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Иванов И.И. (2)" sheetId="3" r:id="rId1"/>
  </sheets>
  <externalReferences>
    <externalReference r:id="rId2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8" i="3"/>
  <c r="G28" i="3" l="1"/>
  <c r="C28" i="3"/>
  <c r="E28" i="3" s="1"/>
  <c r="G18" i="3"/>
  <c r="C18" i="3"/>
  <c r="E18" i="3" s="1"/>
  <c r="G17" i="3"/>
  <c r="C17" i="3"/>
  <c r="E17" i="3" s="1"/>
  <c r="G16" i="3"/>
  <c r="C16" i="3"/>
  <c r="E16" i="3" s="1"/>
  <c r="G15" i="3"/>
  <c r="C15" i="3"/>
  <c r="E15" i="3" s="1"/>
  <c r="G14" i="3"/>
  <c r="C14" i="3"/>
  <c r="E14" i="3" s="1"/>
  <c r="J15" i="3" s="1"/>
  <c r="G8" i="3"/>
  <c r="D6" i="3"/>
  <c r="C3" i="3"/>
  <c r="C5" i="3" s="1"/>
  <c r="I30" i="3" l="1"/>
  <c r="J28" i="3"/>
  <c r="I29" i="3"/>
  <c r="D5" i="3"/>
  <c r="I28" i="3"/>
  <c r="J30" i="3"/>
  <c r="J29" i="3"/>
  <c r="J14" i="3"/>
  <c r="I18" i="3"/>
  <c r="I16" i="3"/>
  <c r="I19" i="3"/>
  <c r="I17" i="3"/>
  <c r="I15" i="3"/>
  <c r="I14" i="3"/>
  <c r="J19" i="3"/>
  <c r="J18" i="3"/>
  <c r="J17" i="3"/>
  <c r="J16" i="3"/>
  <c r="C6" i="3"/>
  <c r="D8" i="3"/>
</calcChain>
</file>

<file path=xl/sharedStrings.xml><?xml version="1.0" encoding="utf-8"?>
<sst xmlns="http://schemas.openxmlformats.org/spreadsheetml/2006/main" count="35" uniqueCount="27">
  <si>
    <t>Расчет количества дней отпуска</t>
  </si>
  <si>
    <t>Начало</t>
  </si>
  <si>
    <t>Конец</t>
  </si>
  <si>
    <t xml:space="preserve">Дата трудоустройства </t>
  </si>
  <si>
    <t xml:space="preserve">Текущая дата </t>
  </si>
  <si>
    <t xml:space="preserve">Количество отгуленных отпускных дней </t>
  </si>
  <si>
    <t xml:space="preserve">Количество неотгуленного отпуска </t>
  </si>
  <si>
    <t>Календарные дни</t>
  </si>
  <si>
    <t>Праздничные дни</t>
  </si>
  <si>
    <t>Отгуленные дни</t>
  </si>
  <si>
    <t>За период с… по…</t>
  </si>
  <si>
    <t>ФИО</t>
  </si>
  <si>
    <t>Кол-во  дней отпуска с даты приема</t>
  </si>
  <si>
    <t>план. дата</t>
  </si>
  <si>
    <t>Дней отпуска полагается</t>
  </si>
  <si>
    <t>основной</t>
  </si>
  <si>
    <t>дополнит.</t>
  </si>
  <si>
    <t>за Ненормир. Раб День</t>
  </si>
  <si>
    <t>ВСЕГО</t>
  </si>
  <si>
    <t>Приказ №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</si>
  <si>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ОСНОВНЫХ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</si>
  <si>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ДОПОЛНИТЕЛЬНЫХ</t>
    </r>
  </si>
  <si>
    <t>Вроде все написала как Вы меня научили, но почему-то не получается.</t>
  </si>
  <si>
    <t>Посмотрите, пожалуйста, что не так делаю в формуле (С8)?</t>
  </si>
  <si>
    <t>Что не так здесь?</t>
  </si>
  <si>
    <t>И еще: в графе С4 хочу поставить формулу =сегодня(), чтобы дата ставилась автоматически текущая, но как-только я устанавливаю формулу эту, у меня появляются какие-то огромные цифры (не понятные) Почему? Посмотрите, пожалуйста. Мозги уже кипят.</t>
  </si>
  <si>
    <t>Почему НЕ закрашивается зелененьким графа G28? Вроде формулу исправила.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</si>
</sst>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i/>
      <u/>
      <sz val="15"/>
      <color theme="3"/>
      <name val="Segoe UI Light"/>
      <family val="2"/>
      <charset val="204"/>
      <scheme val="minor"/>
    </font>
    <font>
      <u/>
      <sz val="11"/>
      <color theme="1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b/>
      <u/>
      <sz val="11"/>
      <color theme="1"/>
      <name val="Segoe UI Light"/>
      <family val="2"/>
      <charset val="204"/>
      <scheme val="minor"/>
    </font>
    <font>
      <b/>
      <u/>
      <sz val="15"/>
      <color theme="3"/>
      <name val="Segoe UI Light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0" applyNumberFormat="0" applyBorder="0" applyAlignment="0" applyProtection="0"/>
  </cellStyleXfs>
  <cellXfs count="43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0" fontId="6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3" applyNumberFormat="1" applyAlignment="1">
      <alignment horizontal="center" vertical="center"/>
    </xf>
    <xf numFmtId="14" fontId="3" fillId="2" borderId="3" xfId="3" applyNumberFormat="1" applyAlignment="1">
      <alignment horizontal="center" vertical="center"/>
    </xf>
    <xf numFmtId="0" fontId="3" fillId="2" borderId="3" xfId="3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4" applyFill="1" applyAlignment="1"/>
    <xf numFmtId="0" fontId="0" fillId="0" borderId="0" xfId="0" applyFill="1"/>
    <xf numFmtId="4" fontId="0" fillId="0" borderId="0" xfId="0" applyNumberFormat="1"/>
    <xf numFmtId="0" fontId="0" fillId="0" borderId="0" xfId="0"/>
    <xf numFmtId="2" fontId="3" fillId="2" borderId="3" xfId="3" applyNumberFormat="1" applyAlignment="1">
      <alignment horizontal="center" vertical="center"/>
    </xf>
    <xf numFmtId="0" fontId="3" fillId="2" borderId="10" xfId="3" applyNumberFormat="1" applyBorder="1" applyAlignment="1">
      <alignment horizontal="center" vertical="center"/>
    </xf>
    <xf numFmtId="0" fontId="3" fillId="2" borderId="12" xfId="3" applyNumberFormat="1" applyBorder="1" applyAlignment="1">
      <alignment horizontal="center" vertical="center"/>
    </xf>
    <xf numFmtId="0" fontId="3" fillId="2" borderId="13" xfId="3" applyNumberFormat="1" applyBorder="1" applyAlignment="1">
      <alignment horizontal="center" vertical="center"/>
    </xf>
    <xf numFmtId="0" fontId="3" fillId="2" borderId="0" xfId="3" applyNumberFormat="1" applyBorder="1" applyAlignment="1">
      <alignment horizontal="center" vertical="center"/>
    </xf>
    <xf numFmtId="2" fontId="8" fillId="2" borderId="3" xfId="3" applyNumberFormat="1" applyFont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9" fillId="5" borderId="0" xfId="0" applyFont="1" applyFill="1"/>
    <xf numFmtId="0" fontId="9" fillId="6" borderId="0" xfId="0" applyFont="1" applyFill="1"/>
    <xf numFmtId="0" fontId="4" fillId="3" borderId="0" xfId="4" applyAlignment="1">
      <alignment vertical="center"/>
    </xf>
    <xf numFmtId="0" fontId="4" fillId="3" borderId="4" xfId="4" applyBorder="1" applyAlignment="1">
      <alignment vertical="center"/>
    </xf>
    <xf numFmtId="0" fontId="4" fillId="3" borderId="5" xfId="4" applyBorder="1" applyAlignment="1">
      <alignment vertical="center"/>
    </xf>
    <xf numFmtId="2" fontId="8" fillId="2" borderId="3" xfId="3" quotePrefix="1" applyNumberFormat="1" applyFont="1" applyAlignment="1">
      <alignment horizontal="center" vertical="center"/>
    </xf>
    <xf numFmtId="0" fontId="0" fillId="8" borderId="0" xfId="0" applyFill="1"/>
    <xf numFmtId="4" fontId="0" fillId="8" borderId="0" xfId="0" applyNumberFormat="1" applyFill="1"/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0" borderId="1" xfId="1" applyFont="1" applyAlignment="1">
      <alignment horizontal="center"/>
    </xf>
    <xf numFmtId="0" fontId="4" fillId="3" borderId="6" xfId="4" applyBorder="1" applyAlignment="1">
      <alignment horizontal="center"/>
    </xf>
    <xf numFmtId="0" fontId="4" fillId="3" borderId="7" xfId="4" applyBorder="1" applyAlignment="1">
      <alignment horizontal="center"/>
    </xf>
    <xf numFmtId="0" fontId="3" fillId="2" borderId="8" xfId="3" applyNumberFormat="1" applyBorder="1" applyAlignment="1">
      <alignment horizontal="center" vertical="center"/>
    </xf>
    <xf numFmtId="0" fontId="3" fillId="2" borderId="9" xfId="3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Акцент1" xfId="4" builtinId="29"/>
    <cellStyle name="Вывод" xfId="3" builtinId="21"/>
    <cellStyle name="Заголовок 1" xfId="1" builtinId="16"/>
    <cellStyle name="Заголовок 2" xfId="2" builtinId="17"/>
    <cellStyle name="Обычный" xfId="0" builtinId="0"/>
  </cellStyles>
  <dxfs count="20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4;&#1056;&#1041;&#1048;&#1058;&#1040;-2016.04\&#1042;&#1057;&#1071;&#1050;&#1054;&#1045;%20%20&#1044;&#1051;&#1071;%20%20%20&#1056;&#1040;&#1041;&#1054;&#1058;&#1067;\&#1050;&#1072;&#1083;&#1100;&#1082;&#1091;&#1083;&#1103;&#1090;&#1086;&#1088;%20&#1086;&#1090;&#1087;&#1091;&#1089;&#1082;&#1085;&#1099;&#1093;%20&#1076;&#1085;&#1077;&#1081;\&#1054;&#1090;&#1087;&#1091;&#1089;&#1082;%20&#1060;&#1048;&#1054;%20&#1042;&#1045;&#1056;&#1053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якин Г.Е."/>
      <sheetName val="Отпуск ФИО ВЕРНО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Журнал32" displayName="Журнал32" ref="A13:E19" totalsRowShown="0" headerRowDxfId="13" dataDxfId="12">
  <autoFilter ref="A13:E19"/>
  <tableColumns count="5">
    <tableColumn id="1" name="Начало" dataDxfId="11"/>
    <tableColumn id="2" name="Конец" dataDxfId="10"/>
    <tableColumn id="3" name="Календарные дни" dataDxfId="9">
      <calculatedColumnFormula>Журнал32[[#This Row],[Конец]]-Журнал32[[#This Row],[Начало]]+1</calculatedColumnFormula>
    </tableColumn>
    <tableColumn id="4" name="Праздничные дни" dataDxfId="8"/>
    <tableColumn id="5" name="Отгуленные дни" dataDxfId="7">
      <calculatedColumnFormula>Журнал32[[#This Row],[Календарные дни]]-Журнал32[[#This Row],[Праздничные дни]]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Журнал324" displayName="Журнал324" ref="A27:E30" totalsRowShown="0" headerRowDxfId="6" dataDxfId="5">
  <autoFilter ref="A27:E30"/>
  <tableColumns count="5">
    <tableColumn id="1" name="Начало" dataDxfId="4"/>
    <tableColumn id="2" name="Конец" dataDxfId="3"/>
    <tableColumn id="3" name="Календарные дни" dataDxfId="2">
      <calculatedColumnFormula>Журнал324[[#This Row],[Конец]]-Журнал324[[#This Row],[Начало]]+1</calculatedColumnFormula>
    </tableColumn>
    <tableColumn id="4" name="Праздничные дни" dataDxfId="1"/>
    <tableColumn id="5" name="Отгуленные дни" dataDxfId="0">
      <calculatedColumnFormula>Журнал324[[#This Row],[Календарные дни]]-Журнал324[[#This Row],[Праздничные дни]]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0"/>
  <sheetViews>
    <sheetView showGridLines="0" tabSelected="1" workbookViewId="0">
      <selection activeCell="C4" sqref="C4"/>
    </sheetView>
  </sheetViews>
  <sheetFormatPr defaultRowHeight="16.5" x14ac:dyDescent="0.3"/>
  <cols>
    <col min="1" max="1" width="12.125" style="15" customWidth="1"/>
    <col min="2" max="2" width="13.875" style="15" customWidth="1"/>
    <col min="3" max="4" width="15.125" style="15" customWidth="1"/>
    <col min="5" max="5" width="14" style="15" customWidth="1"/>
    <col min="6" max="6" width="9.625" style="15" customWidth="1"/>
    <col min="7" max="8" width="10.5" style="15" customWidth="1"/>
    <col min="9" max="9" width="13.5" style="15" customWidth="1"/>
    <col min="10" max="10" width="12.875" style="15" customWidth="1"/>
    <col min="11" max="16384" width="9" style="15"/>
  </cols>
  <sheetData>
    <row r="1" spans="1:11" s="2" customFormat="1" ht="24.75" thickBot="1" x14ac:dyDescent="0.5">
      <c r="A1" s="2" t="s">
        <v>0</v>
      </c>
      <c r="D1" s="36" t="s">
        <v>11</v>
      </c>
      <c r="E1" s="36"/>
      <c r="F1" s="36"/>
      <c r="G1" s="36"/>
    </row>
    <row r="2" spans="1:11" ht="9.75" customHeight="1" thickTop="1" x14ac:dyDescent="0.3"/>
    <row r="3" spans="1:11" x14ac:dyDescent="0.3">
      <c r="A3" s="27" t="s">
        <v>3</v>
      </c>
      <c r="B3" s="28"/>
      <c r="C3" s="9">
        <f>F14</f>
        <v>41852</v>
      </c>
      <c r="D3" s="11" t="s">
        <v>13</v>
      </c>
      <c r="E3" s="12"/>
      <c r="F3" s="37" t="s">
        <v>14</v>
      </c>
      <c r="G3" s="37"/>
      <c r="H3" s="37"/>
      <c r="I3" s="38"/>
      <c r="K3" s="15" t="s">
        <v>23</v>
      </c>
    </row>
    <row r="4" spans="1:11" x14ac:dyDescent="0.3">
      <c r="A4" s="27" t="s">
        <v>4</v>
      </c>
      <c r="B4" s="28"/>
      <c r="C4" s="9">
        <f ca="1">TODAY()</f>
        <v>42569</v>
      </c>
      <c r="D4" s="9">
        <v>42582</v>
      </c>
      <c r="F4" s="8" t="s">
        <v>15</v>
      </c>
      <c r="G4" s="8">
        <v>28</v>
      </c>
      <c r="H4" s="39"/>
      <c r="I4" s="40"/>
      <c r="K4" s="15" t="s">
        <v>22</v>
      </c>
    </row>
    <row r="5" spans="1:11" x14ac:dyDescent="0.3">
      <c r="A5" s="27" t="s">
        <v>12</v>
      </c>
      <c r="B5" s="28"/>
      <c r="C5" s="16">
        <f ca="1">(DATEDIF(C3,C4+1,"m")/12+(DATEDIF(C3,C4+1,"md")))*$G$4</f>
        <v>557.66666666666674</v>
      </c>
      <c r="D5" s="16">
        <f>(DATEDIF(C3,D4+1,"m")/12+(DATEDIF(C3,D4+1,"md")))*$G$4</f>
        <v>56</v>
      </c>
      <c r="F5" s="8" t="s">
        <v>16</v>
      </c>
      <c r="G5" s="17">
        <v>3</v>
      </c>
      <c r="H5" s="41" t="s">
        <v>17</v>
      </c>
      <c r="I5" s="42"/>
    </row>
    <row r="6" spans="1:11" x14ac:dyDescent="0.3">
      <c r="A6" s="27" t="s">
        <v>5</v>
      </c>
      <c r="B6" s="28"/>
      <c r="C6" s="10">
        <f>SUM(Журнал32[Отгуленные дни])</f>
        <v>41</v>
      </c>
      <c r="D6" s="10">
        <f>SUM([1]!Журнал3[Отгуленные дни])</f>
        <v>44</v>
      </c>
      <c r="E6" s="4"/>
      <c r="F6" s="8" t="s">
        <v>16</v>
      </c>
      <c r="G6" s="19"/>
      <c r="H6" s="20"/>
    </row>
    <row r="7" spans="1:11" ht="5.25" customHeight="1" x14ac:dyDescent="0.3">
      <c r="A7" s="33"/>
      <c r="B7" s="33"/>
      <c r="C7" s="6"/>
      <c r="D7" s="8"/>
      <c r="F7" s="18"/>
      <c r="G7" s="19"/>
    </row>
    <row r="8" spans="1:11" x14ac:dyDescent="0.3">
      <c r="A8" s="27" t="s">
        <v>6</v>
      </c>
      <c r="B8" s="29"/>
      <c r="C8" s="30">
        <f ca="1">(DATEDIF(C3,C4,"m")+(DATEDIF(C3,C4,"md")&gt;13))/12*$G$4-C6</f>
        <v>15</v>
      </c>
      <c r="D8" s="21">
        <f>D5-D6</f>
        <v>12</v>
      </c>
      <c r="F8" s="18" t="s">
        <v>18</v>
      </c>
      <c r="G8" s="19">
        <f>SUM(G4:G7)</f>
        <v>31</v>
      </c>
    </row>
    <row r="9" spans="1:11" x14ac:dyDescent="0.3">
      <c r="C9" s="31" t="s">
        <v>24</v>
      </c>
    </row>
    <row r="10" spans="1:11" x14ac:dyDescent="0.3">
      <c r="D10" s="32" t="s">
        <v>25</v>
      </c>
      <c r="E10" s="14"/>
    </row>
    <row r="11" spans="1:11" s="1" customFormat="1" ht="24.75" thickBot="1" x14ac:dyDescent="0.5">
      <c r="A11" s="1" t="s">
        <v>20</v>
      </c>
    </row>
    <row r="12" spans="1:11" ht="9" customHeight="1" thickTop="1" x14ac:dyDescent="0.3"/>
    <row r="13" spans="1:11" ht="34.5" customHeight="1" x14ac:dyDescent="0.3">
      <c r="A13" s="23" t="s">
        <v>1</v>
      </c>
      <c r="B13" s="23" t="s">
        <v>2</v>
      </c>
      <c r="C13" s="23" t="s">
        <v>7</v>
      </c>
      <c r="D13" s="23" t="s">
        <v>8</v>
      </c>
      <c r="E13" s="24" t="s">
        <v>9</v>
      </c>
      <c r="F13" s="34" t="s">
        <v>10</v>
      </c>
      <c r="G13" s="35"/>
      <c r="H13" s="22" t="s">
        <v>19</v>
      </c>
    </row>
    <row r="14" spans="1:11" x14ac:dyDescent="0.3">
      <c r="A14" s="5">
        <v>42108</v>
      </c>
      <c r="B14" s="5">
        <v>42111</v>
      </c>
      <c r="C14" s="6">
        <f>Журнал32[[#This Row],[Конец]]-Журнал32[[#This Row],[Начало]]+1</f>
        <v>4</v>
      </c>
      <c r="D14" s="6"/>
      <c r="E14" s="6">
        <f>Журнал32[[#This Row],[Календарные дни]]-Журнал32[[#This Row],[Праздничные дни]]</f>
        <v>4</v>
      </c>
      <c r="F14" s="5">
        <v>41852</v>
      </c>
      <c r="G14" s="5">
        <f>F14+364</f>
        <v>42216</v>
      </c>
      <c r="H14" s="13"/>
      <c r="I14" s="25" t="str">
        <f>IF(TRUNC(SUM(E$13:E14)/$G$4)&gt;TRUNC(SUM(E$13:E13)/$G$4),"Период закрыт","")</f>
        <v/>
      </c>
      <c r="J14" s="26" t="str">
        <f>TEXT(TRUNC(SUM(E$13:E14)/$G$4)-TRUNC(SUM(E$13:E13)/$G$4),"Перио\д закрыт;;")</f>
        <v/>
      </c>
    </row>
    <row r="15" spans="1:11" x14ac:dyDescent="0.3">
      <c r="A15" s="5">
        <v>42271</v>
      </c>
      <c r="B15" s="5">
        <v>42284</v>
      </c>
      <c r="C15" s="7">
        <f>Журнал32[[#This Row],[Конец]]-Журнал32[[#This Row],[Начало]]+1</f>
        <v>14</v>
      </c>
      <c r="D15" s="6"/>
      <c r="E15" s="7">
        <f>Журнал32[[#This Row],[Календарные дни]]-Журнал32[[#This Row],[Праздничные дни]]</f>
        <v>14</v>
      </c>
      <c r="F15" s="5">
        <v>41852</v>
      </c>
      <c r="G15" s="5">
        <f t="shared" ref="G15:G18" si="0">F15+364</f>
        <v>42216</v>
      </c>
      <c r="H15" s="13"/>
      <c r="I15" s="25" t="str">
        <f>IF(TRUNC(SUM(E$13:E15)/$G$4)&gt;TRUNC(SUM(E$13:E14)/$G$4),"Период закрыт","")</f>
        <v/>
      </c>
      <c r="J15" s="26" t="str">
        <f>TEXT(TRUNC(SUM(E$13:E15)/$G$4)-TRUNC(SUM(E$13:E14)/$G$4),"Перио\д закрыт;;")</f>
        <v/>
      </c>
    </row>
    <row r="16" spans="1:11" x14ac:dyDescent="0.3">
      <c r="A16" s="5">
        <v>42416</v>
      </c>
      <c r="B16" s="5">
        <v>42426</v>
      </c>
      <c r="C16" s="7">
        <f>Журнал32[[#This Row],[Конец]]-Журнал32[[#This Row],[Начало]]+1</f>
        <v>11</v>
      </c>
      <c r="D16" s="6">
        <v>1</v>
      </c>
      <c r="E16" s="7">
        <f>Журнал32[[#This Row],[Календарные дни]]-Журнал32[[#This Row],[Праздничные дни]]</f>
        <v>10</v>
      </c>
      <c r="F16" s="5">
        <v>41852</v>
      </c>
      <c r="G16" s="5">
        <f t="shared" si="0"/>
        <v>42216</v>
      </c>
      <c r="H16" s="13"/>
      <c r="I16" s="25" t="str">
        <f>IF(TRUNC(SUM(E$13:E16)/$G$4)&gt;TRUNC(SUM(E$13:E15)/$G$4),"Период закрыт","")</f>
        <v>Период закрыт</v>
      </c>
      <c r="J16" s="26" t="str">
        <f>TEXT(TRUNC(SUM(E$13:E16)/$G$4)-TRUNC(SUM(E$13:E15)/$G$4),"Перио\д закрыт;;")</f>
        <v>Период закрыт</v>
      </c>
    </row>
    <row r="17" spans="1:10" x14ac:dyDescent="0.3">
      <c r="A17" s="5">
        <v>42430</v>
      </c>
      <c r="B17" s="5">
        <v>42430</v>
      </c>
      <c r="C17" s="7">
        <f>Журнал32[[#This Row],[Конец]]-Журнал32[[#This Row],[Начало]]+1</f>
        <v>1</v>
      </c>
      <c r="D17" s="6"/>
      <c r="E17" s="7">
        <f>Журнал32[[#This Row],[Календарные дни]]-Журнал32[[#This Row],[Праздничные дни]]</f>
        <v>1</v>
      </c>
      <c r="F17" s="5">
        <v>41852</v>
      </c>
      <c r="G17" s="5">
        <f t="shared" si="0"/>
        <v>42216</v>
      </c>
      <c r="H17" s="13"/>
      <c r="I17" s="25" t="str">
        <f>IF(TRUNC(SUM(E$13:E17)/$G$4)&gt;TRUNC(SUM(E$13:E16)/$G$4),"Период закрыт","")</f>
        <v/>
      </c>
      <c r="J17" s="26" t="str">
        <f>TEXT(TRUNC(SUM(E$13:E17)/$G$4)-TRUNC(SUM(E$13:E16)/$G$4),"Перио\д закрыт;;")</f>
        <v/>
      </c>
    </row>
    <row r="18" spans="1:10" x14ac:dyDescent="0.3">
      <c r="A18" s="5">
        <v>42520</v>
      </c>
      <c r="B18" s="5">
        <v>42531</v>
      </c>
      <c r="C18" s="7">
        <f>Журнал32[[#This Row],[Конец]]-Журнал32[[#This Row],[Начало]]+1</f>
        <v>12</v>
      </c>
      <c r="D18" s="6"/>
      <c r="E18" s="7">
        <f>Журнал32[[#This Row],[Календарные дни]]-Журнал32[[#This Row],[Праздничные дни]]</f>
        <v>12</v>
      </c>
      <c r="F18" s="5">
        <v>42217</v>
      </c>
      <c r="G18" s="5">
        <f t="shared" si="0"/>
        <v>42581</v>
      </c>
      <c r="H18" s="13"/>
      <c r="I18" s="25" t="str">
        <f>IF(TRUNC(SUM(E$13:E18)/$G$4)&gt;TRUNC(SUM(E$13:E17)/$G$4),"Период закрыт","")</f>
        <v/>
      </c>
      <c r="J18" s="26" t="str">
        <f>TEXT(TRUNC(SUM(E$13:E18)/$G$4)-TRUNC(SUM(E$13:E17)/$G$4),"Перио\д закрыт;;")</f>
        <v/>
      </c>
    </row>
    <row r="19" spans="1:10" x14ac:dyDescent="0.3">
      <c r="A19" s="5"/>
      <c r="B19" s="5"/>
      <c r="C19" s="7"/>
      <c r="D19" s="6"/>
      <c r="E19" s="7"/>
      <c r="F19" s="3"/>
      <c r="G19" s="5"/>
      <c r="H19" s="13"/>
      <c r="I19" s="25" t="str">
        <f>IF(TRUNC(SUM(E$13:E19)/$G$4)&gt;TRUNC(SUM(E$13:E18)/$G$4),"Период закрыт","")</f>
        <v/>
      </c>
      <c r="J19" s="26" t="str">
        <f>TEXT(TRUNC(SUM(E$13:E19)/$G$4)-TRUNC(SUM(E$13:E18)/$G$4),"Перио\д закрыт;;")</f>
        <v/>
      </c>
    </row>
    <row r="20" spans="1:10" x14ac:dyDescent="0.3">
      <c r="F20" s="3"/>
      <c r="G20" s="5"/>
    </row>
    <row r="21" spans="1:10" x14ac:dyDescent="0.3">
      <c r="F21" s="3"/>
      <c r="G21" s="5"/>
    </row>
    <row r="22" spans="1:10" x14ac:dyDescent="0.3">
      <c r="F22" s="3"/>
      <c r="G22" s="5"/>
    </row>
    <row r="23" spans="1:10" x14ac:dyDescent="0.3">
      <c r="F23" s="3"/>
      <c r="G23" s="5"/>
      <c r="I23" s="31" t="s">
        <v>26</v>
      </c>
    </row>
    <row r="24" spans="1:10" x14ac:dyDescent="0.3">
      <c r="F24" s="3"/>
      <c r="G24" s="5"/>
    </row>
    <row r="25" spans="1:10" s="1" customFormat="1" ht="24.75" thickBot="1" x14ac:dyDescent="0.5">
      <c r="A25" s="1" t="s">
        <v>21</v>
      </c>
    </row>
    <row r="26" spans="1:10" ht="9" customHeight="1" thickTop="1" x14ac:dyDescent="0.3"/>
    <row r="27" spans="1:10" ht="34.5" customHeight="1" x14ac:dyDescent="0.3">
      <c r="A27" s="23" t="s">
        <v>1</v>
      </c>
      <c r="B27" s="23" t="s">
        <v>2</v>
      </c>
      <c r="C27" s="23" t="s">
        <v>7</v>
      </c>
      <c r="D27" s="23" t="s">
        <v>8</v>
      </c>
      <c r="E27" s="24" t="s">
        <v>9</v>
      </c>
      <c r="F27" s="34" t="s">
        <v>10</v>
      </c>
      <c r="G27" s="35"/>
      <c r="H27" s="22" t="s">
        <v>19</v>
      </c>
    </row>
    <row r="28" spans="1:10" x14ac:dyDescent="0.3">
      <c r="A28" s="5">
        <v>42427</v>
      </c>
      <c r="B28" s="5">
        <v>42429</v>
      </c>
      <c r="C28" s="6">
        <f>Журнал324[[#This Row],[Конец]]-Журнал324[[#This Row],[Начало]]+1</f>
        <v>3</v>
      </c>
      <c r="D28" s="6"/>
      <c r="E28" s="6">
        <f>Журнал324[[#This Row],[Календарные дни]]-Журнал324[[#This Row],[Праздничные дни]]</f>
        <v>3</v>
      </c>
      <c r="F28" s="5">
        <v>41852</v>
      </c>
      <c r="G28" s="5">
        <f>F28+364</f>
        <v>42216</v>
      </c>
      <c r="H28" s="13"/>
      <c r="I28" s="25" t="str">
        <f>IF(TRUNC(SUM(E$13:E28)/$G$5)&gt;TRUNC(SUM(E$13:E27)/$G$5),"Период закрыт","")</f>
        <v>Период закрыт</v>
      </c>
      <c r="J28" s="26" t="str">
        <f>TEXT(TRUNC(SUM(E$13:E28)/$G$5)-TRUNC(SUM(E$13:E27)/$G$5),"Перио\д закрыт;;")</f>
        <v>Период закрыт</v>
      </c>
    </row>
    <row r="29" spans="1:10" x14ac:dyDescent="0.3">
      <c r="A29" s="5"/>
      <c r="B29" s="5"/>
      <c r="C29" s="7"/>
      <c r="D29" s="6"/>
      <c r="E29" s="7"/>
      <c r="F29" s="5"/>
      <c r="G29" s="5"/>
      <c r="H29" s="13"/>
      <c r="I29" s="25" t="str">
        <f>IF(TRUNC(SUM(E$13:E29)/$G$5)&gt;TRUNC(SUM(E$13:E28)/$G$5),"Период закрыт","")</f>
        <v/>
      </c>
      <c r="J29" s="26" t="str">
        <f>TEXT(TRUNC(SUM(E$13:E29)/$G$5)-TRUNC(SUM(E$13:E28)/$G$5),"Перио\д закрыт;;")</f>
        <v/>
      </c>
    </row>
    <row r="30" spans="1:10" x14ac:dyDescent="0.3">
      <c r="A30" s="5"/>
      <c r="B30" s="5"/>
      <c r="C30" s="7"/>
      <c r="D30" s="6"/>
      <c r="E30" s="7"/>
      <c r="F30" s="5"/>
      <c r="G30" s="5"/>
      <c r="H30" s="13"/>
      <c r="I30" s="25" t="str">
        <f>IF(TRUNC(SUM(E$13:E30)/$G$5)&gt;TRUNC(SUM(E$13:E29)/$G$5),"Период закрыт","")</f>
        <v/>
      </c>
      <c r="J30" s="26" t="str">
        <f>TEXT(TRUNC(SUM(E$13:E30)/$G$5)-TRUNC(SUM(E$13:E29)/$G$5),"Перио\д закрыт;;")</f>
        <v/>
      </c>
    </row>
  </sheetData>
  <mergeCells count="7">
    <mergeCell ref="A7:B7"/>
    <mergeCell ref="F13:G13"/>
    <mergeCell ref="F27:G27"/>
    <mergeCell ref="D1:G1"/>
    <mergeCell ref="F3:I3"/>
    <mergeCell ref="H4:I4"/>
    <mergeCell ref="H5:I5"/>
  </mergeCells>
  <conditionalFormatting sqref="G14:G21 G28:G30">
    <cfRule type="expression" dxfId="19" priority="4">
      <formula>TRUNC(SUM(E$13:E14)/28)&gt;TRUNC(SUM(E$13:E13)/28)</formula>
    </cfRule>
  </conditionalFormatting>
  <conditionalFormatting sqref="F14:F21">
    <cfRule type="expression" dxfId="18" priority="3">
      <formula>TRUNC(SUM(E$13:E13)/28)&gt;TRUNC(SUM(E12:E$13)/28)-ISTEXT(E13)</formula>
    </cfRule>
  </conditionalFormatting>
  <conditionalFormatting sqref="G22:G24">
    <cfRule type="expression" dxfId="17" priority="6">
      <formula>TRUNC(SUM(E$13:E22)/28)&gt;TRUNC(SUM(E$13:E20)/28)</formula>
    </cfRule>
  </conditionalFormatting>
  <conditionalFormatting sqref="F24">
    <cfRule type="expression" dxfId="16" priority="8">
      <formula>TRUNC(SUM(E$13:E22)/28)&gt;TRUNC(SUM(E13:E$20)/28)-ISTEXT(E22)</formula>
    </cfRule>
  </conditionalFormatting>
  <conditionalFormatting sqref="F22:F23">
    <cfRule type="expression" dxfId="15" priority="15">
      <formula>TRUNC(SUM(E$13:E20)/28)&gt;TRUNC(SUM(E13:E$19)/28)-ISTEXT(E20)</formula>
    </cfRule>
  </conditionalFormatting>
  <conditionalFormatting sqref="F28:F30">
    <cfRule type="expression" dxfId="14" priority="16">
      <formula>TRUNC(SUM(E$13:E27)/28)&gt;TRUNC(SUM(E13:E$26)/28)-ISTEXT(E27)</formula>
    </cfRule>
  </conditionalFormatting>
  <pageMargins left="0.25" right="0.25" top="0.75" bottom="0.75" header="0.3" footer="0.3"/>
  <pageSetup paperSize="9" orientation="landscape" copies="2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 И.И.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Желтов</dc:creator>
  <cp:lastModifiedBy>Гусев Александр Валентинович</cp:lastModifiedBy>
  <cp:lastPrinted>2016-07-15T10:40:03Z</cp:lastPrinted>
  <dcterms:created xsi:type="dcterms:W3CDTF">2015-04-18T21:29:46Z</dcterms:created>
  <dcterms:modified xsi:type="dcterms:W3CDTF">2016-07-18T10:54:12Z</dcterms:modified>
</cp:coreProperties>
</file>