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25" yWindow="150" windowWidth="19320" windowHeight="6450" tabRatio="958"/>
  </bookViews>
  <sheets>
    <sheet name="за месяц" sheetId="35" r:id="rId1"/>
    <sheet name="31" sheetId="34" r:id="rId2"/>
    <sheet name="30" sheetId="33" r:id="rId3"/>
    <sheet name="29" sheetId="32" r:id="rId4"/>
    <sheet name="28" sheetId="31" r:id="rId5"/>
  </sheets>
  <definedNames>
    <definedName name="_xlnm.Print_Area" localSheetId="0">'за месяц'!$A$1:$AI$77</definedName>
  </definedNames>
  <calcPr calcId="125725"/>
</workbook>
</file>

<file path=xl/calcChain.xml><?xml version="1.0" encoding="utf-8"?>
<calcChain xmlns="http://schemas.openxmlformats.org/spreadsheetml/2006/main">
  <c r="F67" i="35"/>
  <c r="F7"/>
  <c r="F8"/>
  <c r="G8" l="1"/>
  <c r="H8"/>
  <c r="I8"/>
  <c r="J8"/>
  <c r="K8"/>
  <c r="L8"/>
  <c r="M8"/>
  <c r="N8"/>
  <c r="O8"/>
  <c r="P8"/>
  <c r="Q8"/>
  <c r="R8"/>
  <c r="S8"/>
  <c r="T8"/>
  <c r="U8"/>
  <c r="V8"/>
  <c r="W8"/>
  <c r="Z8"/>
  <c r="AA8"/>
  <c r="AB8"/>
  <c r="AC8"/>
  <c r="AD8"/>
  <c r="AG8"/>
  <c r="F9"/>
  <c r="G9"/>
  <c r="H9"/>
  <c r="I9"/>
  <c r="J9"/>
  <c r="K9"/>
  <c r="L9"/>
  <c r="M9"/>
  <c r="N9"/>
  <c r="P9"/>
  <c r="Q9"/>
  <c r="R9"/>
  <c r="S9"/>
  <c r="T9"/>
  <c r="U9"/>
  <c r="V9"/>
  <c r="W9"/>
  <c r="Z9"/>
  <c r="AA9"/>
  <c r="AB9"/>
  <c r="AC9"/>
  <c r="AD9"/>
  <c r="AG9"/>
  <c r="F10"/>
  <c r="G10"/>
  <c r="H10"/>
  <c r="I10"/>
  <c r="J10"/>
  <c r="K10"/>
  <c r="L10"/>
  <c r="M10"/>
  <c r="N10"/>
  <c r="P10"/>
  <c r="Q10"/>
  <c r="R10"/>
  <c r="S10"/>
  <c r="T10"/>
  <c r="U10"/>
  <c r="V10"/>
  <c r="W10"/>
  <c r="Z10"/>
  <c r="AA10"/>
  <c r="AB10"/>
  <c r="AC10"/>
  <c r="AD10"/>
  <c r="AG10"/>
  <c r="F11"/>
  <c r="G11"/>
  <c r="H11"/>
  <c r="I11"/>
  <c r="J11"/>
  <c r="K11"/>
  <c r="L11"/>
  <c r="M11"/>
  <c r="N11"/>
  <c r="P11"/>
  <c r="Q11"/>
  <c r="R11"/>
  <c r="S11"/>
  <c r="T11"/>
  <c r="U11"/>
  <c r="V11"/>
  <c r="W11"/>
  <c r="Z11"/>
  <c r="AA11"/>
  <c r="AB11"/>
  <c r="AC11"/>
  <c r="AD11"/>
  <c r="AG11"/>
  <c r="F12"/>
  <c r="G12"/>
  <c r="H12"/>
  <c r="I12"/>
  <c r="J12"/>
  <c r="K12"/>
  <c r="L12"/>
  <c r="M12"/>
  <c r="N12"/>
  <c r="P12"/>
  <c r="Q12"/>
  <c r="R12"/>
  <c r="S12"/>
  <c r="T12"/>
  <c r="U12"/>
  <c r="V12"/>
  <c r="W12"/>
  <c r="Z12"/>
  <c r="AA12"/>
  <c r="AB12"/>
  <c r="AC12"/>
  <c r="AD12"/>
  <c r="AG12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Z13"/>
  <c r="AA13"/>
  <c r="AB13"/>
  <c r="AC13"/>
  <c r="AD13"/>
  <c r="AG13"/>
  <c r="F14"/>
  <c r="G14"/>
  <c r="H14"/>
  <c r="I14"/>
  <c r="J14"/>
  <c r="K14"/>
  <c r="L14"/>
  <c r="M14"/>
  <c r="O14"/>
  <c r="P14"/>
  <c r="Q14"/>
  <c r="R14"/>
  <c r="S14"/>
  <c r="T14"/>
  <c r="U14"/>
  <c r="V14"/>
  <c r="W14"/>
  <c r="Z14"/>
  <c r="AA14"/>
  <c r="AB14"/>
  <c r="AC14"/>
  <c r="AD14"/>
  <c r="AG14"/>
  <c r="F15"/>
  <c r="G15"/>
  <c r="H15"/>
  <c r="I15"/>
  <c r="J15"/>
  <c r="K15"/>
  <c r="L15"/>
  <c r="M15"/>
  <c r="N15"/>
  <c r="P15"/>
  <c r="Q15"/>
  <c r="R15"/>
  <c r="S15"/>
  <c r="T15"/>
  <c r="U15"/>
  <c r="V15"/>
  <c r="W15"/>
  <c r="Z15"/>
  <c r="AA15"/>
  <c r="AB15"/>
  <c r="AC15"/>
  <c r="AD15"/>
  <c r="AG15"/>
  <c r="F16"/>
  <c r="G16"/>
  <c r="H16"/>
  <c r="I16"/>
  <c r="J16"/>
  <c r="K16"/>
  <c r="L16"/>
  <c r="M16"/>
  <c r="P16"/>
  <c r="Q16"/>
  <c r="R16"/>
  <c r="S16"/>
  <c r="T16"/>
  <c r="U16"/>
  <c r="V16"/>
  <c r="W16"/>
  <c r="Z16"/>
  <c r="AA16"/>
  <c r="AB16"/>
  <c r="AC16"/>
  <c r="AD16"/>
  <c r="AG16"/>
  <c r="F17"/>
  <c r="G17"/>
  <c r="H17"/>
  <c r="I17"/>
  <c r="J17"/>
  <c r="K17"/>
  <c r="L17"/>
  <c r="M17"/>
  <c r="P17"/>
  <c r="Q17"/>
  <c r="R17"/>
  <c r="S17"/>
  <c r="T17"/>
  <c r="U17"/>
  <c r="V17"/>
  <c r="W17"/>
  <c r="Z17"/>
  <c r="AA17"/>
  <c r="AB17"/>
  <c r="AC17"/>
  <c r="AD17"/>
  <c r="AG17"/>
  <c r="F18"/>
  <c r="G18"/>
  <c r="H18"/>
  <c r="I18"/>
  <c r="J18"/>
  <c r="K18"/>
  <c r="L18"/>
  <c r="M18"/>
  <c r="N18"/>
  <c r="P18"/>
  <c r="Q18"/>
  <c r="R18"/>
  <c r="S18"/>
  <c r="T18"/>
  <c r="U18"/>
  <c r="V18"/>
  <c r="W18"/>
  <c r="Z18"/>
  <c r="AA18"/>
  <c r="AB18"/>
  <c r="AC18"/>
  <c r="AD18"/>
  <c r="AG18"/>
  <c r="F19"/>
  <c r="G19"/>
  <c r="H19"/>
  <c r="I19"/>
  <c r="J19"/>
  <c r="K19"/>
  <c r="L19"/>
  <c r="M19"/>
  <c r="P19"/>
  <c r="Q19"/>
  <c r="R19"/>
  <c r="S19"/>
  <c r="T19"/>
  <c r="U19"/>
  <c r="V19"/>
  <c r="W19"/>
  <c r="Z19"/>
  <c r="AA19"/>
  <c r="AB19"/>
  <c r="AC19"/>
  <c r="AD19"/>
  <c r="AG19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Z20"/>
  <c r="AA20"/>
  <c r="AB20"/>
  <c r="AC20"/>
  <c r="AD20"/>
  <c r="AG20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Z21"/>
  <c r="AA21"/>
  <c r="AB21"/>
  <c r="AC21"/>
  <c r="AD21"/>
  <c r="AG21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Z22"/>
  <c r="AA22"/>
  <c r="AB22"/>
  <c r="AC22"/>
  <c r="AD22"/>
  <c r="AG22"/>
  <c r="F23"/>
  <c r="G23"/>
  <c r="H23"/>
  <c r="I23"/>
  <c r="J23"/>
  <c r="K23"/>
  <c r="L23"/>
  <c r="M23"/>
  <c r="P23"/>
  <c r="Q23"/>
  <c r="R23"/>
  <c r="S23"/>
  <c r="T23"/>
  <c r="U23"/>
  <c r="V23"/>
  <c r="W23"/>
  <c r="Z23"/>
  <c r="AA23"/>
  <c r="AB23"/>
  <c r="AC23"/>
  <c r="AD23"/>
  <c r="AG23"/>
  <c r="F24"/>
  <c r="G24"/>
  <c r="H24"/>
  <c r="I24"/>
  <c r="J24"/>
  <c r="K24"/>
  <c r="L24"/>
  <c r="M24"/>
  <c r="N24"/>
  <c r="P24"/>
  <c r="Q24"/>
  <c r="R24"/>
  <c r="S24"/>
  <c r="T24"/>
  <c r="U24"/>
  <c r="V24"/>
  <c r="W24"/>
  <c r="Z24"/>
  <c r="AA24"/>
  <c r="AB24"/>
  <c r="AC24"/>
  <c r="AD24"/>
  <c r="AG24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Z25"/>
  <c r="AA25"/>
  <c r="AB25"/>
  <c r="AC25"/>
  <c r="AD25"/>
  <c r="AG25"/>
  <c r="F26"/>
  <c r="G26"/>
  <c r="H26"/>
  <c r="I26"/>
  <c r="J26"/>
  <c r="K26"/>
  <c r="L26"/>
  <c r="M26"/>
  <c r="N26"/>
  <c r="P26"/>
  <c r="Q26"/>
  <c r="R26"/>
  <c r="S26"/>
  <c r="T26"/>
  <c r="U26"/>
  <c r="V26"/>
  <c r="W26"/>
  <c r="Z26"/>
  <c r="AA26"/>
  <c r="AB26"/>
  <c r="AC26"/>
  <c r="AD26"/>
  <c r="AG26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Z27"/>
  <c r="AA27"/>
  <c r="AB27"/>
  <c r="AC27"/>
  <c r="AD27"/>
  <c r="AG27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Z28"/>
  <c r="AA28"/>
  <c r="AB28"/>
  <c r="AC28"/>
  <c r="AD28"/>
  <c r="AG28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Z29"/>
  <c r="AA29"/>
  <c r="AB29"/>
  <c r="AC29"/>
  <c r="AD29"/>
  <c r="AG29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Z30"/>
  <c r="AA30"/>
  <c r="AB30"/>
  <c r="AC30"/>
  <c r="AD30"/>
  <c r="AG30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Z31"/>
  <c r="AA31"/>
  <c r="AB31"/>
  <c r="AC31"/>
  <c r="AD31"/>
  <c r="AG31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Z32"/>
  <c r="AA32"/>
  <c r="AB32"/>
  <c r="AC32"/>
  <c r="AD32"/>
  <c r="AG32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Z33"/>
  <c r="AA33"/>
  <c r="AB33"/>
  <c r="AC33"/>
  <c r="AD33"/>
  <c r="AG33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Z34"/>
  <c r="AA34"/>
  <c r="AB34"/>
  <c r="AC34"/>
  <c r="AD34"/>
  <c r="AG34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Z35"/>
  <c r="AA35"/>
  <c r="AB35"/>
  <c r="AC35"/>
  <c r="AD35"/>
  <c r="AG35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Z36"/>
  <c r="AA36"/>
  <c r="AB36"/>
  <c r="AC36"/>
  <c r="AD36"/>
  <c r="AG36"/>
  <c r="F37"/>
  <c r="G37"/>
  <c r="H37"/>
  <c r="I37"/>
  <c r="J37"/>
  <c r="K37"/>
  <c r="L37"/>
  <c r="M37"/>
  <c r="M67" s="1"/>
  <c r="N37"/>
  <c r="O37"/>
  <c r="P37"/>
  <c r="Q37"/>
  <c r="R37"/>
  <c r="S37"/>
  <c r="S67" s="1"/>
  <c r="T37"/>
  <c r="U37"/>
  <c r="V37"/>
  <c r="W37"/>
  <c r="W67" s="1"/>
  <c r="Z37"/>
  <c r="AA37"/>
  <c r="AB37"/>
  <c r="AC37"/>
  <c r="AC67" s="1"/>
  <c r="AD37"/>
  <c r="AG37"/>
  <c r="AG67" s="1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Z38"/>
  <c r="AA38"/>
  <c r="AB38"/>
  <c r="AC38"/>
  <c r="AD38"/>
  <c r="AG38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Z39"/>
  <c r="AA39"/>
  <c r="AB39"/>
  <c r="AC39"/>
  <c r="AD39"/>
  <c r="AG39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Z40"/>
  <c r="AA40"/>
  <c r="AB40"/>
  <c r="AC40"/>
  <c r="AD40"/>
  <c r="AG40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Z41"/>
  <c r="AA41"/>
  <c r="AB41"/>
  <c r="AC41"/>
  <c r="AD41"/>
  <c r="AG41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Z42"/>
  <c r="AA42"/>
  <c r="AB42"/>
  <c r="AC42"/>
  <c r="AD42"/>
  <c r="AG42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Z43"/>
  <c r="AA43"/>
  <c r="AB43"/>
  <c r="AC43"/>
  <c r="AD43"/>
  <c r="AG43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Z44"/>
  <c r="AA44"/>
  <c r="AB44"/>
  <c r="AC44"/>
  <c r="AD44"/>
  <c r="AE44"/>
  <c r="AG44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Z45"/>
  <c r="AA45"/>
  <c r="AB45"/>
  <c r="AC45"/>
  <c r="AD45"/>
  <c r="AE45"/>
  <c r="AG45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Z46"/>
  <c r="AA46"/>
  <c r="AB46"/>
  <c r="AC46"/>
  <c r="AD46"/>
  <c r="AE46"/>
  <c r="AG46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Z47"/>
  <c r="AA47"/>
  <c r="AB47"/>
  <c r="AC47"/>
  <c r="AD47"/>
  <c r="AE47"/>
  <c r="AG47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Z48"/>
  <c r="AA48"/>
  <c r="AB48"/>
  <c r="AC48"/>
  <c r="AD48"/>
  <c r="AE48"/>
  <c r="AG48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Z49"/>
  <c r="AA49"/>
  <c r="AB49"/>
  <c r="AC49"/>
  <c r="AD49"/>
  <c r="AE49"/>
  <c r="AG49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Z50"/>
  <c r="AA50"/>
  <c r="AB50"/>
  <c r="AC50"/>
  <c r="AD50"/>
  <c r="AE50"/>
  <c r="AG50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Z51"/>
  <c r="AA51"/>
  <c r="AB51"/>
  <c r="AC51"/>
  <c r="AD51"/>
  <c r="AE51"/>
  <c r="AG51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Z52"/>
  <c r="AA52"/>
  <c r="AB52"/>
  <c r="AC52"/>
  <c r="AD52"/>
  <c r="AE52"/>
  <c r="AG52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Z53"/>
  <c r="AA53"/>
  <c r="AB53"/>
  <c r="AC53"/>
  <c r="AD53"/>
  <c r="AE53"/>
  <c r="AG53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Z54"/>
  <c r="AA54"/>
  <c r="AB54"/>
  <c r="AC54"/>
  <c r="AD54"/>
  <c r="AE54"/>
  <c r="AG54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Z55"/>
  <c r="AA55"/>
  <c r="AB55"/>
  <c r="AC55"/>
  <c r="AD55"/>
  <c r="AE55"/>
  <c r="AG55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Z56"/>
  <c r="AA56"/>
  <c r="AB56"/>
  <c r="AC56"/>
  <c r="AD56"/>
  <c r="AE56"/>
  <c r="AG56"/>
  <c r="G7"/>
  <c r="H7"/>
  <c r="I7"/>
  <c r="J7"/>
  <c r="K7"/>
  <c r="L7"/>
  <c r="M7"/>
  <c r="N7"/>
  <c r="P7"/>
  <c r="Q7"/>
  <c r="R7"/>
  <c r="S7"/>
  <c r="T7"/>
  <c r="U7"/>
  <c r="V7"/>
  <c r="W7"/>
  <c r="Z7"/>
  <c r="AA7"/>
  <c r="AB7"/>
  <c r="AC7"/>
  <c r="AD7"/>
  <c r="AE7"/>
  <c r="AG7"/>
  <c r="I67"/>
  <c r="Q67"/>
  <c r="U67"/>
  <c r="AA67"/>
  <c r="AE67"/>
  <c r="Y66"/>
  <c r="X66"/>
  <c r="Y65"/>
  <c r="X65"/>
  <c r="Y64"/>
  <c r="X64"/>
  <c r="Y63"/>
  <c r="X63"/>
  <c r="Y62"/>
  <c r="X62"/>
  <c r="Y61"/>
  <c r="X61"/>
  <c r="Y60"/>
  <c r="X60"/>
  <c r="Y59"/>
  <c r="X59"/>
  <c r="Y58"/>
  <c r="X58"/>
  <c r="Y57"/>
  <c r="X57"/>
  <c r="K67" l="1"/>
  <c r="G67"/>
  <c r="AD67"/>
  <c r="AB67"/>
  <c r="Z67"/>
  <c r="V67"/>
  <c r="T67"/>
  <c r="R67"/>
  <c r="P67"/>
  <c r="L67"/>
  <c r="J67"/>
  <c r="H67"/>
  <c r="Y66" i="34" l="1"/>
  <c r="X66"/>
  <c r="Y65"/>
  <c r="X65"/>
  <c r="Y64"/>
  <c r="X64"/>
  <c r="Y63"/>
  <c r="X63"/>
  <c r="Y62"/>
  <c r="X62"/>
  <c r="Y61"/>
  <c r="X61"/>
  <c r="Y60"/>
  <c r="X60"/>
  <c r="Y59"/>
  <c r="X59"/>
  <c r="Y58"/>
  <c r="X58"/>
  <c r="Y57"/>
  <c r="X57"/>
  <c r="Y56"/>
  <c r="X56"/>
  <c r="Y55"/>
  <c r="X55"/>
  <c r="Y54"/>
  <c r="X54"/>
  <c r="Y53"/>
  <c r="X53"/>
  <c r="Y52"/>
  <c r="X52"/>
  <c r="Y51"/>
  <c r="X51"/>
  <c r="Y50"/>
  <c r="X50"/>
  <c r="Y49"/>
  <c r="X49"/>
  <c r="Y48"/>
  <c r="X48"/>
  <c r="Y47"/>
  <c r="X47"/>
  <c r="Y46"/>
  <c r="X46"/>
  <c r="Y45"/>
  <c r="X45"/>
  <c r="Y44"/>
  <c r="X44"/>
  <c r="Y43"/>
  <c r="X43"/>
  <c r="Y42"/>
  <c r="X42"/>
  <c r="Y41"/>
  <c r="X41"/>
  <c r="Y40"/>
  <c r="X40"/>
  <c r="Y39"/>
  <c r="X39"/>
  <c r="Y38"/>
  <c r="X38"/>
  <c r="Y37"/>
  <c r="X37"/>
  <c r="Y36"/>
  <c r="X36"/>
  <c r="Y35"/>
  <c r="X35"/>
  <c r="Y34"/>
  <c r="X34"/>
  <c r="Y33"/>
  <c r="X33"/>
  <c r="Y32"/>
  <c r="X32"/>
  <c r="Y31"/>
  <c r="X31"/>
  <c r="Y30"/>
  <c r="X30"/>
  <c r="Y29"/>
  <c r="X29"/>
  <c r="Y28"/>
  <c r="X28"/>
  <c r="Y27"/>
  <c r="X27"/>
  <c r="X26"/>
  <c r="O26"/>
  <c r="Y26" s="1"/>
  <c r="Y25"/>
  <c r="X25"/>
  <c r="Y24"/>
  <c r="X24"/>
  <c r="X23"/>
  <c r="O23"/>
  <c r="Y22"/>
  <c r="X22"/>
  <c r="Y21"/>
  <c r="X21"/>
  <c r="Y20"/>
  <c r="X20"/>
  <c r="X19"/>
  <c r="O19"/>
  <c r="Y18"/>
  <c r="X18"/>
  <c r="X17"/>
  <c r="O17"/>
  <c r="X16"/>
  <c r="O16"/>
  <c r="X15"/>
  <c r="O15"/>
  <c r="Y15" s="1"/>
  <c r="Y14"/>
  <c r="X14"/>
  <c r="Y13"/>
  <c r="X13"/>
  <c r="X12"/>
  <c r="O12"/>
  <c r="Y12" s="1"/>
  <c r="X11"/>
  <c r="O11"/>
  <c r="Y11" s="1"/>
  <c r="X10"/>
  <c r="O10"/>
  <c r="Y10" s="1"/>
  <c r="X9"/>
  <c r="O9"/>
  <c r="Y9" s="1"/>
  <c r="Y8"/>
  <c r="X8"/>
  <c r="X7"/>
  <c r="O7"/>
  <c r="Y7" s="1"/>
  <c r="Y66" i="33"/>
  <c r="X66"/>
  <c r="Y65"/>
  <c r="X65"/>
  <c r="Y64"/>
  <c r="X64"/>
  <c r="Y63"/>
  <c r="X63"/>
  <c r="Y62"/>
  <c r="X62"/>
  <c r="Y61"/>
  <c r="X61"/>
  <c r="Y60"/>
  <c r="X60"/>
  <c r="Y59"/>
  <c r="X59"/>
  <c r="Y58"/>
  <c r="X58"/>
  <c r="Y57"/>
  <c r="X57"/>
  <c r="Y56"/>
  <c r="X56"/>
  <c r="Y55"/>
  <c r="X55"/>
  <c r="Y54"/>
  <c r="X54"/>
  <c r="Y53"/>
  <c r="X53"/>
  <c r="Y52"/>
  <c r="X52"/>
  <c r="Y51"/>
  <c r="X51"/>
  <c r="Y50"/>
  <c r="X50"/>
  <c r="Y49"/>
  <c r="X49"/>
  <c r="Y48"/>
  <c r="X48"/>
  <c r="Y47"/>
  <c r="X47"/>
  <c r="Y46"/>
  <c r="X46"/>
  <c r="Y45"/>
  <c r="X45"/>
  <c r="Y44"/>
  <c r="X44"/>
  <c r="Y43"/>
  <c r="X43"/>
  <c r="Y42"/>
  <c r="X42"/>
  <c r="Y41"/>
  <c r="X41"/>
  <c r="Y40"/>
  <c r="X40"/>
  <c r="Y39"/>
  <c r="X39"/>
  <c r="Y38"/>
  <c r="X38"/>
  <c r="Y37"/>
  <c r="X37"/>
  <c r="Y36"/>
  <c r="X36"/>
  <c r="Y35"/>
  <c r="X35"/>
  <c r="Y34"/>
  <c r="X34"/>
  <c r="Y33"/>
  <c r="X33"/>
  <c r="Y32"/>
  <c r="X32"/>
  <c r="Y31"/>
  <c r="X31"/>
  <c r="Y30"/>
  <c r="X30"/>
  <c r="Y29"/>
  <c r="X29"/>
  <c r="Y28"/>
  <c r="X28"/>
  <c r="Y27"/>
  <c r="X27"/>
  <c r="Y26"/>
  <c r="X26"/>
  <c r="Y25"/>
  <c r="X25"/>
  <c r="X24"/>
  <c r="O24"/>
  <c r="Y23"/>
  <c r="N23"/>
  <c r="X23" s="1"/>
  <c r="Y22"/>
  <c r="X22"/>
  <c r="Y21"/>
  <c r="X21"/>
  <c r="Y20"/>
  <c r="X20"/>
  <c r="Y19"/>
  <c r="N19"/>
  <c r="X18"/>
  <c r="O18"/>
  <c r="Y17"/>
  <c r="N17"/>
  <c r="Y16"/>
  <c r="N16"/>
  <c r="Y15"/>
  <c r="X15"/>
  <c r="Y14"/>
  <c r="X14"/>
  <c r="N14"/>
  <c r="N14" i="35" s="1"/>
  <c r="Y13" i="33"/>
  <c r="X13"/>
  <c r="Y12"/>
  <c r="X12"/>
  <c r="X11"/>
  <c r="O11"/>
  <c r="X10"/>
  <c r="O10"/>
  <c r="Y9"/>
  <c r="X9"/>
  <c r="Y8"/>
  <c r="X8"/>
  <c r="X7"/>
  <c r="O7"/>
  <c r="O7" i="35" s="1"/>
  <c r="Y16" i="34" l="1"/>
  <c r="O16" i="35"/>
  <c r="Y17" i="34"/>
  <c r="O17" i="35"/>
  <c r="Y19" i="34"/>
  <c r="O19" i="35"/>
  <c r="Y23" i="34"/>
  <c r="O23" i="35"/>
  <c r="X16" i="33"/>
  <c r="N16" i="35"/>
  <c r="X17" i="33"/>
  <c r="N17" i="35"/>
  <c r="Y18" i="33"/>
  <c r="O18" i="35"/>
  <c r="X19" i="33"/>
  <c r="N19" i="35"/>
  <c r="Y10" i="33"/>
  <c r="O10" i="35"/>
  <c r="Y11" i="33"/>
  <c r="O11" i="35"/>
  <c r="Y24" i="33"/>
  <c r="O24" i="35"/>
  <c r="Y7" i="33"/>
  <c r="Y66" i="32" l="1"/>
  <c r="X66"/>
  <c r="Y65"/>
  <c r="X65"/>
  <c r="Y64"/>
  <c r="X64"/>
  <c r="Y63"/>
  <c r="X63"/>
  <c r="Y62"/>
  <c r="X62"/>
  <c r="Y61"/>
  <c r="X61"/>
  <c r="Y60"/>
  <c r="X60"/>
  <c r="Y59"/>
  <c r="X59"/>
  <c r="Y58"/>
  <c r="X58"/>
  <c r="Y57"/>
  <c r="X57"/>
  <c r="Y56"/>
  <c r="X56"/>
  <c r="Y55"/>
  <c r="X55"/>
  <c r="Y54"/>
  <c r="X54"/>
  <c r="Y53"/>
  <c r="X53"/>
  <c r="Y52"/>
  <c r="X52"/>
  <c r="Y51"/>
  <c r="X51"/>
  <c r="Y50"/>
  <c r="X50"/>
  <c r="Y49"/>
  <c r="X49"/>
  <c r="Y48"/>
  <c r="X48"/>
  <c r="Y47"/>
  <c r="X47"/>
  <c r="Y46"/>
  <c r="X46"/>
  <c r="Y45"/>
  <c r="X45"/>
  <c r="Y44"/>
  <c r="X44"/>
  <c r="Y43"/>
  <c r="X43"/>
  <c r="Y42"/>
  <c r="X42"/>
  <c r="Y41"/>
  <c r="X41"/>
  <c r="Y40"/>
  <c r="X40"/>
  <c r="Y39"/>
  <c r="X39"/>
  <c r="Y38"/>
  <c r="X38"/>
  <c r="Y37"/>
  <c r="X37"/>
  <c r="Y36"/>
  <c r="X36"/>
  <c r="Y35"/>
  <c r="X35"/>
  <c r="Y34"/>
  <c r="X34"/>
  <c r="Y33"/>
  <c r="X33"/>
  <c r="Y32"/>
  <c r="X32"/>
  <c r="Y31"/>
  <c r="X31"/>
  <c r="Y30"/>
  <c r="X30"/>
  <c r="Y29"/>
  <c r="X29"/>
  <c r="Y28"/>
  <c r="X28"/>
  <c r="Y27"/>
  <c r="X27"/>
  <c r="Y26"/>
  <c r="X26"/>
  <c r="Y25"/>
  <c r="X25"/>
  <c r="Y24"/>
  <c r="X24"/>
  <c r="Y23"/>
  <c r="X23"/>
  <c r="Y22"/>
  <c r="X22"/>
  <c r="Y21"/>
  <c r="X21"/>
  <c r="Y20"/>
  <c r="X20"/>
  <c r="Y19"/>
  <c r="X19"/>
  <c r="Y18"/>
  <c r="X18"/>
  <c r="Y17"/>
  <c r="X17"/>
  <c r="Y16"/>
  <c r="X16"/>
  <c r="Y15"/>
  <c r="X15"/>
  <c r="Y14"/>
  <c r="X14"/>
  <c r="Y13"/>
  <c r="X13"/>
  <c r="Y12"/>
  <c r="X12"/>
  <c r="Y11"/>
  <c r="X11"/>
  <c r="Y10"/>
  <c r="X10"/>
  <c r="Y9"/>
  <c r="X9"/>
  <c r="Y8"/>
  <c r="X8"/>
  <c r="Y7"/>
  <c r="X7"/>
  <c r="Y66" i="31"/>
  <c r="X66"/>
  <c r="Y65"/>
  <c r="X65"/>
  <c r="Y64"/>
  <c r="X64"/>
  <c r="Y63"/>
  <c r="X63"/>
  <c r="Y62"/>
  <c r="X62"/>
  <c r="Y61"/>
  <c r="X61"/>
  <c r="Y60"/>
  <c r="X60"/>
  <c r="Y59"/>
  <c r="X59"/>
  <c r="Y58"/>
  <c r="X58"/>
  <c r="Y57"/>
  <c r="X57"/>
  <c r="Y56"/>
  <c r="Y56" i="35" s="1"/>
  <c r="X56" i="31"/>
  <c r="X56" i="35" s="1"/>
  <c r="Y55" i="31"/>
  <c r="Y55" i="35" s="1"/>
  <c r="X55" i="31"/>
  <c r="X55" i="35" s="1"/>
  <c r="Y54" i="31"/>
  <c r="Y54" i="35" s="1"/>
  <c r="X54" i="31"/>
  <c r="X54" i="35" s="1"/>
  <c r="Y53" i="31"/>
  <c r="Y53" i="35" s="1"/>
  <c r="X53" i="31"/>
  <c r="X53" i="35" s="1"/>
  <c r="Y52" i="31"/>
  <c r="Y52" i="35" s="1"/>
  <c r="X52" i="31"/>
  <c r="X52" i="35" s="1"/>
  <c r="Y51" i="31"/>
  <c r="Y51" i="35" s="1"/>
  <c r="X51" i="31"/>
  <c r="X51" i="35" s="1"/>
  <c r="Y50" i="31"/>
  <c r="Y50" i="35" s="1"/>
  <c r="X50" i="31"/>
  <c r="X50" i="35" s="1"/>
  <c r="Y49" i="31"/>
  <c r="Y49" i="35" s="1"/>
  <c r="X49" i="31"/>
  <c r="X49" i="35" s="1"/>
  <c r="Y48" i="31"/>
  <c r="Y48" i="35" s="1"/>
  <c r="X48" i="31"/>
  <c r="X48" i="35" s="1"/>
  <c r="Y47" i="31"/>
  <c r="Y47" i="35" s="1"/>
  <c r="X47" i="31"/>
  <c r="X47" i="35" s="1"/>
  <c r="Y46" i="31"/>
  <c r="Y46" i="35" s="1"/>
  <c r="X46" i="31"/>
  <c r="X46" i="35" s="1"/>
  <c r="Y45" i="31"/>
  <c r="Y45" i="35" s="1"/>
  <c r="X45" i="31"/>
  <c r="X45" i="35" s="1"/>
  <c r="Y44" i="31"/>
  <c r="Y44" i="35" s="1"/>
  <c r="X44" i="31"/>
  <c r="X44" i="35" s="1"/>
  <c r="Y43" i="31"/>
  <c r="Y43" i="35" s="1"/>
  <c r="X43" i="31"/>
  <c r="X43" i="35" s="1"/>
  <c r="Y42" i="31"/>
  <c r="Y42" i="35" s="1"/>
  <c r="X42" i="31"/>
  <c r="X42" i="35" s="1"/>
  <c r="Y41" i="31"/>
  <c r="Y41" i="35" s="1"/>
  <c r="X41" i="31"/>
  <c r="X41" i="35" s="1"/>
  <c r="Y40" i="31"/>
  <c r="Y40" i="35" s="1"/>
  <c r="X40" i="31"/>
  <c r="X40" i="35" s="1"/>
  <c r="Y39" i="31"/>
  <c r="Y39" i="35" s="1"/>
  <c r="X39" i="31"/>
  <c r="X39" i="35" s="1"/>
  <c r="Y38" i="31"/>
  <c r="Y38" i="35" s="1"/>
  <c r="X38" i="31"/>
  <c r="X38" i="35" s="1"/>
  <c r="Y37" i="31"/>
  <c r="Y37" i="35" s="1"/>
  <c r="X37" i="31"/>
  <c r="X37" i="35" s="1"/>
  <c r="Y36" i="31"/>
  <c r="Y36" i="35" s="1"/>
  <c r="X36" i="31"/>
  <c r="X36" i="35" s="1"/>
  <c r="Y35" i="31"/>
  <c r="Y35" i="35" s="1"/>
  <c r="X35" i="31"/>
  <c r="X35" i="35" s="1"/>
  <c r="Y34" i="31"/>
  <c r="Y34" i="35" s="1"/>
  <c r="X34" i="31"/>
  <c r="X34" i="35" s="1"/>
  <c r="Y33" i="31"/>
  <c r="Y33" i="35" s="1"/>
  <c r="X33" i="31"/>
  <c r="X33" i="35" s="1"/>
  <c r="Y32" i="31"/>
  <c r="Y32" i="35" s="1"/>
  <c r="X32" i="31"/>
  <c r="X32" i="35" s="1"/>
  <c r="Y31" i="31"/>
  <c r="Y31" i="35" s="1"/>
  <c r="X31" i="31"/>
  <c r="X31" i="35" s="1"/>
  <c r="Y30" i="31"/>
  <c r="Y30" i="35" s="1"/>
  <c r="X30" i="31"/>
  <c r="X30" i="35" s="1"/>
  <c r="Y29" i="31"/>
  <c r="Y29" i="35" s="1"/>
  <c r="X29" i="31"/>
  <c r="X29" i="35" s="1"/>
  <c r="Y28" i="31"/>
  <c r="Y28" i="35" s="1"/>
  <c r="X28" i="31"/>
  <c r="X28" i="35" s="1"/>
  <c r="Y27" i="31"/>
  <c r="Y27" i="35" s="1"/>
  <c r="X27" i="31"/>
  <c r="X27" i="35" s="1"/>
  <c r="X26" i="31"/>
  <c r="X26" i="35" s="1"/>
  <c r="O26" i="31"/>
  <c r="Y25"/>
  <c r="Y25" i="35" s="1"/>
  <c r="X25" i="31"/>
  <c r="X25" i="35" s="1"/>
  <c r="Y24" i="31"/>
  <c r="Y24" i="35" s="1"/>
  <c r="X24" i="31"/>
  <c r="X24" i="35" s="1"/>
  <c r="Y23" i="31"/>
  <c r="Y23" i="35" s="1"/>
  <c r="N23" i="31"/>
  <c r="N23" i="35" s="1"/>
  <c r="N67" s="1"/>
  <c r="Y22" i="31"/>
  <c r="Y22" i="35" s="1"/>
  <c r="X22" i="31"/>
  <c r="X22" i="35" s="1"/>
  <c r="Y21" i="31"/>
  <c r="Y21" i="35" s="1"/>
  <c r="X21" i="31"/>
  <c r="X21" i="35" s="1"/>
  <c r="Y20" i="31"/>
  <c r="Y20" i="35" s="1"/>
  <c r="X20" i="31"/>
  <c r="X20" i="35" s="1"/>
  <c r="Y19" i="31"/>
  <c r="Y19" i="35" s="1"/>
  <c r="X19" i="31"/>
  <c r="X19" i="35" s="1"/>
  <c r="Y18" i="31"/>
  <c r="Y18" i="35" s="1"/>
  <c r="X18" i="31"/>
  <c r="X18" i="35" s="1"/>
  <c r="Y17" i="31"/>
  <c r="Y17" i="35" s="1"/>
  <c r="X17" i="31"/>
  <c r="X17" i="35" s="1"/>
  <c r="Y16" i="31"/>
  <c r="Y16" i="35" s="1"/>
  <c r="X16" i="31"/>
  <c r="X16" i="35" s="1"/>
  <c r="X15" i="31"/>
  <c r="X15" i="35" s="1"/>
  <c r="O15" i="31"/>
  <c r="Y14"/>
  <c r="Y14" i="35" s="1"/>
  <c r="X14" i="31"/>
  <c r="X14" i="35" s="1"/>
  <c r="Y13" i="31"/>
  <c r="Y13" i="35" s="1"/>
  <c r="X13" i="31"/>
  <c r="X13" i="35" s="1"/>
  <c r="X12" i="31"/>
  <c r="X12" i="35" s="1"/>
  <c r="O12" i="31"/>
  <c r="Y11"/>
  <c r="Y11" i="35" s="1"/>
  <c r="X11" i="31"/>
  <c r="X11" i="35" s="1"/>
  <c r="Y10" i="31"/>
  <c r="Y10" i="35" s="1"/>
  <c r="X10" i="31"/>
  <c r="X10" i="35" s="1"/>
  <c r="X9" i="31"/>
  <c r="X9" i="35" s="1"/>
  <c r="O9" i="31"/>
  <c r="Y8"/>
  <c r="Y8" i="35" s="1"/>
  <c r="X8" i="31"/>
  <c r="X8" i="35" s="1"/>
  <c r="Y7" i="31"/>
  <c r="Y7" i="35" s="1"/>
  <c r="X7" i="31"/>
  <c r="X7" i="35" s="1"/>
  <c r="Y9" i="31" l="1"/>
  <c r="Y9" i="35" s="1"/>
  <c r="O9"/>
  <c r="Y12" i="31"/>
  <c r="Y12" i="35" s="1"/>
  <c r="O12"/>
  <c r="Y15" i="31"/>
  <c r="Y15" i="35" s="1"/>
  <c r="O15"/>
  <c r="Y26" i="31"/>
  <c r="Y26" i="35" s="1"/>
  <c r="Y67" s="1"/>
  <c r="O26"/>
  <c r="X23" i="31"/>
  <c r="X23" i="35" s="1"/>
  <c r="X67" s="1"/>
  <c r="O67" l="1"/>
</calcChain>
</file>

<file path=xl/sharedStrings.xml><?xml version="1.0" encoding="utf-8"?>
<sst xmlns="http://schemas.openxmlformats.org/spreadsheetml/2006/main" count="2044" uniqueCount="60">
  <si>
    <t>№ п/п</t>
  </si>
  <si>
    <t>Тр-ное средство</t>
  </si>
  <si>
    <t>Гос.№</t>
  </si>
  <si>
    <t>Ф.И.О. водителя</t>
  </si>
  <si>
    <t>ВРЕМЯ РАБОТЫ</t>
  </si>
  <si>
    <t>Пробег, км</t>
  </si>
  <si>
    <t>Пробег с грузом</t>
  </si>
  <si>
    <t>Пробег без груза</t>
  </si>
  <si>
    <t>Заправка ДТ, л</t>
  </si>
  <si>
    <t>Расход ГСМ по факту</t>
  </si>
  <si>
    <t>Наименование материала</t>
  </si>
  <si>
    <t>За смену, м3</t>
  </si>
  <si>
    <t>За смену, т</t>
  </si>
  <si>
    <t>Примечание</t>
  </si>
  <si>
    <t>Время на стоянках в смену (вкл и выкл двигатель), ч</t>
  </si>
  <si>
    <t>Время в пути(с грузом и без груза), ч</t>
  </si>
  <si>
    <t>Время работы двигателя (моточас), ч</t>
  </si>
  <si>
    <t>Время холостого хода, ч</t>
  </si>
  <si>
    <t>Расход топлива по навигации, л/100 км</t>
  </si>
  <si>
    <t>Примечание по навигации</t>
  </si>
  <si>
    <t>Грунт, м3</t>
  </si>
  <si>
    <t>Песок, м3</t>
  </si>
  <si>
    <t>Щебень, т</t>
  </si>
  <si>
    <t>Асфальт, т</t>
  </si>
  <si>
    <t>Бетон, м3</t>
  </si>
  <si>
    <t>ЩМА,   т</t>
  </si>
  <si>
    <t>ЩПС, т</t>
  </si>
  <si>
    <t>отсев, т</t>
  </si>
  <si>
    <t>а/крошка,т</t>
  </si>
  <si>
    <t>Бетонный, асфальтн скол (рецикл), т</t>
  </si>
  <si>
    <t>Строительные материалы,  м3</t>
  </si>
  <si>
    <t>Т109РУ197</t>
  </si>
  <si>
    <t>07-00/19-00</t>
  </si>
  <si>
    <t>Т796РУ197</t>
  </si>
  <si>
    <t>Т861РУ197</t>
  </si>
  <si>
    <t>Т503РУ197</t>
  </si>
  <si>
    <t>Т504РУ197</t>
  </si>
  <si>
    <t>Т809РУ197</t>
  </si>
  <si>
    <t>Т497РУ197</t>
  </si>
  <si>
    <t>Т128РУ197</t>
  </si>
  <si>
    <t>Т766РУ197</t>
  </si>
  <si>
    <t>Т812РУ197</t>
  </si>
  <si>
    <t>Т836РУ197</t>
  </si>
  <si>
    <t>Т951РУ197</t>
  </si>
  <si>
    <t>Т821РУ197</t>
  </si>
  <si>
    <t>С196СО197</t>
  </si>
  <si>
    <t>Т552РУ197</t>
  </si>
  <si>
    <t>Т158РУ197</t>
  </si>
  <si>
    <t>Т879РУ197</t>
  </si>
  <si>
    <t>Т159РУ197</t>
  </si>
  <si>
    <t xml:space="preserve"> </t>
  </si>
  <si>
    <t>Т908РУ197</t>
  </si>
  <si>
    <t>Т835РУ197</t>
  </si>
  <si>
    <t>Пробег по навигации, км</t>
  </si>
  <si>
    <t/>
  </si>
  <si>
    <t>Заправка по навигации,  л</t>
  </si>
  <si>
    <t>Остаток на конец смены, л</t>
  </si>
  <si>
    <t>Здесь общая форма за месяц, один в один повторяет предыдущие, только суммировани в значениях каждой машины</t>
  </si>
  <si>
    <t>Получилось так что номера машин попорядку(на каждом дне), но они обычно в разноброс (по строкам) или какой-то машины нет</t>
  </si>
  <si>
    <t>Сейчас как Вы видите простое, ручнное, суммирование типа: =СУММ('31:28'!F7)+СУММ('31:28'!F68), но нужно поиск и суммирование по дням в зависимости от номера машины ячейка С7:С30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</si>
</sst>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h:mm:ss;@"/>
    <numFmt numFmtId="165" formatCode="[h]:mm:ss;@"/>
    <numFmt numFmtId="166" formatCode="_-* #,##0_р_._-;\-* #,##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3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5" fillId="0" borderId="0" xfId="0" applyFont="1" applyFill="1"/>
    <xf numFmtId="0" fontId="5" fillId="0" borderId="0" xfId="1" applyFont="1" applyFill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vertical="center" wrapText="1"/>
    </xf>
    <xf numFmtId="0" fontId="5" fillId="0" borderId="21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vertical="center"/>
    </xf>
    <xf numFmtId="0" fontId="7" fillId="0" borderId="22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0" fontId="5" fillId="0" borderId="21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/>
    </xf>
    <xf numFmtId="0" fontId="5" fillId="0" borderId="21" xfId="2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5" fillId="0" borderId="2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1" xfId="0" applyFont="1" applyFill="1" applyBorder="1" applyAlignment="1">
      <alignment vertical="center"/>
    </xf>
    <xf numFmtId="0" fontId="5" fillId="0" borderId="21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0" fontId="10" fillId="0" borderId="23" xfId="1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5" fillId="0" borderId="24" xfId="0" applyFont="1" applyFill="1" applyBorder="1"/>
    <xf numFmtId="0" fontId="4" fillId="0" borderId="21" xfId="1" applyFont="1" applyFill="1" applyBorder="1" applyAlignment="1">
      <alignment horizontal="center" vertical="center" wrapText="1"/>
    </xf>
    <xf numFmtId="0" fontId="5" fillId="0" borderId="21" xfId="1" applyFont="1" applyFill="1" applyBorder="1"/>
    <xf numFmtId="0" fontId="4" fillId="0" borderId="24" xfId="1" applyFont="1" applyFill="1" applyBorder="1" applyAlignment="1">
      <alignment horizontal="center" vertical="center" wrapText="1"/>
    </xf>
    <xf numFmtId="0" fontId="11" fillId="0" borderId="24" xfId="0" applyFont="1" applyFill="1" applyBorder="1" applyAlignment="1"/>
    <xf numFmtId="0" fontId="12" fillId="0" borderId="24" xfId="0" applyFont="1" applyFill="1" applyBorder="1" applyAlignment="1">
      <alignment horizontal="center"/>
    </xf>
    <xf numFmtId="0" fontId="13" fillId="0" borderId="21" xfId="0" applyFont="1" applyFill="1" applyBorder="1" applyAlignment="1"/>
    <xf numFmtId="0" fontId="11" fillId="0" borderId="21" xfId="0" applyFont="1" applyFill="1" applyBorder="1" applyAlignment="1"/>
    <xf numFmtId="0" fontId="12" fillId="0" borderId="21" xfId="0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14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7" fillId="0" borderId="30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/>
    </xf>
    <xf numFmtId="0" fontId="5" fillId="0" borderId="25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4" fillId="0" borderId="21" xfId="1" applyFont="1" applyFill="1" applyBorder="1" applyAlignment="1">
      <alignment vertical="center" wrapText="1"/>
    </xf>
    <xf numFmtId="0" fontId="7" fillId="0" borderId="21" xfId="1" applyFont="1" applyFill="1" applyBorder="1" applyAlignment="1">
      <alignment horizontal="center"/>
    </xf>
    <xf numFmtId="0" fontId="10" fillId="0" borderId="21" xfId="1" applyFont="1" applyFill="1" applyBorder="1" applyAlignment="1">
      <alignment horizontal="center"/>
    </xf>
    <xf numFmtId="1" fontId="3" fillId="0" borderId="0" xfId="1" applyNumberFormat="1" applyFont="1" applyFill="1"/>
    <xf numFmtId="1" fontId="5" fillId="0" borderId="0" xfId="1" applyNumberFormat="1" applyFont="1" applyFill="1"/>
    <xf numFmtId="1" fontId="5" fillId="0" borderId="21" xfId="1" applyNumberFormat="1" applyFont="1" applyFill="1" applyBorder="1" applyAlignment="1">
      <alignment horizontal="center"/>
    </xf>
    <xf numFmtId="1" fontId="4" fillId="0" borderId="21" xfId="1" applyNumberFormat="1" applyFont="1" applyFill="1" applyBorder="1" applyAlignment="1">
      <alignment horizontal="center"/>
    </xf>
    <xf numFmtId="1" fontId="4" fillId="0" borderId="25" xfId="1" applyNumberFormat="1" applyFont="1" applyFill="1" applyBorder="1" applyAlignment="1">
      <alignment horizontal="center"/>
    </xf>
    <xf numFmtId="1" fontId="6" fillId="0" borderId="0" xfId="0" applyNumberFormat="1" applyFont="1" applyFill="1"/>
    <xf numFmtId="1" fontId="4" fillId="0" borderId="0" xfId="1" applyNumberFormat="1" applyFont="1" applyFill="1" applyBorder="1" applyAlignment="1">
      <alignment horizontal="center"/>
    </xf>
    <xf numFmtId="0" fontId="2" fillId="0" borderId="0" xfId="1" applyFill="1"/>
    <xf numFmtId="1" fontId="2" fillId="0" borderId="0" xfId="1" applyNumberFormat="1" applyFill="1"/>
    <xf numFmtId="164" fontId="2" fillId="0" borderId="4" xfId="1" applyNumberFormat="1" applyFont="1" applyFill="1" applyBorder="1" applyAlignment="1">
      <alignment horizontal="center" vertical="center"/>
    </xf>
    <xf numFmtId="165" fontId="2" fillId="0" borderId="25" xfId="1" applyNumberFormat="1" applyFont="1" applyFill="1" applyBorder="1" applyAlignment="1" applyProtection="1">
      <alignment horizontal="center" vertical="center"/>
      <protection hidden="1"/>
    </xf>
    <xf numFmtId="165" fontId="2" fillId="0" borderId="25" xfId="1" applyNumberFormat="1" applyFont="1" applyFill="1" applyBorder="1" applyAlignment="1">
      <alignment horizontal="center" vertical="center"/>
    </xf>
    <xf numFmtId="1" fontId="2" fillId="0" borderId="4" xfId="1" applyNumberFormat="1" applyFont="1" applyFill="1" applyBorder="1" applyAlignment="1">
      <alignment horizontal="center" vertical="center"/>
    </xf>
    <xf numFmtId="1" fontId="2" fillId="0" borderId="22" xfId="1" applyNumberFormat="1" applyFont="1" applyFill="1" applyBorder="1" applyAlignment="1">
      <alignment horizontal="center" vertical="center"/>
    </xf>
    <xf numFmtId="2" fontId="2" fillId="0" borderId="22" xfId="1" applyNumberFormat="1" applyFont="1" applyFill="1" applyBorder="1" applyAlignment="1" applyProtection="1">
      <alignment horizontal="center" vertical="center"/>
      <protection hidden="1"/>
    </xf>
    <xf numFmtId="164" fontId="2" fillId="0" borderId="21" xfId="1" applyNumberFormat="1" applyFont="1" applyFill="1" applyBorder="1" applyAlignment="1">
      <alignment horizontal="center" vertical="center"/>
    </xf>
    <xf numFmtId="165" fontId="2" fillId="0" borderId="21" xfId="1" applyNumberFormat="1" applyFont="1" applyFill="1" applyBorder="1" applyAlignment="1" applyProtection="1">
      <alignment horizontal="center" vertical="center"/>
      <protection hidden="1"/>
    </xf>
    <xf numFmtId="165" fontId="2" fillId="0" borderId="21" xfId="1" applyNumberFormat="1" applyFont="1" applyFill="1" applyBorder="1" applyAlignment="1">
      <alignment horizontal="center" vertical="center"/>
    </xf>
    <xf numFmtId="1" fontId="2" fillId="0" borderId="21" xfId="1" applyNumberFormat="1" applyFont="1" applyFill="1" applyBorder="1" applyAlignment="1">
      <alignment horizontal="center" vertical="center"/>
    </xf>
    <xf numFmtId="2" fontId="2" fillId="0" borderId="21" xfId="1" applyNumberFormat="1" applyFill="1" applyBorder="1" applyAlignment="1" applyProtection="1">
      <alignment horizontal="center" vertical="center"/>
      <protection hidden="1"/>
    </xf>
    <xf numFmtId="164" fontId="2" fillId="0" borderId="25" xfId="1" applyNumberFormat="1" applyFont="1" applyFill="1" applyBorder="1" applyAlignment="1">
      <alignment horizontal="center" vertical="center"/>
    </xf>
    <xf numFmtId="165" fontId="2" fillId="0" borderId="22" xfId="1" applyNumberFormat="1" applyFont="1" applyFill="1" applyBorder="1" applyAlignment="1" applyProtection="1">
      <alignment horizontal="center" vertical="center"/>
      <protection hidden="1"/>
    </xf>
    <xf numFmtId="165" fontId="2" fillId="0" borderId="22" xfId="1" applyNumberFormat="1" applyFont="1" applyFill="1" applyBorder="1" applyAlignment="1">
      <alignment horizontal="center" vertical="center"/>
    </xf>
    <xf numFmtId="1" fontId="2" fillId="0" borderId="25" xfId="1" applyNumberFormat="1" applyFont="1" applyFill="1" applyBorder="1" applyAlignment="1">
      <alignment horizontal="center" vertical="center"/>
    </xf>
    <xf numFmtId="2" fontId="2" fillId="0" borderId="24" xfId="1" applyNumberFormat="1" applyFill="1" applyBorder="1" applyAlignment="1" applyProtection="1">
      <alignment horizontal="center" vertical="center"/>
      <protection hidden="1"/>
    </xf>
    <xf numFmtId="165" fontId="2" fillId="0" borderId="0" xfId="1" applyNumberFormat="1" applyFill="1"/>
    <xf numFmtId="165" fontId="5" fillId="0" borderId="21" xfId="1" applyNumberFormat="1" applyFont="1" applyFill="1" applyBorder="1" applyAlignment="1">
      <alignment horizontal="center"/>
    </xf>
    <xf numFmtId="165" fontId="4" fillId="0" borderId="29" xfId="1" applyNumberFormat="1" applyFont="1" applyFill="1" applyBorder="1" applyAlignment="1">
      <alignment horizontal="center"/>
    </xf>
    <xf numFmtId="166" fontId="3" fillId="0" borderId="0" xfId="5" applyNumberFormat="1" applyFont="1" applyFill="1"/>
    <xf numFmtId="166" fontId="5" fillId="0" borderId="0" xfId="5" applyNumberFormat="1" applyFont="1" applyFill="1"/>
    <xf numFmtId="166" fontId="5" fillId="0" borderId="21" xfId="5" applyNumberFormat="1" applyFont="1" applyFill="1" applyBorder="1" applyAlignment="1">
      <alignment horizontal="center"/>
    </xf>
    <xf numFmtId="166" fontId="4" fillId="0" borderId="21" xfId="5" applyNumberFormat="1" applyFont="1" applyFill="1" applyBorder="1" applyAlignment="1">
      <alignment horizontal="center"/>
    </xf>
    <xf numFmtId="166" fontId="4" fillId="0" borderId="25" xfId="5" applyNumberFormat="1" applyFont="1" applyFill="1" applyBorder="1" applyAlignment="1">
      <alignment horizontal="center"/>
    </xf>
    <xf numFmtId="166" fontId="4" fillId="0" borderId="29" xfId="5" applyNumberFormat="1" applyFont="1" applyFill="1" applyBorder="1" applyAlignment="1">
      <alignment horizontal="center"/>
    </xf>
    <xf numFmtId="166" fontId="6" fillId="0" borderId="0" xfId="5" applyNumberFormat="1" applyFont="1" applyFill="1"/>
    <xf numFmtId="166" fontId="6" fillId="0" borderId="0" xfId="0" applyNumberFormat="1" applyFont="1" applyFill="1"/>
    <xf numFmtId="0" fontId="4" fillId="0" borderId="13" xfId="1" applyFont="1" applyFill="1" applyBorder="1" applyAlignment="1">
      <alignment horizontal="center" vertical="center" wrapText="1"/>
    </xf>
    <xf numFmtId="0" fontId="16" fillId="0" borderId="0" xfId="0" applyFont="1" applyFill="1" applyBorder="1"/>
    <xf numFmtId="1" fontId="3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1" fontId="5" fillId="0" borderId="21" xfId="1" applyNumberFormat="1" applyFont="1" applyFill="1" applyBorder="1" applyAlignment="1">
      <alignment horizontal="center" vertical="center"/>
    </xf>
    <xf numFmtId="1" fontId="4" fillId="0" borderId="21" xfId="1" applyNumberFormat="1" applyFont="1" applyFill="1" applyBorder="1" applyAlignment="1">
      <alignment horizontal="center" vertical="center"/>
    </xf>
    <xf numFmtId="1" fontId="4" fillId="0" borderId="25" xfId="1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9" fillId="0" borderId="0" xfId="0" applyFont="1" applyFill="1"/>
    <xf numFmtId="49" fontId="19" fillId="0" borderId="0" xfId="0" applyNumberFormat="1" applyFont="1" applyFill="1" applyAlignment="1">
      <alignment horizontal="left" vertical="top" wrapText="1"/>
    </xf>
    <xf numFmtId="1" fontId="17" fillId="0" borderId="6" xfId="0" applyNumberFormat="1" applyFont="1" applyFill="1" applyBorder="1" applyAlignment="1">
      <alignment horizontal="center" vertical="center" wrapText="1"/>
    </xf>
    <xf numFmtId="1" fontId="17" fillId="0" borderId="17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Fill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right" vertical="center" wrapText="1"/>
    </xf>
    <xf numFmtId="0" fontId="4" fillId="0" borderId="27" xfId="1" applyFont="1" applyFill="1" applyBorder="1" applyAlignment="1">
      <alignment horizontal="right" vertical="center" wrapTex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wrapText="1"/>
    </xf>
    <xf numFmtId="0" fontId="4" fillId="0" borderId="19" xfId="1" applyFont="1" applyFill="1" applyBorder="1" applyAlignment="1">
      <alignment horizontal="center" wrapText="1"/>
    </xf>
    <xf numFmtId="165" fontId="17" fillId="0" borderId="6" xfId="0" applyNumberFormat="1" applyFont="1" applyFill="1" applyBorder="1" applyAlignment="1">
      <alignment horizontal="center" vertical="center" wrapText="1"/>
    </xf>
    <xf numFmtId="165" fontId="17" fillId="0" borderId="17" xfId="0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166" fontId="4" fillId="0" borderId="5" xfId="5" applyNumberFormat="1" applyFont="1" applyFill="1" applyBorder="1" applyAlignment="1">
      <alignment horizontal="center" vertical="center" wrapText="1"/>
    </xf>
    <xf numFmtId="166" fontId="4" fillId="0" borderId="16" xfId="5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wrapText="1"/>
    </xf>
    <xf numFmtId="0" fontId="4" fillId="0" borderId="8" xfId="1" applyFont="1" applyFill="1" applyBorder="1" applyAlignment="1">
      <alignment horizontal="center" wrapText="1"/>
    </xf>
    <xf numFmtId="0" fontId="4" fillId="0" borderId="9" xfId="1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1" fontId="4" fillId="0" borderId="0" xfId="1" applyNumberFormat="1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vertical="center" wrapText="1"/>
    </xf>
    <xf numFmtId="166" fontId="4" fillId="0" borderId="4" xfId="5" applyNumberFormat="1" applyFont="1" applyFill="1" applyBorder="1" applyAlignment="1">
      <alignment horizontal="center" vertical="center" wrapText="1"/>
    </xf>
    <xf numFmtId="166" fontId="4" fillId="0" borderId="15" xfId="5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4" fillId="0" borderId="15" xfId="1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1" fontId="4" fillId="0" borderId="16" xfId="1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2 2 2" xfId="2"/>
    <cellStyle name="Обыч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J76"/>
  <sheetViews>
    <sheetView showZeros="0" tabSelected="1" view="pageBreakPreview" zoomScale="60" zoomScaleNormal="80" workbookViewId="0">
      <pane ySplit="6" topLeftCell="A7" activePane="bottomLeft" state="frozen"/>
      <selection activeCell="T11" sqref="T11"/>
      <selection pane="bottomLeft" activeCell="F69" sqref="F69"/>
    </sheetView>
  </sheetViews>
  <sheetFormatPr defaultRowHeight="15.75"/>
  <cols>
    <col min="1" max="1" width="6.42578125" style="6" customWidth="1"/>
    <col min="2" max="2" width="18" style="6" bestFit="1" customWidth="1"/>
    <col min="3" max="3" width="16.7109375" style="44" customWidth="1"/>
    <col min="4" max="4" width="21.140625" style="7" customWidth="1"/>
    <col min="5" max="5" width="15.42578125" style="6" customWidth="1"/>
    <col min="6" max="6" width="11.42578125" style="6" customWidth="1"/>
    <col min="7" max="7" width="12.7109375" style="99" customWidth="1"/>
    <col min="8" max="8" width="11.140625" style="6" customWidth="1"/>
    <col min="9" max="9" width="12.42578125" style="6" customWidth="1"/>
    <col min="10" max="10" width="12.7109375" style="6" customWidth="1"/>
    <col min="11" max="11" width="14.5703125" style="99" customWidth="1"/>
    <col min="12" max="12" width="14.5703125" style="6" customWidth="1"/>
    <col min="13" max="13" width="8.140625" style="6" customWidth="1"/>
    <col min="14" max="14" width="9.85546875" style="6" customWidth="1"/>
    <col min="15" max="15" width="12.42578125" style="6" customWidth="1"/>
    <col min="16" max="16" width="11" style="6" customWidth="1"/>
    <col min="17" max="17" width="8.140625" style="6" customWidth="1"/>
    <col min="18" max="18" width="7.7109375" style="6" hidden="1" customWidth="1"/>
    <col min="19" max="19" width="8.85546875" style="6" customWidth="1"/>
    <col min="20" max="20" width="7.5703125" style="6" customWidth="1"/>
    <col min="21" max="21" width="7.28515625" style="6" customWidth="1"/>
    <col min="22" max="22" width="13.140625" style="6" customWidth="1"/>
    <col min="23" max="23" width="10" style="6" customWidth="1"/>
    <col min="24" max="24" width="10.140625" style="5" customWidth="1"/>
    <col min="25" max="25" width="10.5703125" style="5" customWidth="1"/>
    <col min="26" max="26" width="18.42578125" style="6" hidden="1" customWidth="1"/>
    <col min="27" max="27" width="13.42578125" style="90" customWidth="1"/>
    <col min="28" max="28" width="12.140625" style="90" customWidth="1"/>
    <col min="29" max="29" width="13.140625" style="90" customWidth="1"/>
    <col min="30" max="30" width="12.28515625" style="90" customWidth="1"/>
    <col min="31" max="31" width="11.28515625" style="73" hidden="1" customWidth="1"/>
    <col min="32" max="32" width="12.85546875" style="73" customWidth="1"/>
    <col min="33" max="33" width="13.28515625" style="72" hidden="1" customWidth="1"/>
    <col min="34" max="35" width="9.140625" style="6"/>
    <col min="36" max="36" width="11" style="6" customWidth="1"/>
    <col min="37" max="16384" width="9.140625" style="6"/>
  </cols>
  <sheetData>
    <row r="1" spans="1:36">
      <c r="A1" s="1"/>
      <c r="B1" s="1"/>
      <c r="C1" s="2"/>
      <c r="D1" s="3"/>
      <c r="E1" s="1"/>
      <c r="F1" s="1"/>
      <c r="G1" s="93"/>
      <c r="H1" s="1"/>
      <c r="I1" s="1"/>
      <c r="J1" s="1"/>
      <c r="K1" s="9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4"/>
      <c r="Z1" s="1"/>
    </row>
    <row r="2" spans="1:36">
      <c r="A2" s="3"/>
      <c r="B2" s="3"/>
      <c r="C2" s="2"/>
      <c r="E2" s="138"/>
      <c r="F2" s="138"/>
      <c r="G2" s="139"/>
      <c r="H2" s="138"/>
      <c r="I2" s="138"/>
      <c r="J2" s="138"/>
      <c r="K2" s="139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3"/>
      <c r="X2" s="8"/>
      <c r="Y2" s="8"/>
      <c r="Z2" s="3"/>
    </row>
    <row r="3" spans="1:36">
      <c r="A3" s="3"/>
      <c r="B3" s="3"/>
      <c r="C3" s="2"/>
      <c r="E3" s="138"/>
      <c r="F3" s="138"/>
      <c r="G3" s="139"/>
      <c r="H3" s="138"/>
      <c r="I3" s="138"/>
      <c r="J3" s="138"/>
      <c r="K3" s="139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3"/>
      <c r="X3" s="8"/>
      <c r="Y3" s="8"/>
      <c r="Z3" s="3"/>
    </row>
    <row r="4" spans="1:36" ht="16.5" thickBot="1">
      <c r="A4" s="3"/>
      <c r="B4" s="3"/>
      <c r="C4" s="2"/>
      <c r="D4" s="3"/>
      <c r="E4" s="3"/>
      <c r="F4" s="3"/>
      <c r="G4" s="94"/>
      <c r="H4" s="3"/>
      <c r="I4" s="3"/>
      <c r="J4" s="3"/>
      <c r="K4" s="9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8"/>
      <c r="Y4" s="8"/>
      <c r="Z4" s="3"/>
    </row>
    <row r="5" spans="1:36" ht="15.75" customHeight="1">
      <c r="A5" s="140" t="s">
        <v>0</v>
      </c>
      <c r="B5" s="129" t="s">
        <v>1</v>
      </c>
      <c r="C5" s="143" t="s">
        <v>2</v>
      </c>
      <c r="D5" s="140" t="s">
        <v>3</v>
      </c>
      <c r="E5" s="127" t="s">
        <v>4</v>
      </c>
      <c r="F5" s="129" t="s">
        <v>5</v>
      </c>
      <c r="G5" s="145" t="s">
        <v>53</v>
      </c>
      <c r="H5" s="127" t="s">
        <v>6</v>
      </c>
      <c r="I5" s="127" t="s">
        <v>7</v>
      </c>
      <c r="J5" s="129" t="s">
        <v>8</v>
      </c>
      <c r="K5" s="131" t="s">
        <v>55</v>
      </c>
      <c r="L5" s="121" t="s">
        <v>9</v>
      </c>
      <c r="M5" s="133" t="s">
        <v>10</v>
      </c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6" t="s">
        <v>11</v>
      </c>
      <c r="Y5" s="121" t="s">
        <v>12</v>
      </c>
      <c r="Z5" s="123" t="s">
        <v>13</v>
      </c>
      <c r="AA5" s="125" t="s">
        <v>16</v>
      </c>
      <c r="AB5" s="125" t="s">
        <v>15</v>
      </c>
      <c r="AC5" s="125" t="s">
        <v>14</v>
      </c>
      <c r="AD5" s="125" t="s">
        <v>17</v>
      </c>
      <c r="AE5" s="114" t="s">
        <v>18</v>
      </c>
      <c r="AF5" s="114" t="s">
        <v>56</v>
      </c>
      <c r="AG5" s="116" t="s">
        <v>19</v>
      </c>
    </row>
    <row r="6" spans="1:36" ht="78" customHeight="1" thickBot="1">
      <c r="A6" s="141"/>
      <c r="B6" s="142"/>
      <c r="C6" s="144"/>
      <c r="D6" s="141"/>
      <c r="E6" s="128"/>
      <c r="F6" s="130"/>
      <c r="G6" s="146"/>
      <c r="H6" s="128"/>
      <c r="I6" s="128"/>
      <c r="J6" s="130"/>
      <c r="K6" s="132"/>
      <c r="L6" s="122"/>
      <c r="M6" s="9" t="s">
        <v>20</v>
      </c>
      <c r="N6" s="110" t="s">
        <v>21</v>
      </c>
      <c r="O6" s="110" t="s">
        <v>22</v>
      </c>
      <c r="P6" s="110" t="s">
        <v>23</v>
      </c>
      <c r="Q6" s="110" t="s">
        <v>24</v>
      </c>
      <c r="R6" s="110" t="s">
        <v>25</v>
      </c>
      <c r="S6" s="10" t="s">
        <v>26</v>
      </c>
      <c r="T6" s="110" t="s">
        <v>27</v>
      </c>
      <c r="U6" s="110" t="s">
        <v>28</v>
      </c>
      <c r="V6" s="110" t="s">
        <v>29</v>
      </c>
      <c r="W6" s="110" t="s">
        <v>30</v>
      </c>
      <c r="X6" s="137"/>
      <c r="Y6" s="122"/>
      <c r="Z6" s="124"/>
      <c r="AA6" s="126"/>
      <c r="AB6" s="126"/>
      <c r="AC6" s="126"/>
      <c r="AD6" s="126"/>
      <c r="AE6" s="115"/>
      <c r="AF6" s="115"/>
      <c r="AG6" s="117"/>
    </row>
    <row r="7" spans="1:36" ht="15.95" customHeight="1">
      <c r="A7" s="11">
        <v>1</v>
      </c>
      <c r="B7" s="12"/>
      <c r="C7" s="13" t="s">
        <v>31</v>
      </c>
      <c r="D7" s="14"/>
      <c r="E7" s="15"/>
      <c r="F7" s="16">
        <f>SUM('31:28'!F7)+SUM('31:28'!F68)</f>
        <v>251</v>
      </c>
      <c r="G7" s="95">
        <f>SUM('31:28'!G7)+SUM('31:28'!G68)</f>
        <v>0</v>
      </c>
      <c r="H7" s="16">
        <f>SUM('31:28'!H7)+SUM('31:28'!H68)</f>
        <v>125.5</v>
      </c>
      <c r="I7" s="16">
        <f>SUM('31:28'!I7)+SUM('31:28'!I68)</f>
        <v>125.5</v>
      </c>
      <c r="J7" s="16">
        <f>SUM('31:28'!J7)+SUM('31:28'!J68)</f>
        <v>170</v>
      </c>
      <c r="K7" s="95">
        <f>SUM('31:28'!K7)+SUM('31:28'!K68)</f>
        <v>0</v>
      </c>
      <c r="L7" s="16">
        <f>SUM('31:28'!L7)+SUM('31:28'!L68)</f>
        <v>167</v>
      </c>
      <c r="M7" s="16">
        <f>SUM('31:28'!M7)+SUM('31:28'!M68)</f>
        <v>0</v>
      </c>
      <c r="N7" s="16">
        <f>SUM('31:28'!N7)+SUM('31:28'!N68)</f>
        <v>58.42</v>
      </c>
      <c r="O7" s="16">
        <f>SUM('31:28'!O7)+SUM('31:28'!O68)</f>
        <v>319.48</v>
      </c>
      <c r="P7" s="16">
        <f>SUM('31:28'!P7)+SUM('31:28'!P68)</f>
        <v>0</v>
      </c>
      <c r="Q7" s="16">
        <f>SUM('31:28'!Q7)+SUM('31:28'!Q68)</f>
        <v>0</v>
      </c>
      <c r="R7" s="16">
        <f>SUM('31:28'!R7)+SUM('31:28'!R68)</f>
        <v>0</v>
      </c>
      <c r="S7" s="16">
        <f>SUM('31:28'!S7)+SUM('31:28'!S68)</f>
        <v>0</v>
      </c>
      <c r="T7" s="16">
        <f>SUM('31:28'!T7)+SUM('31:28'!T68)</f>
        <v>0</v>
      </c>
      <c r="U7" s="16">
        <f>SUM('31:28'!U7)+SUM('31:28'!U68)</f>
        <v>0</v>
      </c>
      <c r="V7" s="16">
        <f>SUM('31:28'!V7)+SUM('31:28'!V68)</f>
        <v>0</v>
      </c>
      <c r="W7" s="16">
        <f>SUM('31:28'!W7)+SUM('31:28'!W68)</f>
        <v>0</v>
      </c>
      <c r="X7" s="16">
        <f>SUM('31:28'!X7)+SUM('31:28'!X68)</f>
        <v>58.42</v>
      </c>
      <c r="Y7" s="16">
        <f>SUM('31:28'!Y7)+SUM('31:28'!Y68)</f>
        <v>319.48</v>
      </c>
      <c r="Z7" s="16">
        <f>SUM('31:28'!Z7)+SUM('31:28'!Z68)</f>
        <v>0</v>
      </c>
      <c r="AA7" s="91">
        <f>SUM('31:28'!AA7)+SUM('31:28'!AA68)</f>
        <v>0</v>
      </c>
      <c r="AB7" s="91">
        <f>SUM('31:28'!AB7)+SUM('31:28'!AB68)</f>
        <v>0</v>
      </c>
      <c r="AC7" s="91">
        <f>SUM('31:28'!AC7)+SUM('31:28'!AC68)</f>
        <v>0</v>
      </c>
      <c r="AD7" s="91">
        <f>SUM('31:28'!AD7)+SUM('31:28'!AD68)</f>
        <v>0</v>
      </c>
      <c r="AE7" s="16">
        <f>SUM('31:28'!AE7)+SUM('31:28'!AE68)</f>
        <v>0</v>
      </c>
      <c r="AF7" s="67"/>
      <c r="AG7" s="16">
        <f>SUM('31:28'!AG7)+SUM('31:28'!AG68)</f>
        <v>0</v>
      </c>
      <c r="AJ7" s="100"/>
    </row>
    <row r="8" spans="1:36" ht="15.95" customHeight="1">
      <c r="A8" s="11">
        <v>2</v>
      </c>
      <c r="B8" s="12"/>
      <c r="C8" s="13" t="s">
        <v>33</v>
      </c>
      <c r="D8" s="20"/>
      <c r="E8" s="15"/>
      <c r="F8" s="16">
        <f>SUM('31:28'!F8)+SUM('31:28'!F69)</f>
        <v>0</v>
      </c>
      <c r="G8" s="95">
        <f>SUM('31:28'!G8)+SUM('31:28'!G69)</f>
        <v>0</v>
      </c>
      <c r="H8" s="16">
        <f>SUM('31:28'!H8)+SUM('31:28'!H69)</f>
        <v>0</v>
      </c>
      <c r="I8" s="16">
        <f>SUM('31:28'!I8)+SUM('31:28'!I69)</f>
        <v>0</v>
      </c>
      <c r="J8" s="16">
        <f>SUM('31:28'!J8)+SUM('31:28'!J69)</f>
        <v>0</v>
      </c>
      <c r="K8" s="95">
        <f>SUM('31:28'!K8)+SUM('31:28'!K69)</f>
        <v>0</v>
      </c>
      <c r="L8" s="16">
        <f>SUM('31:28'!L8)+SUM('31:28'!L69)</f>
        <v>0</v>
      </c>
      <c r="M8" s="16">
        <f>SUM('31:28'!M8)+SUM('31:28'!M69)</f>
        <v>0</v>
      </c>
      <c r="N8" s="16">
        <f>SUM('31:28'!N8)+SUM('31:28'!N69)</f>
        <v>0</v>
      </c>
      <c r="O8" s="16">
        <f>SUM('31:28'!O8)+SUM('31:28'!O69)</f>
        <v>0</v>
      </c>
      <c r="P8" s="16">
        <f>SUM('31:28'!P8)+SUM('31:28'!P69)</f>
        <v>0</v>
      </c>
      <c r="Q8" s="16">
        <f>SUM('31:28'!Q8)+SUM('31:28'!Q69)</f>
        <v>0</v>
      </c>
      <c r="R8" s="16">
        <f>SUM('31:28'!R8)+SUM('31:28'!R69)</f>
        <v>0</v>
      </c>
      <c r="S8" s="16">
        <f>SUM('31:28'!S8)+SUM('31:28'!S69)</f>
        <v>0</v>
      </c>
      <c r="T8" s="16">
        <f>SUM('31:28'!T8)+SUM('31:28'!T69)</f>
        <v>0</v>
      </c>
      <c r="U8" s="16">
        <f>SUM('31:28'!U8)+SUM('31:28'!U69)</f>
        <v>0</v>
      </c>
      <c r="V8" s="16">
        <f>SUM('31:28'!V8)+SUM('31:28'!V69)</f>
        <v>0</v>
      </c>
      <c r="W8" s="16">
        <f>SUM('31:28'!W8)+SUM('31:28'!W69)</f>
        <v>0</v>
      </c>
      <c r="X8" s="16">
        <f>SUM('31:28'!X8)+SUM('31:28'!X69)</f>
        <v>0</v>
      </c>
      <c r="Y8" s="16">
        <f>SUM('31:28'!Y8)+SUM('31:28'!Y69)</f>
        <v>0</v>
      </c>
      <c r="Z8" s="16">
        <f>SUM('31:28'!Z8)+SUM('31:28'!Z69)</f>
        <v>0</v>
      </c>
      <c r="AA8" s="91">
        <f>SUM('31:28'!AA8)+SUM('31:28'!AA69)</f>
        <v>0</v>
      </c>
      <c r="AB8" s="91">
        <f>SUM('31:28'!AB8)+SUM('31:28'!AB69)</f>
        <v>0</v>
      </c>
      <c r="AC8" s="91">
        <f>SUM('31:28'!AC8)+SUM('31:28'!AC69)</f>
        <v>0</v>
      </c>
      <c r="AD8" s="91">
        <f>SUM('31:28'!AD8)+SUM('31:28'!AD69)</f>
        <v>0</v>
      </c>
      <c r="AE8" s="16"/>
      <c r="AF8" s="67"/>
      <c r="AG8" s="16">
        <f>SUM('31:28'!AG8)+SUM('31:28'!AG69)</f>
        <v>0</v>
      </c>
      <c r="AJ8" s="100"/>
    </row>
    <row r="9" spans="1:36" ht="15.95" customHeight="1">
      <c r="A9" s="11">
        <v>3</v>
      </c>
      <c r="B9" s="12"/>
      <c r="C9" s="13" t="s">
        <v>34</v>
      </c>
      <c r="D9" s="21"/>
      <c r="E9" s="15"/>
      <c r="F9" s="16">
        <f>SUM('31:28'!F9)+SUM('31:28'!F70)</f>
        <v>158</v>
      </c>
      <c r="G9" s="95">
        <f>SUM('31:28'!G9)+SUM('31:28'!G70)</f>
        <v>0</v>
      </c>
      <c r="H9" s="16">
        <f>SUM('31:28'!H9)+SUM('31:28'!H70)</f>
        <v>88.5</v>
      </c>
      <c r="I9" s="16">
        <f>SUM('31:28'!I9)+SUM('31:28'!I70)</f>
        <v>69.5</v>
      </c>
      <c r="J9" s="16">
        <f>SUM('31:28'!J9)+SUM('31:28'!J70)</f>
        <v>0</v>
      </c>
      <c r="K9" s="95">
        <f>SUM('31:28'!K9)+SUM('31:28'!K70)</f>
        <v>0</v>
      </c>
      <c r="L9" s="16">
        <f>SUM('31:28'!L9)+SUM('31:28'!L70)</f>
        <v>116</v>
      </c>
      <c r="M9" s="16">
        <f>SUM('31:28'!M9)+SUM('31:28'!M70)</f>
        <v>0</v>
      </c>
      <c r="N9" s="16">
        <f>SUM('31:28'!N9)+SUM('31:28'!N70)</f>
        <v>53.1</v>
      </c>
      <c r="O9" s="16">
        <f>SUM('31:28'!O9)+SUM('31:28'!O70)</f>
        <v>86.78</v>
      </c>
      <c r="P9" s="16">
        <f>SUM('31:28'!P9)+SUM('31:28'!P70)</f>
        <v>0</v>
      </c>
      <c r="Q9" s="16">
        <f>SUM('31:28'!Q9)+SUM('31:28'!Q70)</f>
        <v>0</v>
      </c>
      <c r="R9" s="16">
        <f>SUM('31:28'!R9)+SUM('31:28'!R70)</f>
        <v>0</v>
      </c>
      <c r="S9" s="16">
        <f>SUM('31:28'!S9)+SUM('31:28'!S70)</f>
        <v>0</v>
      </c>
      <c r="T9" s="16">
        <f>SUM('31:28'!T9)+SUM('31:28'!T70)</f>
        <v>0</v>
      </c>
      <c r="U9" s="16">
        <f>SUM('31:28'!U9)+SUM('31:28'!U70)</f>
        <v>0</v>
      </c>
      <c r="V9" s="16">
        <f>SUM('31:28'!V9)+SUM('31:28'!V70)</f>
        <v>0</v>
      </c>
      <c r="W9" s="16">
        <f>SUM('31:28'!W9)+SUM('31:28'!W70)</f>
        <v>0</v>
      </c>
      <c r="X9" s="16">
        <f>SUM('31:28'!X9)+SUM('31:28'!X70)</f>
        <v>53.1</v>
      </c>
      <c r="Y9" s="16">
        <f>SUM('31:28'!Y9)+SUM('31:28'!Y70)</f>
        <v>86.78</v>
      </c>
      <c r="Z9" s="16">
        <f>SUM('31:28'!Z9)+SUM('31:28'!Z70)</f>
        <v>0</v>
      </c>
      <c r="AA9" s="91">
        <f>SUM('31:28'!AA9)+SUM('31:28'!AA70)</f>
        <v>0</v>
      </c>
      <c r="AB9" s="91">
        <f>SUM('31:28'!AB9)+SUM('31:28'!AB70)</f>
        <v>0</v>
      </c>
      <c r="AC9" s="91">
        <f>SUM('31:28'!AC9)+SUM('31:28'!AC70)</f>
        <v>0</v>
      </c>
      <c r="AD9" s="91">
        <f>SUM('31:28'!AD9)+SUM('31:28'!AD70)</f>
        <v>0</v>
      </c>
      <c r="AE9" s="16"/>
      <c r="AF9" s="67"/>
      <c r="AG9" s="16">
        <f>SUM('31:28'!AG9)+SUM('31:28'!AG70)</f>
        <v>0</v>
      </c>
      <c r="AJ9" s="100"/>
    </row>
    <row r="10" spans="1:36" ht="15.95" customHeight="1">
      <c r="A10" s="11">
        <v>4</v>
      </c>
      <c r="B10" s="12"/>
      <c r="C10" s="22" t="s">
        <v>35</v>
      </c>
      <c r="D10" s="20"/>
      <c r="E10" s="15"/>
      <c r="F10" s="16">
        <f>SUM('31:28'!F10)+SUM('31:28'!F71)</f>
        <v>280</v>
      </c>
      <c r="G10" s="95">
        <f>SUM('31:28'!G10)+SUM('31:28'!G71)</f>
        <v>263.29200000000003</v>
      </c>
      <c r="H10" s="16">
        <f>SUM('31:28'!H10)+SUM('31:28'!H71)</f>
        <v>140</v>
      </c>
      <c r="I10" s="16">
        <f>SUM('31:28'!I10)+SUM('31:28'!I71)</f>
        <v>140</v>
      </c>
      <c r="J10" s="16">
        <f>SUM('31:28'!J10)+SUM('31:28'!J71)</f>
        <v>400</v>
      </c>
      <c r="K10" s="95">
        <f>SUM('31:28'!K10)+SUM('31:28'!K71)</f>
        <v>403.13819000000001</v>
      </c>
      <c r="L10" s="16">
        <f>SUM('31:28'!L10)+SUM('31:28'!L71)</f>
        <v>194</v>
      </c>
      <c r="M10" s="16">
        <f>SUM('31:28'!M10)+SUM('31:28'!M71)</f>
        <v>0</v>
      </c>
      <c r="N10" s="16">
        <f>SUM('31:28'!N10)+SUM('31:28'!N71)</f>
        <v>51.879999999999995</v>
      </c>
      <c r="O10" s="16">
        <f>SUM('31:28'!O10)+SUM('31:28'!O71)</f>
        <v>322.56</v>
      </c>
      <c r="P10" s="16">
        <f>SUM('31:28'!P10)+SUM('31:28'!P71)</f>
        <v>0</v>
      </c>
      <c r="Q10" s="16">
        <f>SUM('31:28'!Q10)+SUM('31:28'!Q71)</f>
        <v>0</v>
      </c>
      <c r="R10" s="16">
        <f>SUM('31:28'!R10)+SUM('31:28'!R71)</f>
        <v>0</v>
      </c>
      <c r="S10" s="16">
        <f>SUM('31:28'!S10)+SUM('31:28'!S71)</f>
        <v>0</v>
      </c>
      <c r="T10" s="16">
        <f>SUM('31:28'!T10)+SUM('31:28'!T71)</f>
        <v>0</v>
      </c>
      <c r="U10" s="16">
        <f>SUM('31:28'!U10)+SUM('31:28'!U71)</f>
        <v>10</v>
      </c>
      <c r="V10" s="16">
        <f>SUM('31:28'!V10)+SUM('31:28'!V71)</f>
        <v>0</v>
      </c>
      <c r="W10" s="16">
        <f>SUM('31:28'!W10)+SUM('31:28'!W71)</f>
        <v>100</v>
      </c>
      <c r="X10" s="16">
        <f>SUM('31:28'!X10)+SUM('31:28'!X71)</f>
        <v>151.88</v>
      </c>
      <c r="Y10" s="16">
        <f>SUM('31:28'!Y10)+SUM('31:28'!Y71)</f>
        <v>332.56</v>
      </c>
      <c r="Z10" s="16">
        <f>SUM('31:28'!Z10)+SUM('31:28'!Z71)</f>
        <v>0</v>
      </c>
      <c r="AA10" s="91">
        <f>SUM('31:28'!AA10)+SUM('31:28'!AA71)</f>
        <v>1.66702547</v>
      </c>
      <c r="AB10" s="91">
        <f>SUM('31:28'!AB10)+SUM('31:28'!AB71)</f>
        <v>0.48336805999999999</v>
      </c>
      <c r="AC10" s="91">
        <f>SUM('31:28'!AC10)+SUM('31:28'!AC71)</f>
        <v>1.5166319300000002</v>
      </c>
      <c r="AD10" s="91">
        <f>SUM('31:28'!AD10)+SUM('31:28'!AD71)</f>
        <v>1.1836574099999999</v>
      </c>
      <c r="AE10" s="16"/>
      <c r="AF10" s="67"/>
      <c r="AG10" s="16">
        <f>SUM('31:28'!AG10)+SUM('31:28'!AG71)</f>
        <v>0</v>
      </c>
      <c r="AJ10" s="100"/>
    </row>
    <row r="11" spans="1:36" ht="15.95" customHeight="1">
      <c r="A11" s="11">
        <v>5</v>
      </c>
      <c r="B11" s="12"/>
      <c r="C11" s="23" t="s">
        <v>36</v>
      </c>
      <c r="D11" s="20"/>
      <c r="E11" s="15"/>
      <c r="F11" s="16">
        <f>SUM('31:28'!F11)+SUM('31:28'!F72)</f>
        <v>282</v>
      </c>
      <c r="G11" s="95">
        <f>SUM('31:28'!G11)+SUM('31:28'!G72)</f>
        <v>267.16000000000003</v>
      </c>
      <c r="H11" s="16">
        <f>SUM('31:28'!H11)+SUM('31:28'!H72)</f>
        <v>141</v>
      </c>
      <c r="I11" s="16">
        <f>SUM('31:28'!I11)+SUM('31:28'!I72)</f>
        <v>141</v>
      </c>
      <c r="J11" s="16">
        <f>SUM('31:28'!J11)+SUM('31:28'!J72)</f>
        <v>310</v>
      </c>
      <c r="K11" s="95">
        <f>SUM('31:28'!K11)+SUM('31:28'!K72)</f>
        <v>290.12047999999999</v>
      </c>
      <c r="L11" s="16">
        <f>SUM('31:28'!L11)+SUM('31:28'!L72)</f>
        <v>185</v>
      </c>
      <c r="M11" s="16">
        <f>SUM('31:28'!M11)+SUM('31:28'!M72)</f>
        <v>0</v>
      </c>
      <c r="N11" s="16">
        <f>SUM('31:28'!N11)+SUM('31:28'!N72)</f>
        <v>28.38</v>
      </c>
      <c r="O11" s="16">
        <f>SUM('31:28'!O11)+SUM('31:28'!O72)</f>
        <v>321.34000000000003</v>
      </c>
      <c r="P11" s="16">
        <f>SUM('31:28'!P11)+SUM('31:28'!P72)</f>
        <v>0</v>
      </c>
      <c r="Q11" s="16">
        <f>SUM('31:28'!Q11)+SUM('31:28'!Q72)</f>
        <v>0</v>
      </c>
      <c r="R11" s="16">
        <f>SUM('31:28'!R11)+SUM('31:28'!R72)</f>
        <v>0</v>
      </c>
      <c r="S11" s="16">
        <f>SUM('31:28'!S11)+SUM('31:28'!S72)</f>
        <v>0</v>
      </c>
      <c r="T11" s="16">
        <f>SUM('31:28'!T11)+SUM('31:28'!T72)</f>
        <v>0</v>
      </c>
      <c r="U11" s="16">
        <f>SUM('31:28'!U11)+SUM('31:28'!U72)</f>
        <v>0</v>
      </c>
      <c r="V11" s="16">
        <f>SUM('31:28'!V11)+SUM('31:28'!V72)</f>
        <v>0</v>
      </c>
      <c r="W11" s="16">
        <f>SUM('31:28'!W11)+SUM('31:28'!W72)</f>
        <v>100</v>
      </c>
      <c r="X11" s="16">
        <f>SUM('31:28'!X11)+SUM('31:28'!X72)</f>
        <v>128.38</v>
      </c>
      <c r="Y11" s="16">
        <f>SUM('31:28'!Y11)+SUM('31:28'!Y72)</f>
        <v>321.34000000000003</v>
      </c>
      <c r="Z11" s="16">
        <f>SUM('31:28'!Z11)+SUM('31:28'!Z72)</f>
        <v>0</v>
      </c>
      <c r="AA11" s="91">
        <f>SUM('31:28'!AA11)+SUM('31:28'!AA72)</f>
        <v>1.7745023600000003</v>
      </c>
      <c r="AB11" s="91">
        <f>SUM('31:28'!AB11)+SUM('31:28'!AB72)</f>
        <v>0.51784721</v>
      </c>
      <c r="AC11" s="91">
        <f>SUM('31:28'!AC11)+SUM('31:28'!AC72)</f>
        <v>1.4821527699999999</v>
      </c>
      <c r="AD11" s="91">
        <f>SUM('31:28'!AD11)+SUM('31:28'!AD72)</f>
        <v>1.2566551500000001</v>
      </c>
      <c r="AE11" s="16"/>
      <c r="AF11" s="67"/>
      <c r="AG11" s="16">
        <f>SUM('31:28'!AG11)+SUM('31:28'!AG72)</f>
        <v>0</v>
      </c>
      <c r="AJ11" s="100"/>
    </row>
    <row r="12" spans="1:36" ht="15.95" customHeight="1">
      <c r="A12" s="11">
        <v>6</v>
      </c>
      <c r="B12" s="12"/>
      <c r="C12" s="23" t="s">
        <v>37</v>
      </c>
      <c r="D12" s="20"/>
      <c r="E12" s="15"/>
      <c r="F12" s="16">
        <f>SUM('31:28'!F12)+SUM('31:28'!F73)</f>
        <v>270</v>
      </c>
      <c r="G12" s="95">
        <f>SUM('31:28'!G12)+SUM('31:28'!G73)</f>
        <v>252.42399999999998</v>
      </c>
      <c r="H12" s="16">
        <f>SUM('31:28'!H12)+SUM('31:28'!H73)</f>
        <v>144</v>
      </c>
      <c r="I12" s="16">
        <f>SUM('31:28'!I12)+SUM('31:28'!I73)</f>
        <v>126</v>
      </c>
      <c r="J12" s="16">
        <f>SUM('31:28'!J12)+SUM('31:28'!J73)</f>
        <v>200</v>
      </c>
      <c r="K12" s="95">
        <f>SUM('31:28'!K12)+SUM('31:28'!K73)</f>
        <v>200.98644999999999</v>
      </c>
      <c r="L12" s="16">
        <f>SUM('31:28'!L12)+SUM('31:28'!L73)</f>
        <v>183</v>
      </c>
      <c r="M12" s="16">
        <f>SUM('31:28'!M12)+SUM('31:28'!M73)</f>
        <v>0</v>
      </c>
      <c r="N12" s="16">
        <f>SUM('31:28'!N12)+SUM('31:28'!N73)</f>
        <v>56.239999999999995</v>
      </c>
      <c r="O12" s="16">
        <f>SUM('31:28'!O12)+SUM('31:28'!O73)</f>
        <v>301.47999999999996</v>
      </c>
      <c r="P12" s="16">
        <f>SUM('31:28'!P12)+SUM('31:28'!P73)</f>
        <v>0</v>
      </c>
      <c r="Q12" s="16">
        <f>SUM('31:28'!Q12)+SUM('31:28'!Q73)</f>
        <v>0</v>
      </c>
      <c r="R12" s="16">
        <f>SUM('31:28'!R12)+SUM('31:28'!R73)</f>
        <v>0</v>
      </c>
      <c r="S12" s="16">
        <f>SUM('31:28'!S12)+SUM('31:28'!S73)</f>
        <v>0</v>
      </c>
      <c r="T12" s="16">
        <f>SUM('31:28'!T12)+SUM('31:28'!T73)</f>
        <v>0</v>
      </c>
      <c r="U12" s="16">
        <f>SUM('31:28'!U12)+SUM('31:28'!U73)</f>
        <v>0</v>
      </c>
      <c r="V12" s="16">
        <f>SUM('31:28'!V12)+SUM('31:28'!V73)</f>
        <v>0</v>
      </c>
      <c r="W12" s="16">
        <f>SUM('31:28'!W12)+SUM('31:28'!W73)</f>
        <v>0</v>
      </c>
      <c r="X12" s="16">
        <f>SUM('31:28'!X12)+SUM('31:28'!X73)</f>
        <v>56.239999999999995</v>
      </c>
      <c r="Y12" s="16">
        <f>SUM('31:28'!Y12)+SUM('31:28'!Y73)</f>
        <v>301.47999999999996</v>
      </c>
      <c r="Z12" s="16">
        <f>SUM('31:28'!Z12)+SUM('31:28'!Z73)</f>
        <v>0</v>
      </c>
      <c r="AA12" s="91">
        <f>SUM('31:28'!AA12)+SUM('31:28'!AA73)</f>
        <v>1.4221527700000001</v>
      </c>
      <c r="AB12" s="91">
        <f>SUM('31:28'!AB12)+SUM('31:28'!AB73)</f>
        <v>0.42403935599999998</v>
      </c>
      <c r="AC12" s="91">
        <f>SUM('31:28'!AC12)+SUM('31:28'!AC73)</f>
        <v>1.57596067</v>
      </c>
      <c r="AD12" s="91">
        <f>SUM('31:28'!AD12)+SUM('31:28'!AD73)</f>
        <v>0.99811341399999998</v>
      </c>
      <c r="AE12" s="16"/>
      <c r="AF12" s="67"/>
      <c r="AG12" s="16">
        <f>SUM('31:28'!AG12)+SUM('31:28'!AG73)</f>
        <v>0</v>
      </c>
      <c r="AJ12" s="100"/>
    </row>
    <row r="13" spans="1:36" ht="15.95" customHeight="1">
      <c r="A13" s="11">
        <v>7</v>
      </c>
      <c r="B13" s="12"/>
      <c r="C13" s="23" t="s">
        <v>38</v>
      </c>
      <c r="D13" s="20"/>
      <c r="E13" s="15"/>
      <c r="F13" s="16">
        <f>SUM('31:28'!F13)+SUM('31:28'!F74)</f>
        <v>0</v>
      </c>
      <c r="G13" s="95">
        <f>SUM('31:28'!G13)+SUM('31:28'!G74)</f>
        <v>0</v>
      </c>
      <c r="H13" s="16">
        <f>SUM('31:28'!H13)+SUM('31:28'!H74)</f>
        <v>0</v>
      </c>
      <c r="I13" s="16">
        <f>SUM('31:28'!I13)+SUM('31:28'!I74)</f>
        <v>0</v>
      </c>
      <c r="J13" s="16">
        <f>SUM('31:28'!J13)+SUM('31:28'!J74)</f>
        <v>0</v>
      </c>
      <c r="K13" s="95">
        <f>SUM('31:28'!K13)+SUM('31:28'!K74)</f>
        <v>0</v>
      </c>
      <c r="L13" s="16">
        <f>SUM('31:28'!L13)+SUM('31:28'!L74)</f>
        <v>0</v>
      </c>
      <c r="M13" s="16">
        <f>SUM('31:28'!M13)+SUM('31:28'!M74)</f>
        <v>0</v>
      </c>
      <c r="N13" s="16">
        <f>SUM('31:28'!N13)+SUM('31:28'!N74)</f>
        <v>0</v>
      </c>
      <c r="O13" s="16">
        <f>SUM('31:28'!O13)+SUM('31:28'!O74)</f>
        <v>0</v>
      </c>
      <c r="P13" s="16">
        <f>SUM('31:28'!P13)+SUM('31:28'!P74)</f>
        <v>0</v>
      </c>
      <c r="Q13" s="16">
        <f>SUM('31:28'!Q13)+SUM('31:28'!Q74)</f>
        <v>0</v>
      </c>
      <c r="R13" s="16">
        <f>SUM('31:28'!R13)+SUM('31:28'!R74)</f>
        <v>0</v>
      </c>
      <c r="S13" s="16">
        <f>SUM('31:28'!S13)+SUM('31:28'!S74)</f>
        <v>0</v>
      </c>
      <c r="T13" s="16">
        <f>SUM('31:28'!T13)+SUM('31:28'!T74)</f>
        <v>0</v>
      </c>
      <c r="U13" s="16">
        <f>SUM('31:28'!U13)+SUM('31:28'!U74)</f>
        <v>0</v>
      </c>
      <c r="V13" s="16">
        <f>SUM('31:28'!V13)+SUM('31:28'!V74)</f>
        <v>0</v>
      </c>
      <c r="W13" s="16">
        <f>SUM('31:28'!W13)+SUM('31:28'!W74)</f>
        <v>0</v>
      </c>
      <c r="X13" s="16">
        <f>SUM('31:28'!X13)+SUM('31:28'!X74)</f>
        <v>0</v>
      </c>
      <c r="Y13" s="16">
        <f>SUM('31:28'!Y13)+SUM('31:28'!Y74)</f>
        <v>0</v>
      </c>
      <c r="Z13" s="16">
        <f>SUM('31:28'!Z13)+SUM('31:28'!Z74)</f>
        <v>0</v>
      </c>
      <c r="AA13" s="91">
        <f>SUM('31:28'!AA13)+SUM('31:28'!AA74)</f>
        <v>9.4907405000000007E-3</v>
      </c>
      <c r="AB13" s="91">
        <f>SUM('31:28'!AB13)+SUM('31:28'!AB74)</f>
        <v>0</v>
      </c>
      <c r="AC13" s="91">
        <f>SUM('31:28'!AC13)+SUM('31:28'!AC74)</f>
        <v>0.5</v>
      </c>
      <c r="AD13" s="91">
        <f>SUM('31:28'!AD13)+SUM('31:28'!AD74)</f>
        <v>9.4907405000000007E-3</v>
      </c>
      <c r="AE13" s="16"/>
      <c r="AF13" s="67"/>
      <c r="AG13" s="16">
        <f>SUM('31:28'!AG13)+SUM('31:28'!AG74)</f>
        <v>0</v>
      </c>
      <c r="AJ13" s="100"/>
    </row>
    <row r="14" spans="1:36" ht="15.95" customHeight="1">
      <c r="A14" s="11">
        <v>8</v>
      </c>
      <c r="B14" s="12"/>
      <c r="C14" s="13" t="s">
        <v>39</v>
      </c>
      <c r="D14" s="20"/>
      <c r="E14" s="15"/>
      <c r="F14" s="16">
        <f>SUM('31:28'!F14)+SUM('31:28'!F75)</f>
        <v>147</v>
      </c>
      <c r="G14" s="95">
        <f>SUM('31:28'!G14)+SUM('31:28'!G75)</f>
        <v>0</v>
      </c>
      <c r="H14" s="16">
        <f>SUM('31:28'!H14)+SUM('31:28'!H75)</f>
        <v>73.5</v>
      </c>
      <c r="I14" s="16">
        <f>SUM('31:28'!I14)+SUM('31:28'!I75)</f>
        <v>73.5</v>
      </c>
      <c r="J14" s="16">
        <f>SUM('31:28'!J14)+SUM('31:28'!J75)</f>
        <v>270</v>
      </c>
      <c r="K14" s="95">
        <f>SUM('31:28'!K14)+SUM('31:28'!K75)</f>
        <v>0</v>
      </c>
      <c r="L14" s="16">
        <f>SUM('31:28'!L14)+SUM('31:28'!L75)</f>
        <v>126</v>
      </c>
      <c r="M14" s="16">
        <f>SUM('31:28'!M14)+SUM('31:28'!M75)</f>
        <v>0</v>
      </c>
      <c r="N14" s="16">
        <f>SUM('31:28'!N14)+SUM('31:28'!N75)</f>
        <v>132.22</v>
      </c>
      <c r="O14" s="16">
        <f>SUM('31:28'!O14)+SUM('31:28'!O75)</f>
        <v>21.62</v>
      </c>
      <c r="P14" s="16">
        <f>SUM('31:28'!P14)+SUM('31:28'!P75)</f>
        <v>0</v>
      </c>
      <c r="Q14" s="16">
        <f>SUM('31:28'!Q14)+SUM('31:28'!Q75)</f>
        <v>0</v>
      </c>
      <c r="R14" s="16">
        <f>SUM('31:28'!R14)+SUM('31:28'!R75)</f>
        <v>0</v>
      </c>
      <c r="S14" s="16">
        <f>SUM('31:28'!S14)+SUM('31:28'!S75)</f>
        <v>0</v>
      </c>
      <c r="T14" s="16">
        <f>SUM('31:28'!T14)+SUM('31:28'!T75)</f>
        <v>0</v>
      </c>
      <c r="U14" s="16">
        <f>SUM('31:28'!U14)+SUM('31:28'!U75)</f>
        <v>0</v>
      </c>
      <c r="V14" s="16">
        <f>SUM('31:28'!V14)+SUM('31:28'!V75)</f>
        <v>0</v>
      </c>
      <c r="W14" s="16">
        <f>SUM('31:28'!W14)+SUM('31:28'!W75)</f>
        <v>62</v>
      </c>
      <c r="X14" s="16">
        <f>SUM('31:28'!X14)+SUM('31:28'!X75)</f>
        <v>194.22</v>
      </c>
      <c r="Y14" s="16">
        <f>SUM('31:28'!Y14)+SUM('31:28'!Y75)</f>
        <v>21.62</v>
      </c>
      <c r="Z14" s="16">
        <f>SUM('31:28'!Z14)+SUM('31:28'!Z75)</f>
        <v>0</v>
      </c>
      <c r="AA14" s="91">
        <f>SUM('31:28'!AA14)+SUM('31:28'!AA75)</f>
        <v>0</v>
      </c>
      <c r="AB14" s="91">
        <f>SUM('31:28'!AB14)+SUM('31:28'!AB75)</f>
        <v>0</v>
      </c>
      <c r="AC14" s="91">
        <f>SUM('31:28'!AC14)+SUM('31:28'!AC75)</f>
        <v>0</v>
      </c>
      <c r="AD14" s="91">
        <f>SUM('31:28'!AD14)+SUM('31:28'!AD75)</f>
        <v>0</v>
      </c>
      <c r="AE14" s="16"/>
      <c r="AF14" s="67"/>
      <c r="AG14" s="16">
        <f>SUM('31:28'!AG14)+SUM('31:28'!AG75)</f>
        <v>0</v>
      </c>
      <c r="AJ14" s="100"/>
    </row>
    <row r="15" spans="1:36" ht="15.95" customHeight="1">
      <c r="A15" s="11">
        <v>9</v>
      </c>
      <c r="B15" s="12"/>
      <c r="C15" s="23" t="s">
        <v>40</v>
      </c>
      <c r="D15" s="20"/>
      <c r="E15" s="15"/>
      <c r="F15" s="16">
        <f>SUM('31:28'!F15)+SUM('31:28'!F76)</f>
        <v>259</v>
      </c>
      <c r="G15" s="95">
        <f>SUM('31:28'!G15)+SUM('31:28'!G76)</f>
        <v>0</v>
      </c>
      <c r="H15" s="16">
        <f>SUM('31:28'!H15)+SUM('31:28'!H76)</f>
        <v>138.5</v>
      </c>
      <c r="I15" s="16">
        <f>SUM('31:28'!I15)+SUM('31:28'!I76)</f>
        <v>120.5</v>
      </c>
      <c r="J15" s="16">
        <f>SUM('31:28'!J15)+SUM('31:28'!J76)</f>
        <v>390</v>
      </c>
      <c r="K15" s="95">
        <f>SUM('31:28'!K15)+SUM('31:28'!K76)</f>
        <v>0</v>
      </c>
      <c r="L15" s="16">
        <f>SUM('31:28'!L15)+SUM('31:28'!L76)</f>
        <v>161</v>
      </c>
      <c r="M15" s="16">
        <f>SUM('31:28'!M15)+SUM('31:28'!M76)</f>
        <v>0</v>
      </c>
      <c r="N15" s="16">
        <f>SUM('31:28'!N15)+SUM('31:28'!N76)</f>
        <v>58</v>
      </c>
      <c r="O15" s="16">
        <f>SUM('31:28'!O15)+SUM('31:28'!O76)</f>
        <v>276.86</v>
      </c>
      <c r="P15" s="16">
        <f>SUM('31:28'!P15)+SUM('31:28'!P76)</f>
        <v>0</v>
      </c>
      <c r="Q15" s="16">
        <f>SUM('31:28'!Q15)+SUM('31:28'!Q76)</f>
        <v>0</v>
      </c>
      <c r="R15" s="16">
        <f>SUM('31:28'!R15)+SUM('31:28'!R76)</f>
        <v>0</v>
      </c>
      <c r="S15" s="16">
        <f>SUM('31:28'!S15)+SUM('31:28'!S76)</f>
        <v>0</v>
      </c>
      <c r="T15" s="16">
        <f>SUM('31:28'!T15)+SUM('31:28'!T76)</f>
        <v>0</v>
      </c>
      <c r="U15" s="16">
        <f>SUM('31:28'!U15)+SUM('31:28'!U76)</f>
        <v>0</v>
      </c>
      <c r="V15" s="16">
        <f>SUM('31:28'!V15)+SUM('31:28'!V76)</f>
        <v>0</v>
      </c>
      <c r="W15" s="16">
        <f>SUM('31:28'!W15)+SUM('31:28'!W76)</f>
        <v>0</v>
      </c>
      <c r="X15" s="16">
        <f>SUM('31:28'!X15)+SUM('31:28'!X76)</f>
        <v>58</v>
      </c>
      <c r="Y15" s="16">
        <f>SUM('31:28'!Y15)+SUM('31:28'!Y76)</f>
        <v>276.86</v>
      </c>
      <c r="Z15" s="16">
        <f>SUM('31:28'!Z15)+SUM('31:28'!Z76)</f>
        <v>0</v>
      </c>
      <c r="AA15" s="91">
        <f>SUM('31:28'!AA15)+SUM('31:28'!AA76)</f>
        <v>0</v>
      </c>
      <c r="AB15" s="91">
        <f>SUM('31:28'!AB15)+SUM('31:28'!AB76)</f>
        <v>0</v>
      </c>
      <c r="AC15" s="91">
        <f>SUM('31:28'!AC15)+SUM('31:28'!AC76)</f>
        <v>0</v>
      </c>
      <c r="AD15" s="91">
        <f>SUM('31:28'!AD15)+SUM('31:28'!AD76)</f>
        <v>0</v>
      </c>
      <c r="AE15" s="16"/>
      <c r="AF15" s="67"/>
      <c r="AG15" s="16">
        <f>SUM('31:28'!AG15)+SUM('31:28'!AG76)</f>
        <v>0</v>
      </c>
      <c r="AJ15" s="100"/>
    </row>
    <row r="16" spans="1:36" ht="15.95" customHeight="1">
      <c r="A16" s="11">
        <v>10</v>
      </c>
      <c r="B16" s="12"/>
      <c r="C16" s="23" t="s">
        <v>41</v>
      </c>
      <c r="D16" s="20"/>
      <c r="E16" s="15"/>
      <c r="F16" s="16">
        <f>SUM('31:28'!F16)+SUM('31:28'!F77)</f>
        <v>215</v>
      </c>
      <c r="G16" s="95">
        <f>SUM('31:28'!G16)+SUM('31:28'!G77)</f>
        <v>0</v>
      </c>
      <c r="H16" s="16">
        <f>SUM('31:28'!H16)+SUM('31:28'!H77)</f>
        <v>107.5</v>
      </c>
      <c r="I16" s="16">
        <f>SUM('31:28'!I16)+SUM('31:28'!I77)</f>
        <v>107.5</v>
      </c>
      <c r="J16" s="16">
        <f>SUM('31:28'!J16)+SUM('31:28'!J77)</f>
        <v>280</v>
      </c>
      <c r="K16" s="95">
        <f>SUM('31:28'!K16)+SUM('31:28'!K77)</f>
        <v>0</v>
      </c>
      <c r="L16" s="16">
        <f>SUM('31:28'!L16)+SUM('31:28'!L77)</f>
        <v>138</v>
      </c>
      <c r="M16" s="16">
        <f>SUM('31:28'!M16)+SUM('31:28'!M77)</f>
        <v>0</v>
      </c>
      <c r="N16" s="16">
        <f>SUM('31:28'!N16)+SUM('31:28'!N77)</f>
        <v>52.74</v>
      </c>
      <c r="O16" s="16">
        <f>SUM('31:28'!O16)+SUM('31:28'!O77)</f>
        <v>291.68</v>
      </c>
      <c r="P16" s="16">
        <f>SUM('31:28'!P16)+SUM('31:28'!P77)</f>
        <v>0</v>
      </c>
      <c r="Q16" s="16">
        <f>SUM('31:28'!Q16)+SUM('31:28'!Q77)</f>
        <v>0</v>
      </c>
      <c r="R16" s="16">
        <f>SUM('31:28'!R16)+SUM('31:28'!R77)</f>
        <v>0</v>
      </c>
      <c r="S16" s="16">
        <f>SUM('31:28'!S16)+SUM('31:28'!S77)</f>
        <v>0</v>
      </c>
      <c r="T16" s="16">
        <f>SUM('31:28'!T16)+SUM('31:28'!T77)</f>
        <v>0</v>
      </c>
      <c r="U16" s="16">
        <f>SUM('31:28'!U16)+SUM('31:28'!U77)</f>
        <v>0</v>
      </c>
      <c r="V16" s="16">
        <f>SUM('31:28'!V16)+SUM('31:28'!V77)</f>
        <v>0</v>
      </c>
      <c r="W16" s="16">
        <f>SUM('31:28'!W16)+SUM('31:28'!W77)</f>
        <v>100</v>
      </c>
      <c r="X16" s="16">
        <f>SUM('31:28'!X16)+SUM('31:28'!X77)</f>
        <v>152.74</v>
      </c>
      <c r="Y16" s="16">
        <f>SUM('31:28'!Y16)+SUM('31:28'!Y77)</f>
        <v>291.68</v>
      </c>
      <c r="Z16" s="16">
        <f>SUM('31:28'!Z16)+SUM('31:28'!Z77)</f>
        <v>0</v>
      </c>
      <c r="AA16" s="91">
        <f>SUM('31:28'!AA16)+SUM('31:28'!AA77)</f>
        <v>0</v>
      </c>
      <c r="AB16" s="91">
        <f>SUM('31:28'!AB16)+SUM('31:28'!AB77)</f>
        <v>0</v>
      </c>
      <c r="AC16" s="91">
        <f>SUM('31:28'!AC16)+SUM('31:28'!AC77)</f>
        <v>0</v>
      </c>
      <c r="AD16" s="91">
        <f>SUM('31:28'!AD16)+SUM('31:28'!AD77)</f>
        <v>0</v>
      </c>
      <c r="AE16" s="16"/>
      <c r="AF16" s="67"/>
      <c r="AG16" s="16">
        <f>SUM('31:28'!AG16)+SUM('31:28'!AG77)</f>
        <v>0</v>
      </c>
      <c r="AJ16" s="100"/>
    </row>
    <row r="17" spans="1:36" ht="15.95" customHeight="1">
      <c r="A17" s="11">
        <v>11</v>
      </c>
      <c r="B17" s="12"/>
      <c r="C17" s="23" t="s">
        <v>42</v>
      </c>
      <c r="D17" s="20"/>
      <c r="E17" s="15"/>
      <c r="F17" s="16">
        <f>SUM('31:28'!F17)+SUM('31:28'!F78)</f>
        <v>208</v>
      </c>
      <c r="G17" s="95">
        <f>SUM('31:28'!G17)+SUM('31:28'!G78)</f>
        <v>0</v>
      </c>
      <c r="H17" s="16">
        <f>SUM('31:28'!H17)+SUM('31:28'!H78)</f>
        <v>104</v>
      </c>
      <c r="I17" s="16">
        <f>SUM('31:28'!I17)+SUM('31:28'!I78)</f>
        <v>104</v>
      </c>
      <c r="J17" s="16">
        <f>SUM('31:28'!J17)+SUM('31:28'!J78)</f>
        <v>160</v>
      </c>
      <c r="K17" s="95">
        <f>SUM('31:28'!K17)+SUM('31:28'!K78)</f>
        <v>160</v>
      </c>
      <c r="L17" s="16">
        <f>SUM('31:28'!L17)+SUM('31:28'!L78)</f>
        <v>131</v>
      </c>
      <c r="M17" s="16">
        <f>SUM('31:28'!M17)+SUM('31:28'!M78)</f>
        <v>0</v>
      </c>
      <c r="N17" s="16">
        <f>SUM('31:28'!N17)+SUM('31:28'!N78)</f>
        <v>56.96</v>
      </c>
      <c r="O17" s="16">
        <f>SUM('31:28'!O17)+SUM('31:28'!O78)</f>
        <v>267.84000000000003</v>
      </c>
      <c r="P17" s="16">
        <f>SUM('31:28'!P17)+SUM('31:28'!P78)</f>
        <v>0</v>
      </c>
      <c r="Q17" s="16">
        <f>SUM('31:28'!Q17)+SUM('31:28'!Q78)</f>
        <v>0</v>
      </c>
      <c r="R17" s="16">
        <f>SUM('31:28'!R17)+SUM('31:28'!R78)</f>
        <v>0</v>
      </c>
      <c r="S17" s="16">
        <f>SUM('31:28'!S17)+SUM('31:28'!S78)</f>
        <v>0</v>
      </c>
      <c r="T17" s="16">
        <f>SUM('31:28'!T17)+SUM('31:28'!T78)</f>
        <v>0</v>
      </c>
      <c r="U17" s="16">
        <f>SUM('31:28'!U17)+SUM('31:28'!U78)</f>
        <v>0</v>
      </c>
      <c r="V17" s="16">
        <f>SUM('31:28'!V17)+SUM('31:28'!V78)</f>
        <v>0</v>
      </c>
      <c r="W17" s="16">
        <f>SUM('31:28'!W17)+SUM('31:28'!W78)</f>
        <v>0</v>
      </c>
      <c r="X17" s="16">
        <f>SUM('31:28'!X17)+SUM('31:28'!X78)</f>
        <v>56.96</v>
      </c>
      <c r="Y17" s="16">
        <f>SUM('31:28'!Y17)+SUM('31:28'!Y78)</f>
        <v>267.84000000000003</v>
      </c>
      <c r="Z17" s="16">
        <f>SUM('31:28'!Z17)+SUM('31:28'!Z78)</f>
        <v>0</v>
      </c>
      <c r="AA17" s="91">
        <f>SUM('31:28'!AA17)+SUM('31:28'!AA78)</f>
        <v>1.2227662000000001</v>
      </c>
      <c r="AB17" s="91">
        <f>SUM('31:28'!AB17)+SUM('31:28'!AB78)</f>
        <v>0</v>
      </c>
      <c r="AC17" s="91">
        <f>SUM('31:28'!AC17)+SUM('31:28'!AC78)</f>
        <v>2</v>
      </c>
      <c r="AD17" s="91">
        <f>SUM('31:28'!AD17)+SUM('31:28'!AD78)</f>
        <v>1.2227662000000001</v>
      </c>
      <c r="AE17" s="16"/>
      <c r="AF17" s="67"/>
      <c r="AG17" s="16">
        <f>SUM('31:28'!AG17)+SUM('31:28'!AG78)</f>
        <v>0</v>
      </c>
      <c r="AJ17" s="100"/>
    </row>
    <row r="18" spans="1:36" ht="15.75" customHeight="1">
      <c r="A18" s="11">
        <v>12</v>
      </c>
      <c r="B18" s="12"/>
      <c r="C18" s="23" t="s">
        <v>43</v>
      </c>
      <c r="D18" s="20"/>
      <c r="E18" s="15"/>
      <c r="F18" s="16">
        <f>SUM('31:28'!F18)+SUM('31:28'!F79)</f>
        <v>197</v>
      </c>
      <c r="G18" s="95">
        <f>SUM('31:28'!G18)+SUM('31:28'!G79)</f>
        <v>177.49199999999999</v>
      </c>
      <c r="H18" s="16">
        <f>SUM('31:28'!H18)+SUM('31:28'!H79)</f>
        <v>98.5</v>
      </c>
      <c r="I18" s="16">
        <f>SUM('31:28'!I18)+SUM('31:28'!I79)</f>
        <v>98.5</v>
      </c>
      <c r="J18" s="16">
        <f>SUM('31:28'!J18)+SUM('31:28'!J79)</f>
        <v>160</v>
      </c>
      <c r="K18" s="95">
        <f>SUM('31:28'!K18)+SUM('31:28'!K79)</f>
        <v>170.2439</v>
      </c>
      <c r="L18" s="16">
        <f>SUM('31:28'!L18)+SUM('31:28'!L79)</f>
        <v>184</v>
      </c>
      <c r="M18" s="16">
        <f>SUM('31:28'!M18)+SUM('31:28'!M79)</f>
        <v>0</v>
      </c>
      <c r="N18" s="16">
        <f>SUM('31:28'!N18)+SUM('31:28'!N79)</f>
        <v>0</v>
      </c>
      <c r="O18" s="16">
        <f>SUM('31:28'!O18)+SUM('31:28'!O79)</f>
        <v>242.6</v>
      </c>
      <c r="P18" s="16">
        <f>SUM('31:28'!P18)+SUM('31:28'!P79)</f>
        <v>0</v>
      </c>
      <c r="Q18" s="16">
        <f>SUM('31:28'!Q18)+SUM('31:28'!Q79)</f>
        <v>0</v>
      </c>
      <c r="R18" s="16">
        <f>SUM('31:28'!R18)+SUM('31:28'!R79)</f>
        <v>0</v>
      </c>
      <c r="S18" s="16">
        <f>SUM('31:28'!S18)+SUM('31:28'!S79)</f>
        <v>0</v>
      </c>
      <c r="T18" s="16">
        <f>SUM('31:28'!T18)+SUM('31:28'!T79)</f>
        <v>0</v>
      </c>
      <c r="U18" s="16">
        <f>SUM('31:28'!U18)+SUM('31:28'!U79)</f>
        <v>0</v>
      </c>
      <c r="V18" s="16">
        <f>SUM('31:28'!V18)+SUM('31:28'!V79)</f>
        <v>0</v>
      </c>
      <c r="W18" s="16">
        <f>SUM('31:28'!W18)+SUM('31:28'!W79)</f>
        <v>100</v>
      </c>
      <c r="X18" s="16">
        <f>SUM('31:28'!X18)+SUM('31:28'!X79)</f>
        <v>100</v>
      </c>
      <c r="Y18" s="16">
        <f>SUM('31:28'!Y18)+SUM('31:28'!Y79)</f>
        <v>242.6</v>
      </c>
      <c r="Z18" s="16">
        <f>SUM('31:28'!Z18)+SUM('31:28'!Z79)</f>
        <v>0</v>
      </c>
      <c r="AA18" s="91">
        <f>SUM('31:28'!AA18)+SUM('31:28'!AA79)</f>
        <v>1.6485185200000001</v>
      </c>
      <c r="AB18" s="91">
        <f>SUM('31:28'!AB18)+SUM('31:28'!AB79)</f>
        <v>0.38437500699999999</v>
      </c>
      <c r="AC18" s="91">
        <f>SUM('31:28'!AC18)+SUM('31:28'!AC79)</f>
        <v>1.6156250299999999</v>
      </c>
      <c r="AD18" s="91">
        <f>SUM('31:28'!AD18)+SUM('31:28'!AD79)</f>
        <v>1.2641435130000001</v>
      </c>
      <c r="AE18" s="16"/>
      <c r="AF18" s="67"/>
      <c r="AG18" s="16">
        <f>SUM('31:28'!AG18)+SUM('31:28'!AG79)</f>
        <v>0</v>
      </c>
      <c r="AJ18" s="100"/>
    </row>
    <row r="19" spans="1:36" ht="15.95" customHeight="1">
      <c r="A19" s="11">
        <v>13</v>
      </c>
      <c r="B19" s="12"/>
      <c r="C19" s="23" t="s">
        <v>44</v>
      </c>
      <c r="D19" s="21"/>
      <c r="E19" s="15"/>
      <c r="F19" s="16">
        <f>SUM('31:28'!F19)+SUM('31:28'!F80)</f>
        <v>235</v>
      </c>
      <c r="G19" s="95">
        <f>SUM('31:28'!G19)+SUM('31:28'!G80)</f>
        <v>220.2</v>
      </c>
      <c r="H19" s="16">
        <f>SUM('31:28'!H19)+SUM('31:28'!H80)</f>
        <v>117.5</v>
      </c>
      <c r="I19" s="16">
        <f>SUM('31:28'!I19)+SUM('31:28'!I80)</f>
        <v>117.5</v>
      </c>
      <c r="J19" s="16">
        <f>SUM('31:28'!J19)+SUM('31:28'!J80)</f>
        <v>165</v>
      </c>
      <c r="K19" s="95">
        <f>SUM('31:28'!K19)+SUM('31:28'!K80)</f>
        <v>160.30318</v>
      </c>
      <c r="L19" s="16">
        <f>SUM('31:28'!L19)+SUM('31:28'!L80)</f>
        <v>171</v>
      </c>
      <c r="M19" s="16">
        <f>SUM('31:28'!M19)+SUM('31:28'!M80)</f>
        <v>0</v>
      </c>
      <c r="N19" s="16">
        <f>SUM('31:28'!N19)+SUM('31:28'!N80)</f>
        <v>57</v>
      </c>
      <c r="O19" s="16">
        <f>SUM('31:28'!O19)+SUM('31:28'!O80)</f>
        <v>284.02999999999997</v>
      </c>
      <c r="P19" s="16">
        <f>SUM('31:28'!P19)+SUM('31:28'!P80)</f>
        <v>0</v>
      </c>
      <c r="Q19" s="16">
        <f>SUM('31:28'!Q19)+SUM('31:28'!Q80)</f>
        <v>5</v>
      </c>
      <c r="R19" s="16">
        <f>SUM('31:28'!R19)+SUM('31:28'!R80)</f>
        <v>0</v>
      </c>
      <c r="S19" s="16">
        <f>SUM('31:28'!S19)+SUM('31:28'!S80)</f>
        <v>0</v>
      </c>
      <c r="T19" s="16">
        <f>SUM('31:28'!T19)+SUM('31:28'!T80)</f>
        <v>0</v>
      </c>
      <c r="U19" s="16">
        <f>SUM('31:28'!U19)+SUM('31:28'!U80)</f>
        <v>0</v>
      </c>
      <c r="V19" s="16">
        <f>SUM('31:28'!V19)+SUM('31:28'!V80)</f>
        <v>0</v>
      </c>
      <c r="W19" s="16">
        <f>SUM('31:28'!W19)+SUM('31:28'!W80)</f>
        <v>0</v>
      </c>
      <c r="X19" s="16">
        <f>SUM('31:28'!X19)+SUM('31:28'!X80)</f>
        <v>62</v>
      </c>
      <c r="Y19" s="16">
        <f>SUM('31:28'!Y19)+SUM('31:28'!Y80)</f>
        <v>284.02999999999997</v>
      </c>
      <c r="Z19" s="16">
        <f>SUM('31:28'!Z19)+SUM('31:28'!Z80)</f>
        <v>0</v>
      </c>
      <c r="AA19" s="91">
        <f>SUM('31:28'!AA19)+SUM('31:28'!AA80)</f>
        <v>1.2955208300000001</v>
      </c>
      <c r="AB19" s="91">
        <f>SUM('31:28'!AB19)+SUM('31:28'!AB80)</f>
        <v>0.368935183</v>
      </c>
      <c r="AC19" s="91">
        <f>SUM('31:28'!AC19)+SUM('31:28'!AC80)</f>
        <v>1.6310648499999998</v>
      </c>
      <c r="AD19" s="91">
        <f>SUM('31:28'!AD19)+SUM('31:28'!AD80)</f>
        <v>0.92658564700000001</v>
      </c>
      <c r="AE19" s="16"/>
      <c r="AF19" s="67"/>
      <c r="AG19" s="16">
        <f>SUM('31:28'!AG19)+SUM('31:28'!AG80)</f>
        <v>0</v>
      </c>
      <c r="AJ19" s="100"/>
    </row>
    <row r="20" spans="1:36" ht="15.95" customHeight="1">
      <c r="A20" s="11">
        <v>14</v>
      </c>
      <c r="B20" s="12"/>
      <c r="C20" s="23" t="s">
        <v>45</v>
      </c>
      <c r="D20" s="24"/>
      <c r="E20" s="15"/>
      <c r="F20" s="16">
        <f>SUM('31:28'!F20)+SUM('31:28'!F81)</f>
        <v>0</v>
      </c>
      <c r="G20" s="95">
        <f>SUM('31:28'!G20)+SUM('31:28'!G81)</f>
        <v>0</v>
      </c>
      <c r="H20" s="16">
        <f>SUM('31:28'!H20)+SUM('31:28'!H81)</f>
        <v>0</v>
      </c>
      <c r="I20" s="16">
        <f>SUM('31:28'!I20)+SUM('31:28'!I81)</f>
        <v>0</v>
      </c>
      <c r="J20" s="16">
        <f>SUM('31:28'!J20)+SUM('31:28'!J81)</f>
        <v>0</v>
      </c>
      <c r="K20" s="95">
        <f>SUM('31:28'!K20)+SUM('31:28'!K81)</f>
        <v>0</v>
      </c>
      <c r="L20" s="16">
        <f>SUM('31:28'!L20)+SUM('31:28'!L81)</f>
        <v>0</v>
      </c>
      <c r="M20" s="16">
        <f>SUM('31:28'!M20)+SUM('31:28'!M81)</f>
        <v>0</v>
      </c>
      <c r="N20" s="16">
        <f>SUM('31:28'!N20)+SUM('31:28'!N81)</f>
        <v>0</v>
      </c>
      <c r="O20" s="16">
        <f>SUM('31:28'!O20)+SUM('31:28'!O81)</f>
        <v>0</v>
      </c>
      <c r="P20" s="16">
        <f>SUM('31:28'!P20)+SUM('31:28'!P81)</f>
        <v>0</v>
      </c>
      <c r="Q20" s="16">
        <f>SUM('31:28'!Q20)+SUM('31:28'!Q81)</f>
        <v>0</v>
      </c>
      <c r="R20" s="16">
        <f>SUM('31:28'!R20)+SUM('31:28'!R81)</f>
        <v>0</v>
      </c>
      <c r="S20" s="16">
        <f>SUM('31:28'!S20)+SUM('31:28'!S81)</f>
        <v>0</v>
      </c>
      <c r="T20" s="16">
        <f>SUM('31:28'!T20)+SUM('31:28'!T81)</f>
        <v>0</v>
      </c>
      <c r="U20" s="16">
        <f>SUM('31:28'!U20)+SUM('31:28'!U81)</f>
        <v>0</v>
      </c>
      <c r="V20" s="16">
        <f>SUM('31:28'!V20)+SUM('31:28'!V81)</f>
        <v>0</v>
      </c>
      <c r="W20" s="16">
        <f>SUM('31:28'!W20)+SUM('31:28'!W81)</f>
        <v>0</v>
      </c>
      <c r="X20" s="16">
        <f>SUM('31:28'!X20)+SUM('31:28'!X81)</f>
        <v>0</v>
      </c>
      <c r="Y20" s="16">
        <f>SUM('31:28'!Y20)+SUM('31:28'!Y81)</f>
        <v>0</v>
      </c>
      <c r="Z20" s="16">
        <f>SUM('31:28'!Z20)+SUM('31:28'!Z81)</f>
        <v>0</v>
      </c>
      <c r="AA20" s="91">
        <f>SUM('31:28'!AA20)+SUM('31:28'!AA81)</f>
        <v>0</v>
      </c>
      <c r="AB20" s="91">
        <f>SUM('31:28'!AB20)+SUM('31:28'!AB81)</f>
        <v>0</v>
      </c>
      <c r="AC20" s="91">
        <f>SUM('31:28'!AC20)+SUM('31:28'!AC81)</f>
        <v>0</v>
      </c>
      <c r="AD20" s="91">
        <f>SUM('31:28'!AD20)+SUM('31:28'!AD81)</f>
        <v>0</v>
      </c>
      <c r="AE20" s="16"/>
      <c r="AF20" s="67"/>
      <c r="AG20" s="16">
        <f>SUM('31:28'!AG20)+SUM('31:28'!AG81)</f>
        <v>0</v>
      </c>
      <c r="AJ20" s="100"/>
    </row>
    <row r="21" spans="1:36" s="7" customFormat="1" ht="15.95" customHeight="1">
      <c r="A21" s="11">
        <v>15</v>
      </c>
      <c r="B21" s="12"/>
      <c r="C21" s="23" t="s">
        <v>51</v>
      </c>
      <c r="D21" s="20"/>
      <c r="E21" s="15"/>
      <c r="F21" s="16">
        <f>SUM('31:28'!F21)+SUM('31:28'!F82)</f>
        <v>229</v>
      </c>
      <c r="G21" s="95">
        <f>SUM('31:28'!G21)+SUM('31:28'!G82)</f>
        <v>212.572</v>
      </c>
      <c r="H21" s="16">
        <f>SUM('31:28'!H21)+SUM('31:28'!H82)</f>
        <v>117</v>
      </c>
      <c r="I21" s="16">
        <f>SUM('31:28'!I21)+SUM('31:28'!I82)</f>
        <v>112</v>
      </c>
      <c r="J21" s="16">
        <f>SUM('31:28'!J21)+SUM('31:28'!J82)</f>
        <v>450</v>
      </c>
      <c r="K21" s="95">
        <f>SUM('31:28'!K21)+SUM('31:28'!K82)</f>
        <v>447.11647000000005</v>
      </c>
      <c r="L21" s="16">
        <f>SUM('31:28'!L21)+SUM('31:28'!L82)</f>
        <v>169</v>
      </c>
      <c r="M21" s="16">
        <f>SUM('31:28'!M21)+SUM('31:28'!M82)</f>
        <v>0</v>
      </c>
      <c r="N21" s="16">
        <f>SUM('31:28'!N21)+SUM('31:28'!N82)</f>
        <v>27.96</v>
      </c>
      <c r="O21" s="16">
        <f>SUM('31:28'!O21)+SUM('31:28'!O82)</f>
        <v>231.38</v>
      </c>
      <c r="P21" s="16">
        <f>SUM('31:28'!P21)+SUM('31:28'!P82)</f>
        <v>0</v>
      </c>
      <c r="Q21" s="16">
        <f>SUM('31:28'!Q21)+SUM('31:28'!Q82)</f>
        <v>0</v>
      </c>
      <c r="R21" s="16">
        <f>SUM('31:28'!R21)+SUM('31:28'!R82)</f>
        <v>0</v>
      </c>
      <c r="S21" s="16">
        <f>SUM('31:28'!S21)+SUM('31:28'!S82)</f>
        <v>0</v>
      </c>
      <c r="T21" s="16">
        <f>SUM('31:28'!T21)+SUM('31:28'!T82)</f>
        <v>0</v>
      </c>
      <c r="U21" s="16">
        <f>SUM('31:28'!U21)+SUM('31:28'!U82)</f>
        <v>0</v>
      </c>
      <c r="V21" s="16">
        <f>SUM('31:28'!V21)+SUM('31:28'!V82)</f>
        <v>0</v>
      </c>
      <c r="W21" s="16">
        <f>SUM('31:28'!W21)+SUM('31:28'!W82)</f>
        <v>0</v>
      </c>
      <c r="X21" s="16">
        <f>SUM('31:28'!X21)+SUM('31:28'!X82)</f>
        <v>27.96</v>
      </c>
      <c r="Y21" s="16">
        <f>SUM('31:28'!Y21)+SUM('31:28'!Y82)</f>
        <v>231.38</v>
      </c>
      <c r="Z21" s="16">
        <f>SUM('31:28'!Z21)+SUM('31:28'!Z82)</f>
        <v>0</v>
      </c>
      <c r="AA21" s="91">
        <f>SUM('31:28'!AA21)+SUM('31:28'!AA82)</f>
        <v>1.00480324</v>
      </c>
      <c r="AB21" s="91">
        <f>SUM('31:28'!AB21)+SUM('31:28'!AB82)</f>
        <v>0.39634259599999999</v>
      </c>
      <c r="AC21" s="91">
        <f>SUM('31:28'!AC21)+SUM('31:28'!AC82)</f>
        <v>1.60365738</v>
      </c>
      <c r="AD21" s="91">
        <f>SUM('31:28'!AD21)+SUM('31:28'!AD82)</f>
        <v>0.60846064399999999</v>
      </c>
      <c r="AE21" s="16"/>
      <c r="AF21" s="67"/>
      <c r="AG21" s="16">
        <f>SUM('31:28'!AG21)+SUM('31:28'!AG82)</f>
        <v>0</v>
      </c>
      <c r="AJ21" s="100"/>
    </row>
    <row r="22" spans="1:36" ht="15.95" customHeight="1">
      <c r="A22" s="11">
        <v>16</v>
      </c>
      <c r="B22" s="12"/>
      <c r="C22" s="23" t="s">
        <v>46</v>
      </c>
      <c r="D22" s="20"/>
      <c r="E22" s="15"/>
      <c r="F22" s="16">
        <f>SUM('31:28'!F22)+SUM('31:28'!F83)</f>
        <v>0</v>
      </c>
      <c r="G22" s="95">
        <f>SUM('31:28'!G22)+SUM('31:28'!G83)</f>
        <v>0.108</v>
      </c>
      <c r="H22" s="16">
        <f>SUM('31:28'!H22)+SUM('31:28'!H83)</f>
        <v>0</v>
      </c>
      <c r="I22" s="16">
        <f>SUM('31:28'!I22)+SUM('31:28'!I83)</f>
        <v>0</v>
      </c>
      <c r="J22" s="16">
        <f>SUM('31:28'!J22)+SUM('31:28'!J83)</f>
        <v>0</v>
      </c>
      <c r="K22" s="95">
        <f>SUM('31:28'!K22)+SUM('31:28'!K83)</f>
        <v>0</v>
      </c>
      <c r="L22" s="16">
        <f>SUM('31:28'!L22)+SUM('31:28'!L83)</f>
        <v>0</v>
      </c>
      <c r="M22" s="16">
        <f>SUM('31:28'!M22)+SUM('31:28'!M83)</f>
        <v>0</v>
      </c>
      <c r="N22" s="16">
        <f>SUM('31:28'!N22)+SUM('31:28'!N83)</f>
        <v>0</v>
      </c>
      <c r="O22" s="16">
        <f>SUM('31:28'!O22)+SUM('31:28'!O83)</f>
        <v>0</v>
      </c>
      <c r="P22" s="16">
        <f>SUM('31:28'!P22)+SUM('31:28'!P83)</f>
        <v>0</v>
      </c>
      <c r="Q22" s="16">
        <f>SUM('31:28'!Q22)+SUM('31:28'!Q83)</f>
        <v>0</v>
      </c>
      <c r="R22" s="16">
        <f>SUM('31:28'!R22)+SUM('31:28'!R83)</f>
        <v>0</v>
      </c>
      <c r="S22" s="16">
        <f>SUM('31:28'!S22)+SUM('31:28'!S83)</f>
        <v>0</v>
      </c>
      <c r="T22" s="16">
        <f>SUM('31:28'!T22)+SUM('31:28'!T83)</f>
        <v>0</v>
      </c>
      <c r="U22" s="16">
        <f>SUM('31:28'!U22)+SUM('31:28'!U83)</f>
        <v>0</v>
      </c>
      <c r="V22" s="16">
        <f>SUM('31:28'!V22)+SUM('31:28'!V83)</f>
        <v>0</v>
      </c>
      <c r="W22" s="16">
        <f>SUM('31:28'!W22)+SUM('31:28'!W83)</f>
        <v>0</v>
      </c>
      <c r="X22" s="16">
        <f>SUM('31:28'!X22)+SUM('31:28'!X83)</f>
        <v>0</v>
      </c>
      <c r="Y22" s="16">
        <f>SUM('31:28'!Y22)+SUM('31:28'!Y83)</f>
        <v>0</v>
      </c>
      <c r="Z22" s="16">
        <f>SUM('31:28'!Z22)+SUM('31:28'!Z83)</f>
        <v>0</v>
      </c>
      <c r="AA22" s="91">
        <f>SUM('31:28'!AA22)+SUM('31:28'!AA83)</f>
        <v>2.1296295999999999E-2</v>
      </c>
      <c r="AB22" s="91">
        <f>SUM('31:28'!AB22)+SUM('31:28'!AB83)</f>
        <v>0</v>
      </c>
      <c r="AC22" s="91">
        <f>SUM('31:28'!AC22)+SUM('31:28'!AC83)</f>
        <v>0.5</v>
      </c>
      <c r="AD22" s="91">
        <f>SUM('31:28'!AD22)+SUM('31:28'!AD83)</f>
        <v>2.1296295999999999E-2</v>
      </c>
      <c r="AE22" s="16"/>
      <c r="AF22" s="67"/>
      <c r="AG22" s="16">
        <f>SUM('31:28'!AG22)+SUM('31:28'!AG83)</f>
        <v>0</v>
      </c>
      <c r="AJ22" s="100"/>
    </row>
    <row r="23" spans="1:36" ht="15.95" customHeight="1">
      <c r="A23" s="11">
        <v>17</v>
      </c>
      <c r="B23" s="12"/>
      <c r="C23" s="23" t="s">
        <v>47</v>
      </c>
      <c r="D23" s="24"/>
      <c r="E23" s="15"/>
      <c r="F23" s="16">
        <f>SUM('31:28'!F23)+SUM('31:28'!F84)</f>
        <v>266</v>
      </c>
      <c r="G23" s="95">
        <f>SUM('31:28'!G23)+SUM('31:28'!G84)</f>
        <v>250.69200000000001</v>
      </c>
      <c r="H23" s="16">
        <f>SUM('31:28'!H23)+SUM('31:28'!H84)</f>
        <v>133</v>
      </c>
      <c r="I23" s="16">
        <f>SUM('31:28'!I23)+SUM('31:28'!I84)</f>
        <v>133</v>
      </c>
      <c r="J23" s="16">
        <f>SUM('31:28'!J23)+SUM('31:28'!J84)</f>
        <v>280</v>
      </c>
      <c r="K23" s="95">
        <f>SUM('31:28'!K23)+SUM('31:28'!K84)</f>
        <v>291.33334000000002</v>
      </c>
      <c r="L23" s="16">
        <f>SUM('31:28'!L23)+SUM('31:28'!L84)</f>
        <v>179</v>
      </c>
      <c r="M23" s="16">
        <f>SUM('31:28'!M23)+SUM('31:28'!M84)</f>
        <v>0</v>
      </c>
      <c r="N23" s="16">
        <f>SUM('31:28'!N23)+SUM('31:28'!N84)</f>
        <v>137.41999999999999</v>
      </c>
      <c r="O23" s="16">
        <f>SUM('31:28'!O23)+SUM('31:28'!O84)</f>
        <v>263.16000000000003</v>
      </c>
      <c r="P23" s="16">
        <f>SUM('31:28'!P23)+SUM('31:28'!P84)</f>
        <v>0</v>
      </c>
      <c r="Q23" s="16">
        <f>SUM('31:28'!Q23)+SUM('31:28'!Q84)</f>
        <v>0</v>
      </c>
      <c r="R23" s="16">
        <f>SUM('31:28'!R23)+SUM('31:28'!R84)</f>
        <v>0</v>
      </c>
      <c r="S23" s="16">
        <f>SUM('31:28'!S23)+SUM('31:28'!S84)</f>
        <v>0</v>
      </c>
      <c r="T23" s="16">
        <f>SUM('31:28'!T23)+SUM('31:28'!T84)</f>
        <v>0</v>
      </c>
      <c r="U23" s="16">
        <f>SUM('31:28'!U23)+SUM('31:28'!U84)</f>
        <v>0</v>
      </c>
      <c r="V23" s="16">
        <f>SUM('31:28'!V23)+SUM('31:28'!V84)</f>
        <v>0</v>
      </c>
      <c r="W23" s="16">
        <f>SUM('31:28'!W23)+SUM('31:28'!W84)</f>
        <v>0</v>
      </c>
      <c r="X23" s="16">
        <f>SUM('31:28'!X23)+SUM('31:28'!X84)</f>
        <v>137.41999999999999</v>
      </c>
      <c r="Y23" s="16">
        <f>SUM('31:28'!Y23)+SUM('31:28'!Y84)</f>
        <v>263.16000000000003</v>
      </c>
      <c r="Z23" s="16">
        <f>SUM('31:28'!Z23)+SUM('31:28'!Z84)</f>
        <v>0</v>
      </c>
      <c r="AA23" s="91">
        <f>SUM('31:28'!AA23)+SUM('31:28'!AA84)</f>
        <v>1.40571761</v>
      </c>
      <c r="AB23" s="91">
        <f>SUM('31:28'!AB23)+SUM('31:28'!AB84)</f>
        <v>0.42761573600000002</v>
      </c>
      <c r="AC23" s="91">
        <f>SUM('31:28'!AC23)+SUM('31:28'!AC84)</f>
        <v>1.5723842699999999</v>
      </c>
      <c r="AD23" s="91">
        <f>SUM('31:28'!AD23)+SUM('31:28'!AD84)</f>
        <v>0.97810187400000004</v>
      </c>
      <c r="AE23" s="16"/>
      <c r="AF23" s="67"/>
      <c r="AG23" s="16">
        <f>SUM('31:28'!AG23)+SUM('31:28'!AG84)</f>
        <v>0</v>
      </c>
      <c r="AJ23" s="100"/>
    </row>
    <row r="24" spans="1:36" ht="15.95" customHeight="1">
      <c r="A24" s="11">
        <v>18</v>
      </c>
      <c r="B24" s="21"/>
      <c r="C24" s="23" t="s">
        <v>48</v>
      </c>
      <c r="D24" s="27"/>
      <c r="E24" s="15"/>
      <c r="F24" s="16">
        <f>SUM('31:28'!F24)+SUM('31:28'!F85)</f>
        <v>227</v>
      </c>
      <c r="G24" s="95">
        <f>SUM('31:28'!G24)+SUM('31:28'!G85)</f>
        <v>205.124</v>
      </c>
      <c r="H24" s="16">
        <f>SUM('31:28'!H24)+SUM('31:28'!H85)</f>
        <v>95.5</v>
      </c>
      <c r="I24" s="16">
        <f>SUM('31:28'!I24)+SUM('31:28'!I85)</f>
        <v>113.5</v>
      </c>
      <c r="J24" s="16">
        <f>SUM('31:28'!J24)+SUM('31:28'!J85)</f>
        <v>186</v>
      </c>
      <c r="K24" s="95">
        <f>SUM('31:28'!K24)+SUM('31:28'!K85)</f>
        <v>186.87807000000001</v>
      </c>
      <c r="L24" s="16">
        <f>SUM('31:28'!L24)+SUM('31:28'!L85)</f>
        <v>165</v>
      </c>
      <c r="M24" s="16">
        <f>SUM('31:28'!M24)+SUM('31:28'!M85)</f>
        <v>0</v>
      </c>
      <c r="N24" s="16">
        <f>SUM('31:28'!N24)+SUM('31:28'!N85)</f>
        <v>30.46</v>
      </c>
      <c r="O24" s="16">
        <f>SUM('31:28'!O24)+SUM('31:28'!O85)</f>
        <v>110.28</v>
      </c>
      <c r="P24" s="16">
        <f>SUM('31:28'!P24)+SUM('31:28'!P85)</f>
        <v>0</v>
      </c>
      <c r="Q24" s="16">
        <f>SUM('31:28'!Q24)+SUM('31:28'!Q85)</f>
        <v>0</v>
      </c>
      <c r="R24" s="16">
        <f>SUM('31:28'!R24)+SUM('31:28'!R85)</f>
        <v>0</v>
      </c>
      <c r="S24" s="16">
        <f>SUM('31:28'!S24)+SUM('31:28'!S85)</f>
        <v>0</v>
      </c>
      <c r="T24" s="16">
        <f>SUM('31:28'!T24)+SUM('31:28'!T85)</f>
        <v>0</v>
      </c>
      <c r="U24" s="16">
        <f>SUM('31:28'!U24)+SUM('31:28'!U85)</f>
        <v>0</v>
      </c>
      <c r="V24" s="16">
        <f>SUM('31:28'!V24)+SUM('31:28'!V85)</f>
        <v>60</v>
      </c>
      <c r="W24" s="16">
        <f>SUM('31:28'!W24)+SUM('31:28'!W85)</f>
        <v>112</v>
      </c>
      <c r="X24" s="16">
        <f>SUM('31:28'!X24)+SUM('31:28'!X85)</f>
        <v>142.46</v>
      </c>
      <c r="Y24" s="16">
        <f>SUM('31:28'!Y24)+SUM('31:28'!Y85)</f>
        <v>170.28</v>
      </c>
      <c r="Z24" s="16">
        <f>SUM('31:28'!Z24)+SUM('31:28'!Z85)</f>
        <v>0</v>
      </c>
      <c r="AA24" s="91">
        <f>SUM('31:28'!AA24)+SUM('31:28'!AA85)</f>
        <v>1.6112500000000001</v>
      </c>
      <c r="AB24" s="91">
        <f>SUM('31:28'!AB24)+SUM('31:28'!AB85)</f>
        <v>0.39916666000000001</v>
      </c>
      <c r="AC24" s="91">
        <f>SUM('31:28'!AC24)+SUM('31:28'!AC85)</f>
        <v>1.6008333400000001</v>
      </c>
      <c r="AD24" s="91">
        <f>SUM('31:28'!AD24)+SUM('31:28'!AD85)</f>
        <v>1.21208334</v>
      </c>
      <c r="AE24" s="16"/>
      <c r="AF24" s="67"/>
      <c r="AG24" s="16">
        <f>SUM('31:28'!AG24)+SUM('31:28'!AG85)</f>
        <v>0</v>
      </c>
      <c r="AJ24" s="100"/>
    </row>
    <row r="25" spans="1:36" ht="15.95" customHeight="1">
      <c r="A25" s="11">
        <v>19</v>
      </c>
      <c r="B25" s="21"/>
      <c r="C25" s="23" t="s">
        <v>49</v>
      </c>
      <c r="D25" s="27"/>
      <c r="E25" s="15"/>
      <c r="F25" s="16">
        <f>SUM('31:28'!F25)+SUM('31:28'!F86)</f>
        <v>0</v>
      </c>
      <c r="G25" s="95">
        <f>SUM('31:28'!G25)+SUM('31:28'!G86)</f>
        <v>0</v>
      </c>
      <c r="H25" s="16">
        <f>SUM('31:28'!H25)+SUM('31:28'!H86)</f>
        <v>0</v>
      </c>
      <c r="I25" s="16">
        <f>SUM('31:28'!I25)+SUM('31:28'!I86)</f>
        <v>0</v>
      </c>
      <c r="J25" s="16">
        <f>SUM('31:28'!J25)+SUM('31:28'!J86)</f>
        <v>0</v>
      </c>
      <c r="K25" s="95">
        <f>SUM('31:28'!K25)+SUM('31:28'!K86)</f>
        <v>0</v>
      </c>
      <c r="L25" s="16">
        <f>SUM('31:28'!L25)+SUM('31:28'!L86)</f>
        <v>0</v>
      </c>
      <c r="M25" s="16">
        <f>SUM('31:28'!M25)+SUM('31:28'!M86)</f>
        <v>0</v>
      </c>
      <c r="N25" s="16">
        <f>SUM('31:28'!N25)+SUM('31:28'!N86)</f>
        <v>0</v>
      </c>
      <c r="O25" s="16">
        <f>SUM('31:28'!O25)+SUM('31:28'!O86)</f>
        <v>0</v>
      </c>
      <c r="P25" s="16">
        <f>SUM('31:28'!P25)+SUM('31:28'!P86)</f>
        <v>0</v>
      </c>
      <c r="Q25" s="16">
        <f>SUM('31:28'!Q25)+SUM('31:28'!Q86)</f>
        <v>0</v>
      </c>
      <c r="R25" s="16">
        <f>SUM('31:28'!R25)+SUM('31:28'!R86)</f>
        <v>0</v>
      </c>
      <c r="S25" s="16">
        <f>SUM('31:28'!S25)+SUM('31:28'!S86)</f>
        <v>0</v>
      </c>
      <c r="T25" s="16">
        <f>SUM('31:28'!T25)+SUM('31:28'!T86)</f>
        <v>0</v>
      </c>
      <c r="U25" s="16">
        <f>SUM('31:28'!U25)+SUM('31:28'!U86)</f>
        <v>0</v>
      </c>
      <c r="V25" s="16">
        <f>SUM('31:28'!V25)+SUM('31:28'!V86)</f>
        <v>0</v>
      </c>
      <c r="W25" s="16">
        <f>SUM('31:28'!W25)+SUM('31:28'!W86)</f>
        <v>0</v>
      </c>
      <c r="X25" s="16">
        <f>SUM('31:28'!X25)+SUM('31:28'!X86)</f>
        <v>0</v>
      </c>
      <c r="Y25" s="16">
        <f>SUM('31:28'!Y25)+SUM('31:28'!Y86)</f>
        <v>0</v>
      </c>
      <c r="Z25" s="16">
        <f>SUM('31:28'!Z25)+SUM('31:28'!Z86)</f>
        <v>0</v>
      </c>
      <c r="AA25" s="91">
        <f>SUM('31:28'!AA25)+SUM('31:28'!AA86)</f>
        <v>5.8229166999999998E-2</v>
      </c>
      <c r="AB25" s="91">
        <f>SUM('31:28'!AB25)+SUM('31:28'!AB86)</f>
        <v>0</v>
      </c>
      <c r="AC25" s="91">
        <f>SUM('31:28'!AC25)+SUM('31:28'!AC86)</f>
        <v>0.5</v>
      </c>
      <c r="AD25" s="91">
        <f>SUM('31:28'!AD25)+SUM('31:28'!AD86)</f>
        <v>5.8229166999999998E-2</v>
      </c>
      <c r="AE25" s="16"/>
      <c r="AF25" s="67"/>
      <c r="AG25" s="16">
        <f>SUM('31:28'!AG25)+SUM('31:28'!AG86)</f>
        <v>0</v>
      </c>
      <c r="AJ25" s="100"/>
    </row>
    <row r="26" spans="1:36" ht="15.95" customHeight="1">
      <c r="A26" s="11">
        <v>20</v>
      </c>
      <c r="B26" s="21"/>
      <c r="C26" s="23" t="s">
        <v>52</v>
      </c>
      <c r="D26" s="28"/>
      <c r="E26" s="15"/>
      <c r="F26" s="16">
        <f>SUM('31:28'!F26)+SUM('31:28'!F87)</f>
        <v>132</v>
      </c>
      <c r="G26" s="95">
        <f>SUM('31:28'!G26)+SUM('31:28'!G87)</f>
        <v>124.384</v>
      </c>
      <c r="H26" s="16">
        <f>SUM('31:28'!H26)+SUM('31:28'!H87)</f>
        <v>69.5</v>
      </c>
      <c r="I26" s="16">
        <f>SUM('31:28'!I26)+SUM('31:28'!I87)</f>
        <v>62.5</v>
      </c>
      <c r="J26" s="16">
        <f>SUM('31:28'!J26)+SUM('31:28'!J87)</f>
        <v>150</v>
      </c>
      <c r="K26" s="95">
        <f>SUM('31:28'!K26)+SUM('31:28'!K87)</f>
        <v>148.57142999999999</v>
      </c>
      <c r="L26" s="16">
        <f>SUM('31:28'!L26)+SUM('31:28'!L87)</f>
        <v>107</v>
      </c>
      <c r="M26" s="16">
        <f>SUM('31:28'!M26)+SUM('31:28'!M87)</f>
        <v>0</v>
      </c>
      <c r="N26" s="16">
        <f>SUM('31:28'!N26)+SUM('31:28'!N87)</f>
        <v>28.92</v>
      </c>
      <c r="O26" s="16">
        <f>SUM('31:28'!O26)+SUM('31:28'!O87)</f>
        <v>127.98</v>
      </c>
      <c r="P26" s="16">
        <f>SUM('31:28'!P26)+SUM('31:28'!P87)</f>
        <v>0</v>
      </c>
      <c r="Q26" s="16">
        <f>SUM('31:28'!Q26)+SUM('31:28'!Q87)</f>
        <v>0</v>
      </c>
      <c r="R26" s="16">
        <f>SUM('31:28'!R26)+SUM('31:28'!R87)</f>
        <v>0</v>
      </c>
      <c r="S26" s="16">
        <f>SUM('31:28'!S26)+SUM('31:28'!S87)</f>
        <v>0</v>
      </c>
      <c r="T26" s="16">
        <f>SUM('31:28'!T26)+SUM('31:28'!T87)</f>
        <v>0</v>
      </c>
      <c r="U26" s="16">
        <f>SUM('31:28'!U26)+SUM('31:28'!U87)</f>
        <v>0</v>
      </c>
      <c r="V26" s="16">
        <f>SUM('31:28'!V26)+SUM('31:28'!V87)</f>
        <v>0</v>
      </c>
      <c r="W26" s="16">
        <f>SUM('31:28'!W26)+SUM('31:28'!W87)</f>
        <v>0</v>
      </c>
      <c r="X26" s="16">
        <f>SUM('31:28'!X26)+SUM('31:28'!X87)</f>
        <v>28.92</v>
      </c>
      <c r="Y26" s="16">
        <f>SUM('31:28'!Y26)+SUM('31:28'!Y87)</f>
        <v>127.98</v>
      </c>
      <c r="Z26" s="16">
        <f>SUM('31:28'!Z26)+SUM('31:28'!Z87)</f>
        <v>0</v>
      </c>
      <c r="AA26" s="91">
        <f>SUM('31:28'!AA26)+SUM('31:28'!AA87)</f>
        <v>1.1897454000000001</v>
      </c>
      <c r="AB26" s="91">
        <f>SUM('31:28'!AB26)+SUM('31:28'!AB87)</f>
        <v>0.196585648</v>
      </c>
      <c r="AC26" s="91">
        <f>SUM('31:28'!AC26)+SUM('31:28'!AC87)</f>
        <v>1.8034143299999998</v>
      </c>
      <c r="AD26" s="91">
        <f>SUM('31:28'!AD26)+SUM('31:28'!AD87)</f>
        <v>0.99315975199999995</v>
      </c>
      <c r="AE26" s="16"/>
      <c r="AF26" s="67"/>
      <c r="AG26" s="16">
        <f>SUM('31:28'!AG26)+SUM('31:28'!AG87)</f>
        <v>0</v>
      </c>
      <c r="AJ26" s="100"/>
    </row>
    <row r="27" spans="1:36" ht="16.5" customHeight="1">
      <c r="A27" s="11">
        <v>21</v>
      </c>
      <c r="B27" s="21"/>
      <c r="C27" s="23"/>
      <c r="D27" s="28"/>
      <c r="E27" s="15"/>
      <c r="F27" s="16">
        <f>SUM('31:28'!F27)+SUM('31:28'!F88)</f>
        <v>0</v>
      </c>
      <c r="G27" s="95">
        <f>SUM('31:28'!G27)+SUM('31:28'!G88)</f>
        <v>0</v>
      </c>
      <c r="H27" s="16">
        <f>SUM('31:28'!H27)+SUM('31:28'!H88)</f>
        <v>0</v>
      </c>
      <c r="I27" s="16">
        <f>SUM('31:28'!I27)+SUM('31:28'!I88)</f>
        <v>0</v>
      </c>
      <c r="J27" s="16">
        <f>SUM('31:28'!J27)+SUM('31:28'!J88)</f>
        <v>0</v>
      </c>
      <c r="K27" s="95">
        <f>SUM('31:28'!K27)+SUM('31:28'!K88)</f>
        <v>0</v>
      </c>
      <c r="L27" s="16">
        <f>SUM('31:28'!L27)+SUM('31:28'!L88)</f>
        <v>0</v>
      </c>
      <c r="M27" s="16">
        <f>SUM('31:28'!M27)+SUM('31:28'!M88)</f>
        <v>0</v>
      </c>
      <c r="N27" s="16">
        <f>SUM('31:28'!N27)+SUM('31:28'!N88)</f>
        <v>0</v>
      </c>
      <c r="O27" s="16">
        <f>SUM('31:28'!O27)+SUM('31:28'!O88)</f>
        <v>0</v>
      </c>
      <c r="P27" s="16">
        <f>SUM('31:28'!P27)+SUM('31:28'!P88)</f>
        <v>0</v>
      </c>
      <c r="Q27" s="16">
        <f>SUM('31:28'!Q27)+SUM('31:28'!Q88)</f>
        <v>0</v>
      </c>
      <c r="R27" s="16">
        <f>SUM('31:28'!R27)+SUM('31:28'!R88)</f>
        <v>0</v>
      </c>
      <c r="S27" s="16">
        <f>SUM('31:28'!S27)+SUM('31:28'!S88)</f>
        <v>0</v>
      </c>
      <c r="T27" s="16">
        <f>SUM('31:28'!T27)+SUM('31:28'!T88)</f>
        <v>0</v>
      </c>
      <c r="U27" s="16">
        <f>SUM('31:28'!U27)+SUM('31:28'!U88)</f>
        <v>0</v>
      </c>
      <c r="V27" s="16">
        <f>SUM('31:28'!V27)+SUM('31:28'!V88)</f>
        <v>0</v>
      </c>
      <c r="W27" s="16">
        <f>SUM('31:28'!W27)+SUM('31:28'!W88)</f>
        <v>0</v>
      </c>
      <c r="X27" s="16">
        <f>SUM('31:28'!X27)+SUM('31:28'!X88)</f>
        <v>0</v>
      </c>
      <c r="Y27" s="16">
        <f>SUM('31:28'!Y27)+SUM('31:28'!Y88)</f>
        <v>0</v>
      </c>
      <c r="Z27" s="16">
        <f>SUM('31:28'!Z27)+SUM('31:28'!Z88)</f>
        <v>0</v>
      </c>
      <c r="AA27" s="91">
        <f>SUM('31:28'!AA27)+SUM('31:28'!AA88)</f>
        <v>0</v>
      </c>
      <c r="AB27" s="91">
        <f>SUM('31:28'!AB27)+SUM('31:28'!AB88)</f>
        <v>0</v>
      </c>
      <c r="AC27" s="91">
        <f>SUM('31:28'!AC27)+SUM('31:28'!AC88)</f>
        <v>0</v>
      </c>
      <c r="AD27" s="91">
        <f>SUM('31:28'!AD27)+SUM('31:28'!AD88)</f>
        <v>0</v>
      </c>
      <c r="AE27" s="16"/>
      <c r="AF27" s="67"/>
      <c r="AG27" s="16">
        <f>SUM('31:28'!AG27)+SUM('31:28'!AG88)</f>
        <v>0</v>
      </c>
    </row>
    <row r="28" spans="1:36" ht="15.75" customHeight="1">
      <c r="A28" s="11">
        <v>22</v>
      </c>
      <c r="B28" s="21"/>
      <c r="C28" s="23"/>
      <c r="D28" s="28"/>
      <c r="E28" s="15"/>
      <c r="F28" s="16">
        <f>SUM('31:28'!F28)+SUM('31:28'!F89)</f>
        <v>0</v>
      </c>
      <c r="G28" s="95">
        <f>SUM('31:28'!G28)+SUM('31:28'!G89)</f>
        <v>0</v>
      </c>
      <c r="H28" s="16">
        <f>SUM('31:28'!H28)+SUM('31:28'!H89)</f>
        <v>0</v>
      </c>
      <c r="I28" s="16">
        <f>SUM('31:28'!I28)+SUM('31:28'!I89)</f>
        <v>0</v>
      </c>
      <c r="J28" s="16">
        <f>SUM('31:28'!J28)+SUM('31:28'!J89)</f>
        <v>0</v>
      </c>
      <c r="K28" s="95">
        <f>SUM('31:28'!K28)+SUM('31:28'!K89)</f>
        <v>0</v>
      </c>
      <c r="L28" s="16">
        <f>SUM('31:28'!L28)+SUM('31:28'!L89)</f>
        <v>0</v>
      </c>
      <c r="M28" s="16">
        <f>SUM('31:28'!M28)+SUM('31:28'!M89)</f>
        <v>0</v>
      </c>
      <c r="N28" s="16">
        <f>SUM('31:28'!N28)+SUM('31:28'!N89)</f>
        <v>0</v>
      </c>
      <c r="O28" s="16">
        <f>SUM('31:28'!O28)+SUM('31:28'!O89)</f>
        <v>0</v>
      </c>
      <c r="P28" s="16">
        <f>SUM('31:28'!P28)+SUM('31:28'!P89)</f>
        <v>0</v>
      </c>
      <c r="Q28" s="16">
        <f>SUM('31:28'!Q28)+SUM('31:28'!Q89)</f>
        <v>0</v>
      </c>
      <c r="R28" s="16">
        <f>SUM('31:28'!R28)+SUM('31:28'!R89)</f>
        <v>0</v>
      </c>
      <c r="S28" s="16">
        <f>SUM('31:28'!S28)+SUM('31:28'!S89)</f>
        <v>0</v>
      </c>
      <c r="T28" s="16">
        <f>SUM('31:28'!T28)+SUM('31:28'!T89)</f>
        <v>0</v>
      </c>
      <c r="U28" s="16">
        <f>SUM('31:28'!U28)+SUM('31:28'!U89)</f>
        <v>0</v>
      </c>
      <c r="V28" s="16">
        <f>SUM('31:28'!V28)+SUM('31:28'!V89)</f>
        <v>0</v>
      </c>
      <c r="W28" s="16">
        <f>SUM('31:28'!W28)+SUM('31:28'!W89)</f>
        <v>0</v>
      </c>
      <c r="X28" s="16">
        <f>SUM('31:28'!X28)+SUM('31:28'!X89)</f>
        <v>0</v>
      </c>
      <c r="Y28" s="16">
        <f>SUM('31:28'!Y28)+SUM('31:28'!Y89)</f>
        <v>0</v>
      </c>
      <c r="Z28" s="16">
        <f>SUM('31:28'!Z28)+SUM('31:28'!Z89)</f>
        <v>0</v>
      </c>
      <c r="AA28" s="91">
        <f>SUM('31:28'!AA28)+SUM('31:28'!AA89)</f>
        <v>0</v>
      </c>
      <c r="AB28" s="91">
        <f>SUM('31:28'!AB28)+SUM('31:28'!AB89)</f>
        <v>0</v>
      </c>
      <c r="AC28" s="91">
        <f>SUM('31:28'!AC28)+SUM('31:28'!AC89)</f>
        <v>0</v>
      </c>
      <c r="AD28" s="91">
        <f>SUM('31:28'!AD28)+SUM('31:28'!AD89)</f>
        <v>0</v>
      </c>
      <c r="AE28" s="16"/>
      <c r="AF28" s="67"/>
      <c r="AG28" s="16">
        <f>SUM('31:28'!AG28)+SUM('31:28'!AG89)</f>
        <v>0</v>
      </c>
    </row>
    <row r="29" spans="1:36" ht="18" customHeight="1">
      <c r="A29" s="11">
        <v>23</v>
      </c>
      <c r="B29" s="21"/>
      <c r="C29" s="29"/>
      <c r="D29" s="28"/>
      <c r="E29" s="15"/>
      <c r="F29" s="16">
        <f>SUM('31:28'!F29)+SUM('31:28'!F90)</f>
        <v>0</v>
      </c>
      <c r="G29" s="95">
        <f>SUM('31:28'!G29)+SUM('31:28'!G90)</f>
        <v>0</v>
      </c>
      <c r="H29" s="16">
        <f>SUM('31:28'!H29)+SUM('31:28'!H90)</f>
        <v>0</v>
      </c>
      <c r="I29" s="16">
        <f>SUM('31:28'!I29)+SUM('31:28'!I90)</f>
        <v>0</v>
      </c>
      <c r="J29" s="16">
        <f>SUM('31:28'!J29)+SUM('31:28'!J90)</f>
        <v>0</v>
      </c>
      <c r="K29" s="95">
        <f>SUM('31:28'!K29)+SUM('31:28'!K90)</f>
        <v>0</v>
      </c>
      <c r="L29" s="16">
        <f>SUM('31:28'!L29)+SUM('31:28'!L90)</f>
        <v>0</v>
      </c>
      <c r="M29" s="16">
        <f>SUM('31:28'!M29)+SUM('31:28'!M90)</f>
        <v>0</v>
      </c>
      <c r="N29" s="16">
        <f>SUM('31:28'!N29)+SUM('31:28'!N90)</f>
        <v>0</v>
      </c>
      <c r="O29" s="16">
        <f>SUM('31:28'!O29)+SUM('31:28'!O90)</f>
        <v>0</v>
      </c>
      <c r="P29" s="16">
        <f>SUM('31:28'!P29)+SUM('31:28'!P90)</f>
        <v>0</v>
      </c>
      <c r="Q29" s="16">
        <f>SUM('31:28'!Q29)+SUM('31:28'!Q90)</f>
        <v>0</v>
      </c>
      <c r="R29" s="16">
        <f>SUM('31:28'!R29)+SUM('31:28'!R90)</f>
        <v>0</v>
      </c>
      <c r="S29" s="16">
        <f>SUM('31:28'!S29)+SUM('31:28'!S90)</f>
        <v>0</v>
      </c>
      <c r="T29" s="16">
        <f>SUM('31:28'!T29)+SUM('31:28'!T90)</f>
        <v>0</v>
      </c>
      <c r="U29" s="16">
        <f>SUM('31:28'!U29)+SUM('31:28'!U90)</f>
        <v>0</v>
      </c>
      <c r="V29" s="16">
        <f>SUM('31:28'!V29)+SUM('31:28'!V90)</f>
        <v>0</v>
      </c>
      <c r="W29" s="16">
        <f>SUM('31:28'!W29)+SUM('31:28'!W90)</f>
        <v>0</v>
      </c>
      <c r="X29" s="16">
        <f>SUM('31:28'!X29)+SUM('31:28'!X90)</f>
        <v>0</v>
      </c>
      <c r="Y29" s="16">
        <f>SUM('31:28'!Y29)+SUM('31:28'!Y90)</f>
        <v>0</v>
      </c>
      <c r="Z29" s="16">
        <f>SUM('31:28'!Z29)+SUM('31:28'!Z90)</f>
        <v>0</v>
      </c>
      <c r="AA29" s="91">
        <f>SUM('31:28'!AA29)+SUM('31:28'!AA90)</f>
        <v>0</v>
      </c>
      <c r="AB29" s="91">
        <f>SUM('31:28'!AB29)+SUM('31:28'!AB90)</f>
        <v>0</v>
      </c>
      <c r="AC29" s="91">
        <f>SUM('31:28'!AC29)+SUM('31:28'!AC90)</f>
        <v>0</v>
      </c>
      <c r="AD29" s="91">
        <f>SUM('31:28'!AD29)+SUM('31:28'!AD90)</f>
        <v>0</v>
      </c>
      <c r="AE29" s="16"/>
      <c r="AF29" s="67"/>
      <c r="AG29" s="16">
        <f>SUM('31:28'!AG29)+SUM('31:28'!AG90)</f>
        <v>0</v>
      </c>
    </row>
    <row r="30" spans="1:36" ht="15.75" customHeight="1">
      <c r="A30" s="11">
        <v>24</v>
      </c>
      <c r="B30" s="21"/>
      <c r="C30" s="32"/>
      <c r="D30" s="33"/>
      <c r="E30" s="15"/>
      <c r="F30" s="16">
        <f>SUM('31:28'!F30)+SUM('31:28'!F91)</f>
        <v>0</v>
      </c>
      <c r="G30" s="95">
        <f>SUM('31:28'!G30)+SUM('31:28'!G91)</f>
        <v>0</v>
      </c>
      <c r="H30" s="16">
        <f>SUM('31:28'!H30)+SUM('31:28'!H91)</f>
        <v>0</v>
      </c>
      <c r="I30" s="16">
        <f>SUM('31:28'!I30)+SUM('31:28'!I91)</f>
        <v>0</v>
      </c>
      <c r="J30" s="16">
        <f>SUM('31:28'!J30)+SUM('31:28'!J91)</f>
        <v>0</v>
      </c>
      <c r="K30" s="95">
        <f>SUM('31:28'!K30)+SUM('31:28'!K91)</f>
        <v>0</v>
      </c>
      <c r="L30" s="16">
        <f>SUM('31:28'!L30)+SUM('31:28'!L91)</f>
        <v>0</v>
      </c>
      <c r="M30" s="16">
        <f>SUM('31:28'!M30)+SUM('31:28'!M91)</f>
        <v>0</v>
      </c>
      <c r="N30" s="16">
        <f>SUM('31:28'!N30)+SUM('31:28'!N91)</f>
        <v>0</v>
      </c>
      <c r="O30" s="16">
        <f>SUM('31:28'!O30)+SUM('31:28'!O91)</f>
        <v>0</v>
      </c>
      <c r="P30" s="16">
        <f>SUM('31:28'!P30)+SUM('31:28'!P91)</f>
        <v>0</v>
      </c>
      <c r="Q30" s="16">
        <f>SUM('31:28'!Q30)+SUM('31:28'!Q91)</f>
        <v>0</v>
      </c>
      <c r="R30" s="16">
        <f>SUM('31:28'!R30)+SUM('31:28'!R91)</f>
        <v>0</v>
      </c>
      <c r="S30" s="16">
        <f>SUM('31:28'!S30)+SUM('31:28'!S91)</f>
        <v>0</v>
      </c>
      <c r="T30" s="16">
        <f>SUM('31:28'!T30)+SUM('31:28'!T91)</f>
        <v>0</v>
      </c>
      <c r="U30" s="16">
        <f>SUM('31:28'!U30)+SUM('31:28'!U91)</f>
        <v>0</v>
      </c>
      <c r="V30" s="16">
        <f>SUM('31:28'!V30)+SUM('31:28'!V91)</f>
        <v>0</v>
      </c>
      <c r="W30" s="16">
        <f>SUM('31:28'!W30)+SUM('31:28'!W91)</f>
        <v>0</v>
      </c>
      <c r="X30" s="16">
        <f>SUM('31:28'!X30)+SUM('31:28'!X91)</f>
        <v>0</v>
      </c>
      <c r="Y30" s="16">
        <f>SUM('31:28'!Y30)+SUM('31:28'!Y91)</f>
        <v>0</v>
      </c>
      <c r="Z30" s="16">
        <f>SUM('31:28'!Z30)+SUM('31:28'!Z91)</f>
        <v>0</v>
      </c>
      <c r="AA30" s="91">
        <f>SUM('31:28'!AA30)+SUM('31:28'!AA91)</f>
        <v>0</v>
      </c>
      <c r="AB30" s="91">
        <f>SUM('31:28'!AB30)+SUM('31:28'!AB91)</f>
        <v>0</v>
      </c>
      <c r="AC30" s="91">
        <f>SUM('31:28'!AC30)+SUM('31:28'!AC91)</f>
        <v>0</v>
      </c>
      <c r="AD30" s="91">
        <f>SUM('31:28'!AD30)+SUM('31:28'!AD91)</f>
        <v>0</v>
      </c>
      <c r="AE30" s="16"/>
      <c r="AF30" s="67"/>
      <c r="AG30" s="16">
        <f>SUM('31:28'!AG30)+SUM('31:28'!AG91)</f>
        <v>0</v>
      </c>
    </row>
    <row r="31" spans="1:36" ht="15.75" customHeight="1">
      <c r="A31" s="11">
        <v>25</v>
      </c>
      <c r="B31" s="21"/>
      <c r="C31" s="30"/>
      <c r="D31" s="28"/>
      <c r="E31" s="15"/>
      <c r="F31" s="16">
        <f>SUM('31:28'!F31)+SUM('31:28'!F92)</f>
        <v>0</v>
      </c>
      <c r="G31" s="95">
        <f>SUM('31:28'!G31)+SUM('31:28'!G92)</f>
        <v>0</v>
      </c>
      <c r="H31" s="16">
        <f>SUM('31:28'!H31)+SUM('31:28'!H92)</f>
        <v>0</v>
      </c>
      <c r="I31" s="16">
        <f>SUM('31:28'!I31)+SUM('31:28'!I92)</f>
        <v>0</v>
      </c>
      <c r="J31" s="16">
        <f>SUM('31:28'!J31)+SUM('31:28'!J92)</f>
        <v>0</v>
      </c>
      <c r="K31" s="95">
        <f>SUM('31:28'!K31)+SUM('31:28'!K92)</f>
        <v>0</v>
      </c>
      <c r="L31" s="16">
        <f>SUM('31:28'!L31)+SUM('31:28'!L92)</f>
        <v>0</v>
      </c>
      <c r="M31" s="16">
        <f>SUM('31:28'!M31)+SUM('31:28'!M92)</f>
        <v>0</v>
      </c>
      <c r="N31" s="16">
        <f>SUM('31:28'!N31)+SUM('31:28'!N92)</f>
        <v>0</v>
      </c>
      <c r="O31" s="16">
        <f>SUM('31:28'!O31)+SUM('31:28'!O92)</f>
        <v>0</v>
      </c>
      <c r="P31" s="16">
        <f>SUM('31:28'!P31)+SUM('31:28'!P92)</f>
        <v>0</v>
      </c>
      <c r="Q31" s="16">
        <f>SUM('31:28'!Q31)+SUM('31:28'!Q92)</f>
        <v>0</v>
      </c>
      <c r="R31" s="16">
        <f>SUM('31:28'!R31)+SUM('31:28'!R92)</f>
        <v>0</v>
      </c>
      <c r="S31" s="16">
        <f>SUM('31:28'!S31)+SUM('31:28'!S92)</f>
        <v>0</v>
      </c>
      <c r="T31" s="16">
        <f>SUM('31:28'!T31)+SUM('31:28'!T92)</f>
        <v>0</v>
      </c>
      <c r="U31" s="16">
        <f>SUM('31:28'!U31)+SUM('31:28'!U92)</f>
        <v>0</v>
      </c>
      <c r="V31" s="16">
        <f>SUM('31:28'!V31)+SUM('31:28'!V92)</f>
        <v>0</v>
      </c>
      <c r="W31" s="16">
        <f>SUM('31:28'!W31)+SUM('31:28'!W92)</f>
        <v>0</v>
      </c>
      <c r="X31" s="16">
        <f>SUM('31:28'!X31)+SUM('31:28'!X92)</f>
        <v>0</v>
      </c>
      <c r="Y31" s="16">
        <f>SUM('31:28'!Y31)+SUM('31:28'!Y92)</f>
        <v>0</v>
      </c>
      <c r="Z31" s="16">
        <f>SUM('31:28'!Z31)+SUM('31:28'!Z92)</f>
        <v>0</v>
      </c>
      <c r="AA31" s="91">
        <f>SUM('31:28'!AA31)+SUM('31:28'!AA92)</f>
        <v>0</v>
      </c>
      <c r="AB31" s="91">
        <f>SUM('31:28'!AB31)+SUM('31:28'!AB92)</f>
        <v>0</v>
      </c>
      <c r="AC31" s="91">
        <f>SUM('31:28'!AC31)+SUM('31:28'!AC92)</f>
        <v>0</v>
      </c>
      <c r="AD31" s="91">
        <f>SUM('31:28'!AD31)+SUM('31:28'!AD92)</f>
        <v>0</v>
      </c>
      <c r="AE31" s="16"/>
      <c r="AF31" s="67"/>
      <c r="AG31" s="16">
        <f>SUM('31:28'!AG31)+SUM('31:28'!AG92)</f>
        <v>0</v>
      </c>
    </row>
    <row r="32" spans="1:36" ht="15.75" customHeight="1">
      <c r="A32" s="11">
        <v>26</v>
      </c>
      <c r="B32" s="21"/>
      <c r="C32" s="34"/>
      <c r="D32" s="35"/>
      <c r="E32" s="15"/>
      <c r="F32" s="16">
        <f>SUM('31:28'!F32)+SUM('31:28'!F93)</f>
        <v>0</v>
      </c>
      <c r="G32" s="95">
        <f>SUM('31:28'!G32)+SUM('31:28'!G93)</f>
        <v>0</v>
      </c>
      <c r="H32" s="16">
        <f>SUM('31:28'!H32)+SUM('31:28'!H93)</f>
        <v>0</v>
      </c>
      <c r="I32" s="16">
        <f>SUM('31:28'!I32)+SUM('31:28'!I93)</f>
        <v>0</v>
      </c>
      <c r="J32" s="16">
        <f>SUM('31:28'!J32)+SUM('31:28'!J93)</f>
        <v>0</v>
      </c>
      <c r="K32" s="95">
        <f>SUM('31:28'!K32)+SUM('31:28'!K93)</f>
        <v>0</v>
      </c>
      <c r="L32" s="16">
        <f>SUM('31:28'!L32)+SUM('31:28'!L93)</f>
        <v>0</v>
      </c>
      <c r="M32" s="16">
        <f>SUM('31:28'!M32)+SUM('31:28'!M93)</f>
        <v>0</v>
      </c>
      <c r="N32" s="16">
        <f>SUM('31:28'!N32)+SUM('31:28'!N93)</f>
        <v>0</v>
      </c>
      <c r="O32" s="16">
        <f>SUM('31:28'!O32)+SUM('31:28'!O93)</f>
        <v>0</v>
      </c>
      <c r="P32" s="16">
        <f>SUM('31:28'!P32)+SUM('31:28'!P93)</f>
        <v>0</v>
      </c>
      <c r="Q32" s="16">
        <f>SUM('31:28'!Q32)+SUM('31:28'!Q93)</f>
        <v>0</v>
      </c>
      <c r="R32" s="16">
        <f>SUM('31:28'!R32)+SUM('31:28'!R93)</f>
        <v>0</v>
      </c>
      <c r="S32" s="16">
        <f>SUM('31:28'!S32)+SUM('31:28'!S93)</f>
        <v>0</v>
      </c>
      <c r="T32" s="16">
        <f>SUM('31:28'!T32)+SUM('31:28'!T93)</f>
        <v>0</v>
      </c>
      <c r="U32" s="16">
        <f>SUM('31:28'!U32)+SUM('31:28'!U93)</f>
        <v>0</v>
      </c>
      <c r="V32" s="16">
        <f>SUM('31:28'!V32)+SUM('31:28'!V93)</f>
        <v>0</v>
      </c>
      <c r="W32" s="16">
        <f>SUM('31:28'!W32)+SUM('31:28'!W93)</f>
        <v>0</v>
      </c>
      <c r="X32" s="16">
        <f>SUM('31:28'!X32)+SUM('31:28'!X93)</f>
        <v>0</v>
      </c>
      <c r="Y32" s="16">
        <f>SUM('31:28'!Y32)+SUM('31:28'!Y93)</f>
        <v>0</v>
      </c>
      <c r="Z32" s="16">
        <f>SUM('31:28'!Z32)+SUM('31:28'!Z93)</f>
        <v>0</v>
      </c>
      <c r="AA32" s="91">
        <f>SUM('31:28'!AA32)+SUM('31:28'!AA93)</f>
        <v>0</v>
      </c>
      <c r="AB32" s="91">
        <f>SUM('31:28'!AB32)+SUM('31:28'!AB93)</f>
        <v>0</v>
      </c>
      <c r="AC32" s="91">
        <f>SUM('31:28'!AC32)+SUM('31:28'!AC93)</f>
        <v>0</v>
      </c>
      <c r="AD32" s="91">
        <f>SUM('31:28'!AD32)+SUM('31:28'!AD93)</f>
        <v>0</v>
      </c>
      <c r="AE32" s="16"/>
      <c r="AF32" s="67"/>
      <c r="AG32" s="16">
        <f>SUM('31:28'!AG32)+SUM('31:28'!AG93)</f>
        <v>0</v>
      </c>
    </row>
    <row r="33" spans="1:33" ht="15.75" customHeight="1">
      <c r="A33" s="11">
        <v>27</v>
      </c>
      <c r="B33" s="21"/>
      <c r="C33" s="30"/>
      <c r="D33" s="35"/>
      <c r="E33" s="15"/>
      <c r="F33" s="16">
        <f>SUM('31:28'!F33)+SUM('31:28'!F94)</f>
        <v>0</v>
      </c>
      <c r="G33" s="95">
        <f>SUM('31:28'!G33)+SUM('31:28'!G94)</f>
        <v>0</v>
      </c>
      <c r="H33" s="16">
        <f>SUM('31:28'!H33)+SUM('31:28'!H94)</f>
        <v>0</v>
      </c>
      <c r="I33" s="16">
        <f>SUM('31:28'!I33)+SUM('31:28'!I94)</f>
        <v>0</v>
      </c>
      <c r="J33" s="16">
        <f>SUM('31:28'!J33)+SUM('31:28'!J94)</f>
        <v>0</v>
      </c>
      <c r="K33" s="95">
        <f>SUM('31:28'!K33)+SUM('31:28'!K94)</f>
        <v>0</v>
      </c>
      <c r="L33" s="16">
        <f>SUM('31:28'!L33)+SUM('31:28'!L94)</f>
        <v>0</v>
      </c>
      <c r="M33" s="16">
        <f>SUM('31:28'!M33)+SUM('31:28'!M94)</f>
        <v>0</v>
      </c>
      <c r="N33" s="16">
        <f>SUM('31:28'!N33)+SUM('31:28'!N94)</f>
        <v>0</v>
      </c>
      <c r="O33" s="16">
        <f>SUM('31:28'!O33)+SUM('31:28'!O94)</f>
        <v>0</v>
      </c>
      <c r="P33" s="16">
        <f>SUM('31:28'!P33)+SUM('31:28'!P94)</f>
        <v>0</v>
      </c>
      <c r="Q33" s="16">
        <f>SUM('31:28'!Q33)+SUM('31:28'!Q94)</f>
        <v>0</v>
      </c>
      <c r="R33" s="16">
        <f>SUM('31:28'!R33)+SUM('31:28'!R94)</f>
        <v>0</v>
      </c>
      <c r="S33" s="16">
        <f>SUM('31:28'!S33)+SUM('31:28'!S94)</f>
        <v>0</v>
      </c>
      <c r="T33" s="16">
        <f>SUM('31:28'!T33)+SUM('31:28'!T94)</f>
        <v>0</v>
      </c>
      <c r="U33" s="16">
        <f>SUM('31:28'!U33)+SUM('31:28'!U94)</f>
        <v>0</v>
      </c>
      <c r="V33" s="16">
        <f>SUM('31:28'!V33)+SUM('31:28'!V94)</f>
        <v>0</v>
      </c>
      <c r="W33" s="16">
        <f>SUM('31:28'!W33)+SUM('31:28'!W94)</f>
        <v>0</v>
      </c>
      <c r="X33" s="16">
        <f>SUM('31:28'!X33)+SUM('31:28'!X94)</f>
        <v>0</v>
      </c>
      <c r="Y33" s="16">
        <f>SUM('31:28'!Y33)+SUM('31:28'!Y94)</f>
        <v>0</v>
      </c>
      <c r="Z33" s="16">
        <f>SUM('31:28'!Z33)+SUM('31:28'!Z94)</f>
        <v>0</v>
      </c>
      <c r="AA33" s="91">
        <f>SUM('31:28'!AA33)+SUM('31:28'!AA94)</f>
        <v>0</v>
      </c>
      <c r="AB33" s="91">
        <f>SUM('31:28'!AB33)+SUM('31:28'!AB94)</f>
        <v>0</v>
      </c>
      <c r="AC33" s="91">
        <f>SUM('31:28'!AC33)+SUM('31:28'!AC94)</f>
        <v>0</v>
      </c>
      <c r="AD33" s="91">
        <f>SUM('31:28'!AD33)+SUM('31:28'!AD94)</f>
        <v>0</v>
      </c>
      <c r="AE33" s="16"/>
      <c r="AF33" s="67"/>
      <c r="AG33" s="16">
        <f>SUM('31:28'!AG33)+SUM('31:28'!AG94)</f>
        <v>0</v>
      </c>
    </row>
    <row r="34" spans="1:33" ht="15.75" customHeight="1">
      <c r="A34" s="11">
        <v>28</v>
      </c>
      <c r="B34" s="24"/>
      <c r="C34" s="36"/>
      <c r="D34" s="35"/>
      <c r="E34" s="15"/>
      <c r="F34" s="16">
        <f>SUM('31:28'!F34)+SUM('31:28'!F95)</f>
        <v>0</v>
      </c>
      <c r="G34" s="95">
        <f>SUM('31:28'!G34)+SUM('31:28'!G95)</f>
        <v>0</v>
      </c>
      <c r="H34" s="16">
        <f>SUM('31:28'!H34)+SUM('31:28'!H95)</f>
        <v>0</v>
      </c>
      <c r="I34" s="16">
        <f>SUM('31:28'!I34)+SUM('31:28'!I95)</f>
        <v>0</v>
      </c>
      <c r="J34" s="16">
        <f>SUM('31:28'!J34)+SUM('31:28'!J95)</f>
        <v>0</v>
      </c>
      <c r="K34" s="95">
        <f>SUM('31:28'!K34)+SUM('31:28'!K95)</f>
        <v>0</v>
      </c>
      <c r="L34" s="16">
        <f>SUM('31:28'!L34)+SUM('31:28'!L95)</f>
        <v>0</v>
      </c>
      <c r="M34" s="16">
        <f>SUM('31:28'!M34)+SUM('31:28'!M95)</f>
        <v>0</v>
      </c>
      <c r="N34" s="16">
        <f>SUM('31:28'!N34)+SUM('31:28'!N95)</f>
        <v>0</v>
      </c>
      <c r="O34" s="16">
        <f>SUM('31:28'!O34)+SUM('31:28'!O95)</f>
        <v>0</v>
      </c>
      <c r="P34" s="16">
        <f>SUM('31:28'!P34)+SUM('31:28'!P95)</f>
        <v>0</v>
      </c>
      <c r="Q34" s="16">
        <f>SUM('31:28'!Q34)+SUM('31:28'!Q95)</f>
        <v>0</v>
      </c>
      <c r="R34" s="16">
        <f>SUM('31:28'!R34)+SUM('31:28'!R95)</f>
        <v>0</v>
      </c>
      <c r="S34" s="16">
        <f>SUM('31:28'!S34)+SUM('31:28'!S95)</f>
        <v>0</v>
      </c>
      <c r="T34" s="16">
        <f>SUM('31:28'!T34)+SUM('31:28'!T95)</f>
        <v>0</v>
      </c>
      <c r="U34" s="16">
        <f>SUM('31:28'!U34)+SUM('31:28'!U95)</f>
        <v>0</v>
      </c>
      <c r="V34" s="16">
        <f>SUM('31:28'!V34)+SUM('31:28'!V95)</f>
        <v>0</v>
      </c>
      <c r="W34" s="16">
        <f>SUM('31:28'!W34)+SUM('31:28'!W95)</f>
        <v>0</v>
      </c>
      <c r="X34" s="16">
        <f>SUM('31:28'!X34)+SUM('31:28'!X95)</f>
        <v>0</v>
      </c>
      <c r="Y34" s="16">
        <f>SUM('31:28'!Y34)+SUM('31:28'!Y95)</f>
        <v>0</v>
      </c>
      <c r="Z34" s="16">
        <f>SUM('31:28'!Z34)+SUM('31:28'!Z95)</f>
        <v>0</v>
      </c>
      <c r="AA34" s="91">
        <f>SUM('31:28'!AA34)+SUM('31:28'!AA95)</f>
        <v>0</v>
      </c>
      <c r="AB34" s="91">
        <f>SUM('31:28'!AB34)+SUM('31:28'!AB95)</f>
        <v>0</v>
      </c>
      <c r="AC34" s="91">
        <f>SUM('31:28'!AC34)+SUM('31:28'!AC95)</f>
        <v>0</v>
      </c>
      <c r="AD34" s="91">
        <f>SUM('31:28'!AD34)+SUM('31:28'!AD95)</f>
        <v>0</v>
      </c>
      <c r="AE34" s="16"/>
      <c r="AF34" s="67"/>
      <c r="AG34" s="16">
        <f>SUM('31:28'!AG34)+SUM('31:28'!AG95)</f>
        <v>0</v>
      </c>
    </row>
    <row r="35" spans="1:33" ht="15.75" customHeight="1">
      <c r="A35" s="11">
        <v>29</v>
      </c>
      <c r="B35" s="37"/>
      <c r="C35" s="38"/>
      <c r="D35" s="39"/>
      <c r="E35" s="15"/>
      <c r="F35" s="16">
        <f>SUM('31:28'!F35)+SUM('31:28'!F96)</f>
        <v>0</v>
      </c>
      <c r="G35" s="95">
        <f>SUM('31:28'!G35)+SUM('31:28'!G96)</f>
        <v>0</v>
      </c>
      <c r="H35" s="16">
        <f>SUM('31:28'!H35)+SUM('31:28'!H96)</f>
        <v>0</v>
      </c>
      <c r="I35" s="16">
        <f>SUM('31:28'!I35)+SUM('31:28'!I96)</f>
        <v>0</v>
      </c>
      <c r="J35" s="16">
        <f>SUM('31:28'!J35)+SUM('31:28'!J96)</f>
        <v>0</v>
      </c>
      <c r="K35" s="95">
        <f>SUM('31:28'!K35)+SUM('31:28'!K96)</f>
        <v>0</v>
      </c>
      <c r="L35" s="16">
        <f>SUM('31:28'!L35)+SUM('31:28'!L96)</f>
        <v>0</v>
      </c>
      <c r="M35" s="16">
        <f>SUM('31:28'!M35)+SUM('31:28'!M96)</f>
        <v>0</v>
      </c>
      <c r="N35" s="16">
        <f>SUM('31:28'!N35)+SUM('31:28'!N96)</f>
        <v>0</v>
      </c>
      <c r="O35" s="16">
        <f>SUM('31:28'!O35)+SUM('31:28'!O96)</f>
        <v>0</v>
      </c>
      <c r="P35" s="16">
        <f>SUM('31:28'!P35)+SUM('31:28'!P96)</f>
        <v>0</v>
      </c>
      <c r="Q35" s="16">
        <f>SUM('31:28'!Q35)+SUM('31:28'!Q96)</f>
        <v>0</v>
      </c>
      <c r="R35" s="16">
        <f>SUM('31:28'!R35)+SUM('31:28'!R96)</f>
        <v>0</v>
      </c>
      <c r="S35" s="16">
        <f>SUM('31:28'!S35)+SUM('31:28'!S96)</f>
        <v>0</v>
      </c>
      <c r="T35" s="16">
        <f>SUM('31:28'!T35)+SUM('31:28'!T96)</f>
        <v>0</v>
      </c>
      <c r="U35" s="16">
        <f>SUM('31:28'!U35)+SUM('31:28'!U96)</f>
        <v>0</v>
      </c>
      <c r="V35" s="16">
        <f>SUM('31:28'!V35)+SUM('31:28'!V96)</f>
        <v>0</v>
      </c>
      <c r="W35" s="16">
        <f>SUM('31:28'!W35)+SUM('31:28'!W96)</f>
        <v>0</v>
      </c>
      <c r="X35" s="16">
        <f>SUM('31:28'!X35)+SUM('31:28'!X96)</f>
        <v>0</v>
      </c>
      <c r="Y35" s="16">
        <f>SUM('31:28'!Y35)+SUM('31:28'!Y96)</f>
        <v>0</v>
      </c>
      <c r="Z35" s="16">
        <f>SUM('31:28'!Z35)+SUM('31:28'!Z96)</f>
        <v>0</v>
      </c>
      <c r="AA35" s="91">
        <f>SUM('31:28'!AA35)+SUM('31:28'!AA96)</f>
        <v>0</v>
      </c>
      <c r="AB35" s="91">
        <f>SUM('31:28'!AB35)+SUM('31:28'!AB96)</f>
        <v>0</v>
      </c>
      <c r="AC35" s="91">
        <f>SUM('31:28'!AC35)+SUM('31:28'!AC96)</f>
        <v>0</v>
      </c>
      <c r="AD35" s="91">
        <f>SUM('31:28'!AD35)+SUM('31:28'!AD96)</f>
        <v>0</v>
      </c>
      <c r="AE35" s="16"/>
      <c r="AF35" s="67"/>
      <c r="AG35" s="16">
        <f>SUM('31:28'!AG35)+SUM('31:28'!AG96)</f>
        <v>0</v>
      </c>
    </row>
    <row r="36" spans="1:33" ht="15.75" customHeight="1" thickBot="1">
      <c r="A36" s="11">
        <v>30</v>
      </c>
      <c r="B36" s="40"/>
      <c r="C36" s="41"/>
      <c r="D36" s="39"/>
      <c r="E36" s="15"/>
      <c r="F36" s="16">
        <f>SUM('31:28'!F36)+SUM('31:28'!F97)</f>
        <v>0</v>
      </c>
      <c r="G36" s="95">
        <f>SUM('31:28'!G36)+SUM('31:28'!G97)</f>
        <v>0</v>
      </c>
      <c r="H36" s="16">
        <f>SUM('31:28'!H36)+SUM('31:28'!H97)</f>
        <v>0</v>
      </c>
      <c r="I36" s="16">
        <f>SUM('31:28'!I36)+SUM('31:28'!I97)</f>
        <v>0</v>
      </c>
      <c r="J36" s="16">
        <f>SUM('31:28'!J36)+SUM('31:28'!J97)</f>
        <v>0</v>
      </c>
      <c r="K36" s="95">
        <f>SUM('31:28'!K36)+SUM('31:28'!K97)</f>
        <v>0</v>
      </c>
      <c r="L36" s="16">
        <f>SUM('31:28'!L36)+SUM('31:28'!L97)</f>
        <v>0</v>
      </c>
      <c r="M36" s="16">
        <f>SUM('31:28'!M36)+SUM('31:28'!M97)</f>
        <v>0</v>
      </c>
      <c r="N36" s="16">
        <f>SUM('31:28'!N36)+SUM('31:28'!N97)</f>
        <v>0</v>
      </c>
      <c r="O36" s="16">
        <f>SUM('31:28'!O36)+SUM('31:28'!O97)</f>
        <v>0</v>
      </c>
      <c r="P36" s="16">
        <f>SUM('31:28'!P36)+SUM('31:28'!P97)</f>
        <v>0</v>
      </c>
      <c r="Q36" s="16">
        <f>SUM('31:28'!Q36)+SUM('31:28'!Q97)</f>
        <v>0</v>
      </c>
      <c r="R36" s="16">
        <f>SUM('31:28'!R36)+SUM('31:28'!R97)</f>
        <v>0</v>
      </c>
      <c r="S36" s="16">
        <f>SUM('31:28'!S36)+SUM('31:28'!S97)</f>
        <v>0</v>
      </c>
      <c r="T36" s="16">
        <f>SUM('31:28'!T36)+SUM('31:28'!T97)</f>
        <v>0</v>
      </c>
      <c r="U36" s="16">
        <f>SUM('31:28'!U36)+SUM('31:28'!U97)</f>
        <v>0</v>
      </c>
      <c r="V36" s="16">
        <f>SUM('31:28'!V36)+SUM('31:28'!V97)</f>
        <v>0</v>
      </c>
      <c r="W36" s="16">
        <f>SUM('31:28'!W36)+SUM('31:28'!W97)</f>
        <v>0</v>
      </c>
      <c r="X36" s="16">
        <f>SUM('31:28'!X36)+SUM('31:28'!X97)</f>
        <v>0</v>
      </c>
      <c r="Y36" s="16">
        <f>SUM('31:28'!Y36)+SUM('31:28'!Y97)</f>
        <v>0</v>
      </c>
      <c r="Z36" s="16">
        <f>SUM('31:28'!Z36)+SUM('31:28'!Z97)</f>
        <v>0</v>
      </c>
      <c r="AA36" s="91">
        <f>SUM('31:28'!AA36)+SUM('31:28'!AA97)</f>
        <v>0</v>
      </c>
      <c r="AB36" s="91">
        <f>SUM('31:28'!AB36)+SUM('31:28'!AB97)</f>
        <v>0</v>
      </c>
      <c r="AC36" s="91">
        <f>SUM('31:28'!AC36)+SUM('31:28'!AC97)</f>
        <v>0</v>
      </c>
      <c r="AD36" s="91">
        <f>SUM('31:28'!AD36)+SUM('31:28'!AD97)</f>
        <v>0</v>
      </c>
      <c r="AE36" s="16"/>
      <c r="AF36" s="67"/>
      <c r="AG36" s="16">
        <f>SUM('31:28'!AG36)+SUM('31:28'!AG97)</f>
        <v>0</v>
      </c>
    </row>
    <row r="37" spans="1:33" ht="15.75" hidden="1" customHeight="1">
      <c r="A37" s="11">
        <v>31</v>
      </c>
      <c r="B37" s="40"/>
      <c r="C37" s="41"/>
      <c r="D37" s="39"/>
      <c r="E37" s="15"/>
      <c r="F37" s="16">
        <f>SUM('31:28'!F37)+SUM('31:28'!F98)</f>
        <v>0</v>
      </c>
      <c r="G37" s="95">
        <f>SUM('31:28'!G37)+SUM('31:28'!G98)</f>
        <v>0</v>
      </c>
      <c r="H37" s="16">
        <f>SUM('31:28'!H37)+SUM('31:28'!H98)</f>
        <v>0</v>
      </c>
      <c r="I37" s="16">
        <f>SUM('31:28'!I37)+SUM('31:28'!I98)</f>
        <v>0</v>
      </c>
      <c r="J37" s="16">
        <f>SUM('31:28'!J37)+SUM('31:28'!J98)</f>
        <v>0</v>
      </c>
      <c r="K37" s="95">
        <f>SUM('31:28'!K37)+SUM('31:28'!K98)</f>
        <v>0</v>
      </c>
      <c r="L37" s="16">
        <f>SUM('31:28'!L37)+SUM('31:28'!L98)</f>
        <v>0</v>
      </c>
      <c r="M37" s="16">
        <f>SUM('31:28'!M37)+SUM('31:28'!M98)</f>
        <v>0</v>
      </c>
      <c r="N37" s="16">
        <f>SUM('31:28'!N37)+SUM('31:28'!N98)</f>
        <v>0</v>
      </c>
      <c r="O37" s="16">
        <f>SUM('31:28'!O37)+SUM('31:28'!O98)</f>
        <v>0</v>
      </c>
      <c r="P37" s="16">
        <f>SUM('31:28'!P37)+SUM('31:28'!P98)</f>
        <v>0</v>
      </c>
      <c r="Q37" s="16">
        <f>SUM('31:28'!Q37)+SUM('31:28'!Q98)</f>
        <v>0</v>
      </c>
      <c r="R37" s="16">
        <f>SUM('31:28'!R37)+SUM('31:28'!R98)</f>
        <v>0</v>
      </c>
      <c r="S37" s="16">
        <f>SUM('31:28'!S37)+SUM('31:28'!S98)</f>
        <v>0</v>
      </c>
      <c r="T37" s="16">
        <f>SUM('31:28'!T37)+SUM('31:28'!T98)</f>
        <v>0</v>
      </c>
      <c r="U37" s="16">
        <f>SUM('31:28'!U37)+SUM('31:28'!U98)</f>
        <v>0</v>
      </c>
      <c r="V37" s="16">
        <f>SUM('31:28'!V37)+SUM('31:28'!V98)</f>
        <v>0</v>
      </c>
      <c r="W37" s="16">
        <f>SUM('31:28'!W37)+SUM('31:28'!W98)</f>
        <v>0</v>
      </c>
      <c r="X37" s="16">
        <f>SUM('31:28'!X37)+SUM('31:28'!X98)</f>
        <v>0</v>
      </c>
      <c r="Y37" s="16">
        <f>SUM('31:28'!Y37)+SUM('31:28'!Y98)</f>
        <v>0</v>
      </c>
      <c r="Z37" s="16">
        <f>SUM('31:28'!Z37)+SUM('31:28'!Z98)</f>
        <v>0</v>
      </c>
      <c r="AA37" s="91">
        <f>SUM('31:28'!AA37)+SUM('31:28'!AA98)</f>
        <v>0</v>
      </c>
      <c r="AB37" s="91">
        <f>SUM('31:28'!AB37)+SUM('31:28'!AB98)</f>
        <v>0</v>
      </c>
      <c r="AC37" s="91">
        <f>SUM('31:28'!AC37)+SUM('31:28'!AC98)</f>
        <v>0</v>
      </c>
      <c r="AD37" s="91">
        <f>SUM('31:28'!AD37)+SUM('31:28'!AD98)</f>
        <v>0</v>
      </c>
      <c r="AE37" s="16"/>
      <c r="AF37" s="67"/>
      <c r="AG37" s="16">
        <f>SUM('31:28'!AG37)+SUM('31:28'!AG98)</f>
        <v>0</v>
      </c>
    </row>
    <row r="38" spans="1:33" ht="15.75" hidden="1" customHeight="1">
      <c r="A38" s="11">
        <v>32</v>
      </c>
      <c r="B38" s="40"/>
      <c r="C38" s="41"/>
      <c r="D38" s="39"/>
      <c r="E38" s="15"/>
      <c r="F38" s="16">
        <f>SUM('31:28'!F38)+SUM('31:28'!F99)</f>
        <v>0</v>
      </c>
      <c r="G38" s="95">
        <f>SUM('31:28'!G38)+SUM('31:28'!G99)</f>
        <v>0</v>
      </c>
      <c r="H38" s="16">
        <f>SUM('31:28'!H38)+SUM('31:28'!H99)</f>
        <v>0</v>
      </c>
      <c r="I38" s="16">
        <f>SUM('31:28'!I38)+SUM('31:28'!I99)</f>
        <v>0</v>
      </c>
      <c r="J38" s="16">
        <f>SUM('31:28'!J38)+SUM('31:28'!J99)</f>
        <v>0</v>
      </c>
      <c r="K38" s="95">
        <f>SUM('31:28'!K38)+SUM('31:28'!K99)</f>
        <v>0</v>
      </c>
      <c r="L38" s="16">
        <f>SUM('31:28'!L38)+SUM('31:28'!L99)</f>
        <v>0</v>
      </c>
      <c r="M38" s="16">
        <f>SUM('31:28'!M38)+SUM('31:28'!M99)</f>
        <v>0</v>
      </c>
      <c r="N38" s="16">
        <f>SUM('31:28'!N38)+SUM('31:28'!N99)</f>
        <v>0</v>
      </c>
      <c r="O38" s="16">
        <f>SUM('31:28'!O38)+SUM('31:28'!O99)</f>
        <v>0</v>
      </c>
      <c r="P38" s="16">
        <f>SUM('31:28'!P38)+SUM('31:28'!P99)</f>
        <v>0</v>
      </c>
      <c r="Q38" s="16">
        <f>SUM('31:28'!Q38)+SUM('31:28'!Q99)</f>
        <v>0</v>
      </c>
      <c r="R38" s="16">
        <f>SUM('31:28'!R38)+SUM('31:28'!R99)</f>
        <v>0</v>
      </c>
      <c r="S38" s="16">
        <f>SUM('31:28'!S38)+SUM('31:28'!S99)</f>
        <v>0</v>
      </c>
      <c r="T38" s="16">
        <f>SUM('31:28'!T38)+SUM('31:28'!T99)</f>
        <v>0</v>
      </c>
      <c r="U38" s="16">
        <f>SUM('31:28'!U38)+SUM('31:28'!U99)</f>
        <v>0</v>
      </c>
      <c r="V38" s="16">
        <f>SUM('31:28'!V38)+SUM('31:28'!V99)</f>
        <v>0</v>
      </c>
      <c r="W38" s="16">
        <f>SUM('31:28'!W38)+SUM('31:28'!W99)</f>
        <v>0</v>
      </c>
      <c r="X38" s="16">
        <f>SUM('31:28'!X38)+SUM('31:28'!X99)</f>
        <v>0</v>
      </c>
      <c r="Y38" s="16">
        <f>SUM('31:28'!Y38)+SUM('31:28'!Y99)</f>
        <v>0</v>
      </c>
      <c r="Z38" s="16">
        <f>SUM('31:28'!Z38)+SUM('31:28'!Z99)</f>
        <v>0</v>
      </c>
      <c r="AA38" s="91">
        <f>SUM('31:28'!AA38)+SUM('31:28'!AA99)</f>
        <v>0</v>
      </c>
      <c r="AB38" s="91">
        <f>SUM('31:28'!AB38)+SUM('31:28'!AB99)</f>
        <v>0</v>
      </c>
      <c r="AC38" s="91">
        <f>SUM('31:28'!AC38)+SUM('31:28'!AC99)</f>
        <v>0</v>
      </c>
      <c r="AD38" s="91">
        <f>SUM('31:28'!AD38)+SUM('31:28'!AD99)</f>
        <v>0</v>
      </c>
      <c r="AE38" s="16"/>
      <c r="AF38" s="67"/>
      <c r="AG38" s="16">
        <f>SUM('31:28'!AG38)+SUM('31:28'!AG99)</f>
        <v>0</v>
      </c>
    </row>
    <row r="39" spans="1:33" ht="15.75" hidden="1" customHeight="1">
      <c r="A39" s="11">
        <v>33</v>
      </c>
      <c r="B39" s="40"/>
      <c r="C39" s="41"/>
      <c r="D39" s="39"/>
      <c r="E39" s="15"/>
      <c r="F39" s="16">
        <f>SUM('31:28'!F39)+SUM('31:28'!F100)</f>
        <v>0</v>
      </c>
      <c r="G39" s="95">
        <f>SUM('31:28'!G39)+SUM('31:28'!G100)</f>
        <v>0</v>
      </c>
      <c r="H39" s="16">
        <f>SUM('31:28'!H39)+SUM('31:28'!H100)</f>
        <v>0</v>
      </c>
      <c r="I39" s="16">
        <f>SUM('31:28'!I39)+SUM('31:28'!I100)</f>
        <v>0</v>
      </c>
      <c r="J39" s="16">
        <f>SUM('31:28'!J39)+SUM('31:28'!J100)</f>
        <v>0</v>
      </c>
      <c r="K39" s="95">
        <f>SUM('31:28'!K39)+SUM('31:28'!K100)</f>
        <v>0</v>
      </c>
      <c r="L39" s="16">
        <f>SUM('31:28'!L39)+SUM('31:28'!L100)</f>
        <v>0</v>
      </c>
      <c r="M39" s="16">
        <f>SUM('31:28'!M39)+SUM('31:28'!M100)</f>
        <v>0</v>
      </c>
      <c r="N39" s="16">
        <f>SUM('31:28'!N39)+SUM('31:28'!N100)</f>
        <v>0</v>
      </c>
      <c r="O39" s="16">
        <f>SUM('31:28'!O39)+SUM('31:28'!O100)</f>
        <v>0</v>
      </c>
      <c r="P39" s="16">
        <f>SUM('31:28'!P39)+SUM('31:28'!P100)</f>
        <v>0</v>
      </c>
      <c r="Q39" s="16">
        <f>SUM('31:28'!Q39)+SUM('31:28'!Q100)</f>
        <v>0</v>
      </c>
      <c r="R39" s="16">
        <f>SUM('31:28'!R39)+SUM('31:28'!R100)</f>
        <v>0</v>
      </c>
      <c r="S39" s="16">
        <f>SUM('31:28'!S39)+SUM('31:28'!S100)</f>
        <v>0</v>
      </c>
      <c r="T39" s="16">
        <f>SUM('31:28'!T39)+SUM('31:28'!T100)</f>
        <v>0</v>
      </c>
      <c r="U39" s="16">
        <f>SUM('31:28'!U39)+SUM('31:28'!U100)</f>
        <v>0</v>
      </c>
      <c r="V39" s="16">
        <f>SUM('31:28'!V39)+SUM('31:28'!V100)</f>
        <v>0</v>
      </c>
      <c r="W39" s="16">
        <f>SUM('31:28'!W39)+SUM('31:28'!W100)</f>
        <v>0</v>
      </c>
      <c r="X39" s="16">
        <f>SUM('31:28'!X39)+SUM('31:28'!X100)</f>
        <v>0</v>
      </c>
      <c r="Y39" s="16">
        <f>SUM('31:28'!Y39)+SUM('31:28'!Y100)</f>
        <v>0</v>
      </c>
      <c r="Z39" s="16">
        <f>SUM('31:28'!Z39)+SUM('31:28'!Z100)</f>
        <v>0</v>
      </c>
      <c r="AA39" s="91">
        <f>SUM('31:28'!AA39)+SUM('31:28'!AA100)</f>
        <v>0</v>
      </c>
      <c r="AB39" s="91">
        <f>SUM('31:28'!AB39)+SUM('31:28'!AB100)</f>
        <v>0</v>
      </c>
      <c r="AC39" s="91">
        <f>SUM('31:28'!AC39)+SUM('31:28'!AC100)</f>
        <v>0</v>
      </c>
      <c r="AD39" s="91">
        <f>SUM('31:28'!AD39)+SUM('31:28'!AD100)</f>
        <v>0</v>
      </c>
      <c r="AE39" s="16"/>
      <c r="AF39" s="67"/>
      <c r="AG39" s="16">
        <f>SUM('31:28'!AG39)+SUM('31:28'!AG100)</f>
        <v>0</v>
      </c>
    </row>
    <row r="40" spans="1:33" ht="15.75" hidden="1" customHeight="1">
      <c r="A40" s="11">
        <v>34</v>
      </c>
      <c r="B40" s="40"/>
      <c r="C40" s="41"/>
      <c r="D40" s="39"/>
      <c r="E40" s="15"/>
      <c r="F40" s="16">
        <f>SUM('31:28'!F40)+SUM('31:28'!F101)</f>
        <v>0</v>
      </c>
      <c r="G40" s="95">
        <f>SUM('31:28'!G40)+SUM('31:28'!G101)</f>
        <v>0</v>
      </c>
      <c r="H40" s="16">
        <f>SUM('31:28'!H40)+SUM('31:28'!H101)</f>
        <v>0</v>
      </c>
      <c r="I40" s="16">
        <f>SUM('31:28'!I40)+SUM('31:28'!I101)</f>
        <v>0</v>
      </c>
      <c r="J40" s="16">
        <f>SUM('31:28'!J40)+SUM('31:28'!J101)</f>
        <v>0</v>
      </c>
      <c r="K40" s="95">
        <f>SUM('31:28'!K40)+SUM('31:28'!K101)</f>
        <v>0</v>
      </c>
      <c r="L40" s="16">
        <f>SUM('31:28'!L40)+SUM('31:28'!L101)</f>
        <v>0</v>
      </c>
      <c r="M40" s="16">
        <f>SUM('31:28'!M40)+SUM('31:28'!M101)</f>
        <v>0</v>
      </c>
      <c r="N40" s="16">
        <f>SUM('31:28'!N40)+SUM('31:28'!N101)</f>
        <v>0</v>
      </c>
      <c r="O40" s="16">
        <f>SUM('31:28'!O40)+SUM('31:28'!O101)</f>
        <v>0</v>
      </c>
      <c r="P40" s="16">
        <f>SUM('31:28'!P40)+SUM('31:28'!P101)</f>
        <v>0</v>
      </c>
      <c r="Q40" s="16">
        <f>SUM('31:28'!Q40)+SUM('31:28'!Q101)</f>
        <v>0</v>
      </c>
      <c r="R40" s="16">
        <f>SUM('31:28'!R40)+SUM('31:28'!R101)</f>
        <v>0</v>
      </c>
      <c r="S40" s="16">
        <f>SUM('31:28'!S40)+SUM('31:28'!S101)</f>
        <v>0</v>
      </c>
      <c r="T40" s="16">
        <f>SUM('31:28'!T40)+SUM('31:28'!T101)</f>
        <v>0</v>
      </c>
      <c r="U40" s="16">
        <f>SUM('31:28'!U40)+SUM('31:28'!U101)</f>
        <v>0</v>
      </c>
      <c r="V40" s="16">
        <f>SUM('31:28'!V40)+SUM('31:28'!V101)</f>
        <v>0</v>
      </c>
      <c r="W40" s="16">
        <f>SUM('31:28'!W40)+SUM('31:28'!W101)</f>
        <v>0</v>
      </c>
      <c r="X40" s="16">
        <f>SUM('31:28'!X40)+SUM('31:28'!X101)</f>
        <v>0</v>
      </c>
      <c r="Y40" s="16">
        <f>SUM('31:28'!Y40)+SUM('31:28'!Y101)</f>
        <v>0</v>
      </c>
      <c r="Z40" s="16">
        <f>SUM('31:28'!Z40)+SUM('31:28'!Z101)</f>
        <v>0</v>
      </c>
      <c r="AA40" s="91">
        <f>SUM('31:28'!AA40)+SUM('31:28'!AA101)</f>
        <v>0</v>
      </c>
      <c r="AB40" s="91">
        <f>SUM('31:28'!AB40)+SUM('31:28'!AB101)</f>
        <v>0</v>
      </c>
      <c r="AC40" s="91">
        <f>SUM('31:28'!AC40)+SUM('31:28'!AC101)</f>
        <v>0</v>
      </c>
      <c r="AD40" s="91">
        <f>SUM('31:28'!AD40)+SUM('31:28'!AD101)</f>
        <v>0</v>
      </c>
      <c r="AE40" s="16"/>
      <c r="AF40" s="16"/>
      <c r="AG40" s="16">
        <f>SUM('31:28'!AG40)+SUM('31:28'!AG101)</f>
        <v>0</v>
      </c>
    </row>
    <row r="41" spans="1:33" ht="15.75" hidden="1" customHeight="1">
      <c r="A41" s="11">
        <v>35</v>
      </c>
      <c r="B41" s="40"/>
      <c r="C41" s="41"/>
      <c r="D41" s="39"/>
      <c r="E41" s="15"/>
      <c r="F41" s="16">
        <f>SUM('31:28'!F41)+SUM('31:28'!F102)</f>
        <v>0</v>
      </c>
      <c r="G41" s="95">
        <f>SUM('31:28'!G41)+SUM('31:28'!G102)</f>
        <v>0</v>
      </c>
      <c r="H41" s="16">
        <f>SUM('31:28'!H41)+SUM('31:28'!H102)</f>
        <v>0</v>
      </c>
      <c r="I41" s="16">
        <f>SUM('31:28'!I41)+SUM('31:28'!I102)</f>
        <v>0</v>
      </c>
      <c r="J41" s="16">
        <f>SUM('31:28'!J41)+SUM('31:28'!J102)</f>
        <v>0</v>
      </c>
      <c r="K41" s="95">
        <f>SUM('31:28'!K41)+SUM('31:28'!K102)</f>
        <v>0</v>
      </c>
      <c r="L41" s="16">
        <f>SUM('31:28'!L41)+SUM('31:28'!L102)</f>
        <v>0</v>
      </c>
      <c r="M41" s="16">
        <f>SUM('31:28'!M41)+SUM('31:28'!M102)</f>
        <v>0</v>
      </c>
      <c r="N41" s="16">
        <f>SUM('31:28'!N41)+SUM('31:28'!N102)</f>
        <v>0</v>
      </c>
      <c r="O41" s="16">
        <f>SUM('31:28'!O41)+SUM('31:28'!O102)</f>
        <v>0</v>
      </c>
      <c r="P41" s="16">
        <f>SUM('31:28'!P41)+SUM('31:28'!P102)</f>
        <v>0</v>
      </c>
      <c r="Q41" s="16">
        <f>SUM('31:28'!Q41)+SUM('31:28'!Q102)</f>
        <v>0</v>
      </c>
      <c r="R41" s="16">
        <f>SUM('31:28'!R41)+SUM('31:28'!R102)</f>
        <v>0</v>
      </c>
      <c r="S41" s="16">
        <f>SUM('31:28'!S41)+SUM('31:28'!S102)</f>
        <v>0</v>
      </c>
      <c r="T41" s="16">
        <f>SUM('31:28'!T41)+SUM('31:28'!T102)</f>
        <v>0</v>
      </c>
      <c r="U41" s="16">
        <f>SUM('31:28'!U41)+SUM('31:28'!U102)</f>
        <v>0</v>
      </c>
      <c r="V41" s="16">
        <f>SUM('31:28'!V41)+SUM('31:28'!V102)</f>
        <v>0</v>
      </c>
      <c r="W41" s="16">
        <f>SUM('31:28'!W41)+SUM('31:28'!W102)</f>
        <v>0</v>
      </c>
      <c r="X41" s="16">
        <f>SUM('31:28'!X41)+SUM('31:28'!X102)</f>
        <v>0</v>
      </c>
      <c r="Y41" s="16">
        <f>SUM('31:28'!Y41)+SUM('31:28'!Y102)</f>
        <v>0</v>
      </c>
      <c r="Z41" s="16">
        <f>SUM('31:28'!Z41)+SUM('31:28'!Z102)</f>
        <v>0</v>
      </c>
      <c r="AA41" s="91">
        <f>SUM('31:28'!AA41)+SUM('31:28'!AA102)</f>
        <v>0</v>
      </c>
      <c r="AB41" s="91">
        <f>SUM('31:28'!AB41)+SUM('31:28'!AB102)</f>
        <v>0</v>
      </c>
      <c r="AC41" s="91">
        <f>SUM('31:28'!AC41)+SUM('31:28'!AC102)</f>
        <v>0</v>
      </c>
      <c r="AD41" s="91">
        <f>SUM('31:28'!AD41)+SUM('31:28'!AD102)</f>
        <v>0</v>
      </c>
      <c r="AE41" s="16"/>
      <c r="AF41" s="16"/>
      <c r="AG41" s="16">
        <f>SUM('31:28'!AG41)+SUM('31:28'!AG102)</f>
        <v>0</v>
      </c>
    </row>
    <row r="42" spans="1:33" ht="15.75" hidden="1" customHeight="1">
      <c r="A42" s="11">
        <v>36</v>
      </c>
      <c r="B42" s="40"/>
      <c r="C42" s="41"/>
      <c r="D42" s="39"/>
      <c r="E42" s="15"/>
      <c r="F42" s="16">
        <f>SUM('31:28'!F42)+SUM('31:28'!F103)</f>
        <v>0</v>
      </c>
      <c r="G42" s="95">
        <f>SUM('31:28'!G42)+SUM('31:28'!G103)</f>
        <v>0</v>
      </c>
      <c r="H42" s="16">
        <f>SUM('31:28'!H42)+SUM('31:28'!H103)</f>
        <v>0</v>
      </c>
      <c r="I42" s="16">
        <f>SUM('31:28'!I42)+SUM('31:28'!I103)</f>
        <v>0</v>
      </c>
      <c r="J42" s="16">
        <f>SUM('31:28'!J42)+SUM('31:28'!J103)</f>
        <v>0</v>
      </c>
      <c r="K42" s="95">
        <f>SUM('31:28'!K42)+SUM('31:28'!K103)</f>
        <v>0</v>
      </c>
      <c r="L42" s="16">
        <f>SUM('31:28'!L42)+SUM('31:28'!L103)</f>
        <v>0</v>
      </c>
      <c r="M42" s="16">
        <f>SUM('31:28'!M42)+SUM('31:28'!M103)</f>
        <v>0</v>
      </c>
      <c r="N42" s="16">
        <f>SUM('31:28'!N42)+SUM('31:28'!N103)</f>
        <v>0</v>
      </c>
      <c r="O42" s="16">
        <f>SUM('31:28'!O42)+SUM('31:28'!O103)</f>
        <v>0</v>
      </c>
      <c r="P42" s="16">
        <f>SUM('31:28'!P42)+SUM('31:28'!P103)</f>
        <v>0</v>
      </c>
      <c r="Q42" s="16">
        <f>SUM('31:28'!Q42)+SUM('31:28'!Q103)</f>
        <v>0</v>
      </c>
      <c r="R42" s="16">
        <f>SUM('31:28'!R42)+SUM('31:28'!R103)</f>
        <v>0</v>
      </c>
      <c r="S42" s="16">
        <f>SUM('31:28'!S42)+SUM('31:28'!S103)</f>
        <v>0</v>
      </c>
      <c r="T42" s="16">
        <f>SUM('31:28'!T42)+SUM('31:28'!T103)</f>
        <v>0</v>
      </c>
      <c r="U42" s="16">
        <f>SUM('31:28'!U42)+SUM('31:28'!U103)</f>
        <v>0</v>
      </c>
      <c r="V42" s="16">
        <f>SUM('31:28'!V42)+SUM('31:28'!V103)</f>
        <v>0</v>
      </c>
      <c r="W42" s="16">
        <f>SUM('31:28'!W42)+SUM('31:28'!W103)</f>
        <v>0</v>
      </c>
      <c r="X42" s="16">
        <f>SUM('31:28'!X42)+SUM('31:28'!X103)</f>
        <v>0</v>
      </c>
      <c r="Y42" s="16">
        <f>SUM('31:28'!Y42)+SUM('31:28'!Y103)</f>
        <v>0</v>
      </c>
      <c r="Z42" s="16">
        <f>SUM('31:28'!Z42)+SUM('31:28'!Z103)</f>
        <v>0</v>
      </c>
      <c r="AA42" s="91">
        <f>SUM('31:28'!AA42)+SUM('31:28'!AA103)</f>
        <v>0</v>
      </c>
      <c r="AB42" s="91">
        <f>SUM('31:28'!AB42)+SUM('31:28'!AB103)</f>
        <v>0</v>
      </c>
      <c r="AC42" s="91">
        <f>SUM('31:28'!AC42)+SUM('31:28'!AC103)</f>
        <v>0</v>
      </c>
      <c r="AD42" s="91">
        <f>SUM('31:28'!AD42)+SUM('31:28'!AD103)</f>
        <v>0</v>
      </c>
      <c r="AE42" s="16"/>
      <c r="AF42" s="16"/>
      <c r="AG42" s="16">
        <f>SUM('31:28'!AG42)+SUM('31:28'!AG103)</f>
        <v>0</v>
      </c>
    </row>
    <row r="43" spans="1:33" ht="15.75" hidden="1" customHeight="1">
      <c r="A43" s="11">
        <v>37</v>
      </c>
      <c r="B43" s="40"/>
      <c r="C43" s="41"/>
      <c r="D43" s="39"/>
      <c r="E43" s="15"/>
      <c r="F43" s="16">
        <f>SUM('31:28'!F43)+SUM('31:28'!F104)</f>
        <v>0</v>
      </c>
      <c r="G43" s="95">
        <f>SUM('31:28'!G43)+SUM('31:28'!G104)</f>
        <v>0</v>
      </c>
      <c r="H43" s="16">
        <f>SUM('31:28'!H43)+SUM('31:28'!H104)</f>
        <v>0</v>
      </c>
      <c r="I43" s="16">
        <f>SUM('31:28'!I43)+SUM('31:28'!I104)</f>
        <v>0</v>
      </c>
      <c r="J43" s="16">
        <f>SUM('31:28'!J43)+SUM('31:28'!J104)</f>
        <v>0</v>
      </c>
      <c r="K43" s="95">
        <f>SUM('31:28'!K43)+SUM('31:28'!K104)</f>
        <v>0</v>
      </c>
      <c r="L43" s="16">
        <f>SUM('31:28'!L43)+SUM('31:28'!L104)</f>
        <v>0</v>
      </c>
      <c r="M43" s="16">
        <f>SUM('31:28'!M43)+SUM('31:28'!M104)</f>
        <v>0</v>
      </c>
      <c r="N43" s="16">
        <f>SUM('31:28'!N43)+SUM('31:28'!N104)</f>
        <v>0</v>
      </c>
      <c r="O43" s="16">
        <f>SUM('31:28'!O43)+SUM('31:28'!O104)</f>
        <v>0</v>
      </c>
      <c r="P43" s="16">
        <f>SUM('31:28'!P43)+SUM('31:28'!P104)</f>
        <v>0</v>
      </c>
      <c r="Q43" s="16">
        <f>SUM('31:28'!Q43)+SUM('31:28'!Q104)</f>
        <v>0</v>
      </c>
      <c r="R43" s="16">
        <f>SUM('31:28'!R43)+SUM('31:28'!R104)</f>
        <v>0</v>
      </c>
      <c r="S43" s="16">
        <f>SUM('31:28'!S43)+SUM('31:28'!S104)</f>
        <v>0</v>
      </c>
      <c r="T43" s="16">
        <f>SUM('31:28'!T43)+SUM('31:28'!T104)</f>
        <v>0</v>
      </c>
      <c r="U43" s="16">
        <f>SUM('31:28'!U43)+SUM('31:28'!U104)</f>
        <v>0</v>
      </c>
      <c r="V43" s="16">
        <f>SUM('31:28'!V43)+SUM('31:28'!V104)</f>
        <v>0</v>
      </c>
      <c r="W43" s="16">
        <f>SUM('31:28'!W43)+SUM('31:28'!W104)</f>
        <v>0</v>
      </c>
      <c r="X43" s="16">
        <f>SUM('31:28'!X43)+SUM('31:28'!X104)</f>
        <v>0</v>
      </c>
      <c r="Y43" s="16">
        <f>SUM('31:28'!Y43)+SUM('31:28'!Y104)</f>
        <v>0</v>
      </c>
      <c r="Z43" s="16">
        <f>SUM('31:28'!Z43)+SUM('31:28'!Z104)</f>
        <v>0</v>
      </c>
      <c r="AA43" s="91">
        <f>SUM('31:28'!AA43)+SUM('31:28'!AA104)</f>
        <v>0</v>
      </c>
      <c r="AB43" s="91">
        <f>SUM('31:28'!AB43)+SUM('31:28'!AB104)</f>
        <v>0</v>
      </c>
      <c r="AC43" s="91">
        <f>SUM('31:28'!AC43)+SUM('31:28'!AC104)</f>
        <v>0</v>
      </c>
      <c r="AD43" s="91">
        <f>SUM('31:28'!AD43)+SUM('31:28'!AD104)</f>
        <v>0</v>
      </c>
      <c r="AE43" s="16"/>
      <c r="AF43" s="16"/>
      <c r="AG43" s="16">
        <f>SUM('31:28'!AG43)+SUM('31:28'!AG104)</f>
        <v>0</v>
      </c>
    </row>
    <row r="44" spans="1:33" ht="15.75" hidden="1" customHeight="1">
      <c r="A44" s="11">
        <v>38</v>
      </c>
      <c r="B44" s="40"/>
      <c r="C44" s="41"/>
      <c r="D44" s="39"/>
      <c r="E44" s="15"/>
      <c r="F44" s="16">
        <f>SUM('31:28'!F44)+SUM('31:28'!F105)</f>
        <v>0</v>
      </c>
      <c r="G44" s="95">
        <f>SUM('31:28'!G44)+SUM('31:28'!G105)</f>
        <v>0</v>
      </c>
      <c r="H44" s="16">
        <f>SUM('31:28'!H44)+SUM('31:28'!H105)</f>
        <v>0</v>
      </c>
      <c r="I44" s="16">
        <f>SUM('31:28'!I44)+SUM('31:28'!I105)</f>
        <v>0</v>
      </c>
      <c r="J44" s="16">
        <f>SUM('31:28'!J44)+SUM('31:28'!J105)</f>
        <v>0</v>
      </c>
      <c r="K44" s="95">
        <f>SUM('31:28'!K44)+SUM('31:28'!K105)</f>
        <v>0</v>
      </c>
      <c r="L44" s="16">
        <f>SUM('31:28'!L44)+SUM('31:28'!L105)</f>
        <v>0</v>
      </c>
      <c r="M44" s="16">
        <f>SUM('31:28'!M44)+SUM('31:28'!M105)</f>
        <v>0</v>
      </c>
      <c r="N44" s="16">
        <f>SUM('31:28'!N44)+SUM('31:28'!N105)</f>
        <v>0</v>
      </c>
      <c r="O44" s="16">
        <f>SUM('31:28'!O44)+SUM('31:28'!O105)</f>
        <v>0</v>
      </c>
      <c r="P44" s="16">
        <f>SUM('31:28'!P44)+SUM('31:28'!P105)</f>
        <v>0</v>
      </c>
      <c r="Q44" s="16">
        <f>SUM('31:28'!Q44)+SUM('31:28'!Q105)</f>
        <v>0</v>
      </c>
      <c r="R44" s="16">
        <f>SUM('31:28'!R44)+SUM('31:28'!R105)</f>
        <v>0</v>
      </c>
      <c r="S44" s="16">
        <f>SUM('31:28'!S44)+SUM('31:28'!S105)</f>
        <v>0</v>
      </c>
      <c r="T44" s="16">
        <f>SUM('31:28'!T44)+SUM('31:28'!T105)</f>
        <v>0</v>
      </c>
      <c r="U44" s="16">
        <f>SUM('31:28'!U44)+SUM('31:28'!U105)</f>
        <v>0</v>
      </c>
      <c r="V44" s="16">
        <f>SUM('31:28'!V44)+SUM('31:28'!V105)</f>
        <v>0</v>
      </c>
      <c r="W44" s="16">
        <f>SUM('31:28'!W44)+SUM('31:28'!W105)</f>
        <v>0</v>
      </c>
      <c r="X44" s="16">
        <f>SUM('31:28'!X44)+SUM('31:28'!X105)</f>
        <v>0</v>
      </c>
      <c r="Y44" s="16">
        <f>SUM('31:28'!Y44)+SUM('31:28'!Y105)</f>
        <v>0</v>
      </c>
      <c r="Z44" s="16">
        <f>SUM('31:28'!Z44)+SUM('31:28'!Z105)</f>
        <v>0</v>
      </c>
      <c r="AA44" s="91">
        <f>SUM('31:28'!AA44)+SUM('31:28'!AA105)</f>
        <v>0</v>
      </c>
      <c r="AB44" s="91">
        <f>SUM('31:28'!AB44)+SUM('31:28'!AB105)</f>
        <v>0</v>
      </c>
      <c r="AC44" s="91">
        <f>SUM('31:28'!AC44)+SUM('31:28'!AC105)</f>
        <v>0</v>
      </c>
      <c r="AD44" s="91">
        <f>SUM('31:28'!AD44)+SUM('31:28'!AD105)</f>
        <v>0</v>
      </c>
      <c r="AE44" s="16">
        <f>SUM('31:28'!AE44)+SUM('31:28'!AE105)</f>
        <v>0</v>
      </c>
      <c r="AF44" s="16"/>
      <c r="AG44" s="16">
        <f>SUM('31:28'!AG44)+SUM('31:28'!AG105)</f>
        <v>0</v>
      </c>
    </row>
    <row r="45" spans="1:33" ht="15.75" hidden="1" customHeight="1">
      <c r="A45" s="11">
        <v>39</v>
      </c>
      <c r="B45" s="40"/>
      <c r="C45" s="41"/>
      <c r="D45" s="39"/>
      <c r="E45" s="15"/>
      <c r="F45" s="16">
        <f>SUM('31:28'!F45)+SUM('31:28'!F106)</f>
        <v>0</v>
      </c>
      <c r="G45" s="95">
        <f>SUM('31:28'!G45)+SUM('31:28'!G106)</f>
        <v>0</v>
      </c>
      <c r="H45" s="16">
        <f>SUM('31:28'!H45)+SUM('31:28'!H106)</f>
        <v>0</v>
      </c>
      <c r="I45" s="16">
        <f>SUM('31:28'!I45)+SUM('31:28'!I106)</f>
        <v>0</v>
      </c>
      <c r="J45" s="16">
        <f>SUM('31:28'!J45)+SUM('31:28'!J106)</f>
        <v>0</v>
      </c>
      <c r="K45" s="95">
        <f>SUM('31:28'!K45)+SUM('31:28'!K106)</f>
        <v>0</v>
      </c>
      <c r="L45" s="16">
        <f>SUM('31:28'!L45)+SUM('31:28'!L106)</f>
        <v>0</v>
      </c>
      <c r="M45" s="16">
        <f>SUM('31:28'!M45)+SUM('31:28'!M106)</f>
        <v>0</v>
      </c>
      <c r="N45" s="16">
        <f>SUM('31:28'!N45)+SUM('31:28'!N106)</f>
        <v>0</v>
      </c>
      <c r="O45" s="16">
        <f>SUM('31:28'!O45)+SUM('31:28'!O106)</f>
        <v>0</v>
      </c>
      <c r="P45" s="16">
        <f>SUM('31:28'!P45)+SUM('31:28'!P106)</f>
        <v>0</v>
      </c>
      <c r="Q45" s="16">
        <f>SUM('31:28'!Q45)+SUM('31:28'!Q106)</f>
        <v>0</v>
      </c>
      <c r="R45" s="16">
        <f>SUM('31:28'!R45)+SUM('31:28'!R106)</f>
        <v>0</v>
      </c>
      <c r="S45" s="16">
        <f>SUM('31:28'!S45)+SUM('31:28'!S106)</f>
        <v>0</v>
      </c>
      <c r="T45" s="16">
        <f>SUM('31:28'!T45)+SUM('31:28'!T106)</f>
        <v>0</v>
      </c>
      <c r="U45" s="16">
        <f>SUM('31:28'!U45)+SUM('31:28'!U106)</f>
        <v>0</v>
      </c>
      <c r="V45" s="16">
        <f>SUM('31:28'!V45)+SUM('31:28'!V106)</f>
        <v>0</v>
      </c>
      <c r="W45" s="16">
        <f>SUM('31:28'!W45)+SUM('31:28'!W106)</f>
        <v>0</v>
      </c>
      <c r="X45" s="16">
        <f>SUM('31:28'!X45)+SUM('31:28'!X106)</f>
        <v>0</v>
      </c>
      <c r="Y45" s="16">
        <f>SUM('31:28'!Y45)+SUM('31:28'!Y106)</f>
        <v>0</v>
      </c>
      <c r="Z45" s="16">
        <f>SUM('31:28'!Z45)+SUM('31:28'!Z106)</f>
        <v>0</v>
      </c>
      <c r="AA45" s="91">
        <f>SUM('31:28'!AA45)+SUM('31:28'!AA106)</f>
        <v>0</v>
      </c>
      <c r="AB45" s="91">
        <f>SUM('31:28'!AB45)+SUM('31:28'!AB106)</f>
        <v>0</v>
      </c>
      <c r="AC45" s="91">
        <f>SUM('31:28'!AC45)+SUM('31:28'!AC106)</f>
        <v>0</v>
      </c>
      <c r="AD45" s="91">
        <f>SUM('31:28'!AD45)+SUM('31:28'!AD106)</f>
        <v>0</v>
      </c>
      <c r="AE45" s="16">
        <f>SUM('31:28'!AE45)+SUM('31:28'!AE106)</f>
        <v>0</v>
      </c>
      <c r="AF45" s="16"/>
      <c r="AG45" s="16">
        <f>SUM('31:28'!AG45)+SUM('31:28'!AG106)</f>
        <v>0</v>
      </c>
    </row>
    <row r="46" spans="1:33" ht="15.75" hidden="1" customHeight="1">
      <c r="A46" s="11">
        <v>40</v>
      </c>
      <c r="B46" s="40"/>
      <c r="C46" s="41"/>
      <c r="D46" s="39"/>
      <c r="E46" s="15"/>
      <c r="F46" s="16">
        <f>SUM('31:28'!F46)+SUM('31:28'!F107)</f>
        <v>0</v>
      </c>
      <c r="G46" s="95">
        <f>SUM('31:28'!G46)+SUM('31:28'!G107)</f>
        <v>0</v>
      </c>
      <c r="H46" s="16">
        <f>SUM('31:28'!H46)+SUM('31:28'!H107)</f>
        <v>0</v>
      </c>
      <c r="I46" s="16">
        <f>SUM('31:28'!I46)+SUM('31:28'!I107)</f>
        <v>0</v>
      </c>
      <c r="J46" s="16">
        <f>SUM('31:28'!J46)+SUM('31:28'!J107)</f>
        <v>0</v>
      </c>
      <c r="K46" s="95">
        <f>SUM('31:28'!K46)+SUM('31:28'!K107)</f>
        <v>0</v>
      </c>
      <c r="L46" s="16">
        <f>SUM('31:28'!L46)+SUM('31:28'!L107)</f>
        <v>0</v>
      </c>
      <c r="M46" s="16">
        <f>SUM('31:28'!M46)+SUM('31:28'!M107)</f>
        <v>0</v>
      </c>
      <c r="N46" s="16">
        <f>SUM('31:28'!N46)+SUM('31:28'!N107)</f>
        <v>0</v>
      </c>
      <c r="O46" s="16">
        <f>SUM('31:28'!O46)+SUM('31:28'!O107)</f>
        <v>0</v>
      </c>
      <c r="P46" s="16">
        <f>SUM('31:28'!P46)+SUM('31:28'!P107)</f>
        <v>0</v>
      </c>
      <c r="Q46" s="16">
        <f>SUM('31:28'!Q46)+SUM('31:28'!Q107)</f>
        <v>0</v>
      </c>
      <c r="R46" s="16">
        <f>SUM('31:28'!R46)+SUM('31:28'!R107)</f>
        <v>0</v>
      </c>
      <c r="S46" s="16">
        <f>SUM('31:28'!S46)+SUM('31:28'!S107)</f>
        <v>0</v>
      </c>
      <c r="T46" s="16">
        <f>SUM('31:28'!T46)+SUM('31:28'!T107)</f>
        <v>0</v>
      </c>
      <c r="U46" s="16">
        <f>SUM('31:28'!U46)+SUM('31:28'!U107)</f>
        <v>0</v>
      </c>
      <c r="V46" s="16">
        <f>SUM('31:28'!V46)+SUM('31:28'!V107)</f>
        <v>0</v>
      </c>
      <c r="W46" s="16">
        <f>SUM('31:28'!W46)+SUM('31:28'!W107)</f>
        <v>0</v>
      </c>
      <c r="X46" s="16">
        <f>SUM('31:28'!X46)+SUM('31:28'!X107)</f>
        <v>0</v>
      </c>
      <c r="Y46" s="16">
        <f>SUM('31:28'!Y46)+SUM('31:28'!Y107)</f>
        <v>0</v>
      </c>
      <c r="Z46" s="16">
        <f>SUM('31:28'!Z46)+SUM('31:28'!Z107)</f>
        <v>0</v>
      </c>
      <c r="AA46" s="91">
        <f>SUM('31:28'!AA46)+SUM('31:28'!AA107)</f>
        <v>0</v>
      </c>
      <c r="AB46" s="91">
        <f>SUM('31:28'!AB46)+SUM('31:28'!AB107)</f>
        <v>0</v>
      </c>
      <c r="AC46" s="91">
        <f>SUM('31:28'!AC46)+SUM('31:28'!AC107)</f>
        <v>0</v>
      </c>
      <c r="AD46" s="91">
        <f>SUM('31:28'!AD46)+SUM('31:28'!AD107)</f>
        <v>0</v>
      </c>
      <c r="AE46" s="16">
        <f>SUM('31:28'!AE46)+SUM('31:28'!AE107)</f>
        <v>0</v>
      </c>
      <c r="AF46" s="16"/>
      <c r="AG46" s="16">
        <f>SUM('31:28'!AG46)+SUM('31:28'!AG107)</f>
        <v>0</v>
      </c>
    </row>
    <row r="47" spans="1:33" ht="15.75" hidden="1" customHeight="1">
      <c r="A47" s="11">
        <v>41</v>
      </c>
      <c r="B47" s="40"/>
      <c r="C47" s="41"/>
      <c r="D47" s="39"/>
      <c r="E47" s="15"/>
      <c r="F47" s="16">
        <f>SUM('31:28'!F47)+SUM('31:28'!F108)</f>
        <v>0</v>
      </c>
      <c r="G47" s="95">
        <f>SUM('31:28'!G47)+SUM('31:28'!G108)</f>
        <v>0</v>
      </c>
      <c r="H47" s="16">
        <f>SUM('31:28'!H47)+SUM('31:28'!H108)</f>
        <v>0</v>
      </c>
      <c r="I47" s="16">
        <f>SUM('31:28'!I47)+SUM('31:28'!I108)</f>
        <v>0</v>
      </c>
      <c r="J47" s="16">
        <f>SUM('31:28'!J47)+SUM('31:28'!J108)</f>
        <v>0</v>
      </c>
      <c r="K47" s="95">
        <f>SUM('31:28'!K47)+SUM('31:28'!K108)</f>
        <v>0</v>
      </c>
      <c r="L47" s="16">
        <f>SUM('31:28'!L47)+SUM('31:28'!L108)</f>
        <v>0</v>
      </c>
      <c r="M47" s="16">
        <f>SUM('31:28'!M47)+SUM('31:28'!M108)</f>
        <v>0</v>
      </c>
      <c r="N47" s="16">
        <f>SUM('31:28'!N47)+SUM('31:28'!N108)</f>
        <v>0</v>
      </c>
      <c r="O47" s="16">
        <f>SUM('31:28'!O47)+SUM('31:28'!O108)</f>
        <v>0</v>
      </c>
      <c r="P47" s="16">
        <f>SUM('31:28'!P47)+SUM('31:28'!P108)</f>
        <v>0</v>
      </c>
      <c r="Q47" s="16">
        <f>SUM('31:28'!Q47)+SUM('31:28'!Q108)</f>
        <v>0</v>
      </c>
      <c r="R47" s="16">
        <f>SUM('31:28'!R47)+SUM('31:28'!R108)</f>
        <v>0</v>
      </c>
      <c r="S47" s="16">
        <f>SUM('31:28'!S47)+SUM('31:28'!S108)</f>
        <v>0</v>
      </c>
      <c r="T47" s="16">
        <f>SUM('31:28'!T47)+SUM('31:28'!T108)</f>
        <v>0</v>
      </c>
      <c r="U47" s="16">
        <f>SUM('31:28'!U47)+SUM('31:28'!U108)</f>
        <v>0</v>
      </c>
      <c r="V47" s="16">
        <f>SUM('31:28'!V47)+SUM('31:28'!V108)</f>
        <v>0</v>
      </c>
      <c r="W47" s="16">
        <f>SUM('31:28'!W47)+SUM('31:28'!W108)</f>
        <v>0</v>
      </c>
      <c r="X47" s="16">
        <f>SUM('31:28'!X47)+SUM('31:28'!X108)</f>
        <v>0</v>
      </c>
      <c r="Y47" s="16">
        <f>SUM('31:28'!Y47)+SUM('31:28'!Y108)</f>
        <v>0</v>
      </c>
      <c r="Z47" s="16">
        <f>SUM('31:28'!Z47)+SUM('31:28'!Z108)</f>
        <v>0</v>
      </c>
      <c r="AA47" s="91">
        <f>SUM('31:28'!AA47)+SUM('31:28'!AA108)</f>
        <v>0</v>
      </c>
      <c r="AB47" s="91">
        <f>SUM('31:28'!AB47)+SUM('31:28'!AB108)</f>
        <v>0</v>
      </c>
      <c r="AC47" s="91">
        <f>SUM('31:28'!AC47)+SUM('31:28'!AC108)</f>
        <v>0</v>
      </c>
      <c r="AD47" s="91">
        <f>SUM('31:28'!AD47)+SUM('31:28'!AD108)</f>
        <v>0</v>
      </c>
      <c r="AE47" s="16">
        <f>SUM('31:28'!AE47)+SUM('31:28'!AE108)</f>
        <v>0</v>
      </c>
      <c r="AF47" s="16"/>
      <c r="AG47" s="16">
        <f>SUM('31:28'!AG47)+SUM('31:28'!AG108)</f>
        <v>0</v>
      </c>
    </row>
    <row r="48" spans="1:33" ht="15.75" hidden="1" customHeight="1">
      <c r="A48" s="11">
        <v>42</v>
      </c>
      <c r="B48" s="40"/>
      <c r="C48" s="41"/>
      <c r="D48" s="39"/>
      <c r="E48" s="15"/>
      <c r="F48" s="16">
        <f>SUM('31:28'!F48)+SUM('31:28'!F109)</f>
        <v>0</v>
      </c>
      <c r="G48" s="95">
        <f>SUM('31:28'!G48)+SUM('31:28'!G109)</f>
        <v>0</v>
      </c>
      <c r="H48" s="16">
        <f>SUM('31:28'!H48)+SUM('31:28'!H109)</f>
        <v>0</v>
      </c>
      <c r="I48" s="16">
        <f>SUM('31:28'!I48)+SUM('31:28'!I109)</f>
        <v>0</v>
      </c>
      <c r="J48" s="16">
        <f>SUM('31:28'!J48)+SUM('31:28'!J109)</f>
        <v>0</v>
      </c>
      <c r="K48" s="95">
        <f>SUM('31:28'!K48)+SUM('31:28'!K109)</f>
        <v>0</v>
      </c>
      <c r="L48" s="16">
        <f>SUM('31:28'!L48)+SUM('31:28'!L109)</f>
        <v>0</v>
      </c>
      <c r="M48" s="16">
        <f>SUM('31:28'!M48)+SUM('31:28'!M109)</f>
        <v>0</v>
      </c>
      <c r="N48" s="16">
        <f>SUM('31:28'!N48)+SUM('31:28'!N109)</f>
        <v>0</v>
      </c>
      <c r="O48" s="16">
        <f>SUM('31:28'!O48)+SUM('31:28'!O109)</f>
        <v>0</v>
      </c>
      <c r="P48" s="16">
        <f>SUM('31:28'!P48)+SUM('31:28'!P109)</f>
        <v>0</v>
      </c>
      <c r="Q48" s="16">
        <f>SUM('31:28'!Q48)+SUM('31:28'!Q109)</f>
        <v>0</v>
      </c>
      <c r="R48" s="16">
        <f>SUM('31:28'!R48)+SUM('31:28'!R109)</f>
        <v>0</v>
      </c>
      <c r="S48" s="16">
        <f>SUM('31:28'!S48)+SUM('31:28'!S109)</f>
        <v>0</v>
      </c>
      <c r="T48" s="16">
        <f>SUM('31:28'!T48)+SUM('31:28'!T109)</f>
        <v>0</v>
      </c>
      <c r="U48" s="16">
        <f>SUM('31:28'!U48)+SUM('31:28'!U109)</f>
        <v>0</v>
      </c>
      <c r="V48" s="16">
        <f>SUM('31:28'!V48)+SUM('31:28'!V109)</f>
        <v>0</v>
      </c>
      <c r="W48" s="16">
        <f>SUM('31:28'!W48)+SUM('31:28'!W109)</f>
        <v>0</v>
      </c>
      <c r="X48" s="16">
        <f>SUM('31:28'!X48)+SUM('31:28'!X109)</f>
        <v>0</v>
      </c>
      <c r="Y48" s="16">
        <f>SUM('31:28'!Y48)+SUM('31:28'!Y109)</f>
        <v>0</v>
      </c>
      <c r="Z48" s="16">
        <f>SUM('31:28'!Z48)+SUM('31:28'!Z109)</f>
        <v>0</v>
      </c>
      <c r="AA48" s="91">
        <f>SUM('31:28'!AA48)+SUM('31:28'!AA109)</f>
        <v>0</v>
      </c>
      <c r="AB48" s="91">
        <f>SUM('31:28'!AB48)+SUM('31:28'!AB109)</f>
        <v>0</v>
      </c>
      <c r="AC48" s="91">
        <f>SUM('31:28'!AC48)+SUM('31:28'!AC109)</f>
        <v>0</v>
      </c>
      <c r="AD48" s="91">
        <f>SUM('31:28'!AD48)+SUM('31:28'!AD109)</f>
        <v>0</v>
      </c>
      <c r="AE48" s="16">
        <f>SUM('31:28'!AE48)+SUM('31:28'!AE109)</f>
        <v>0</v>
      </c>
      <c r="AF48" s="16"/>
      <c r="AG48" s="16">
        <f>SUM('31:28'!AG48)+SUM('31:28'!AG109)</f>
        <v>0</v>
      </c>
    </row>
    <row r="49" spans="1:33" ht="15.75" hidden="1" customHeight="1">
      <c r="A49" s="11">
        <v>43</v>
      </c>
      <c r="B49" s="40"/>
      <c r="C49" s="41"/>
      <c r="D49" s="39"/>
      <c r="E49" s="15"/>
      <c r="F49" s="16">
        <f>SUM('31:28'!F49)+SUM('31:28'!F110)</f>
        <v>0</v>
      </c>
      <c r="G49" s="95">
        <f>SUM('31:28'!G49)+SUM('31:28'!G110)</f>
        <v>0</v>
      </c>
      <c r="H49" s="16">
        <f>SUM('31:28'!H49)+SUM('31:28'!H110)</f>
        <v>0</v>
      </c>
      <c r="I49" s="16">
        <f>SUM('31:28'!I49)+SUM('31:28'!I110)</f>
        <v>0</v>
      </c>
      <c r="J49" s="16">
        <f>SUM('31:28'!J49)+SUM('31:28'!J110)</f>
        <v>0</v>
      </c>
      <c r="K49" s="95">
        <f>SUM('31:28'!K49)+SUM('31:28'!K110)</f>
        <v>0</v>
      </c>
      <c r="L49" s="16">
        <f>SUM('31:28'!L49)+SUM('31:28'!L110)</f>
        <v>0</v>
      </c>
      <c r="M49" s="16">
        <f>SUM('31:28'!M49)+SUM('31:28'!M110)</f>
        <v>0</v>
      </c>
      <c r="N49" s="16">
        <f>SUM('31:28'!N49)+SUM('31:28'!N110)</f>
        <v>0</v>
      </c>
      <c r="O49" s="16">
        <f>SUM('31:28'!O49)+SUM('31:28'!O110)</f>
        <v>0</v>
      </c>
      <c r="P49" s="16">
        <f>SUM('31:28'!P49)+SUM('31:28'!P110)</f>
        <v>0</v>
      </c>
      <c r="Q49" s="16">
        <f>SUM('31:28'!Q49)+SUM('31:28'!Q110)</f>
        <v>0</v>
      </c>
      <c r="R49" s="16">
        <f>SUM('31:28'!R49)+SUM('31:28'!R110)</f>
        <v>0</v>
      </c>
      <c r="S49" s="16">
        <f>SUM('31:28'!S49)+SUM('31:28'!S110)</f>
        <v>0</v>
      </c>
      <c r="T49" s="16">
        <f>SUM('31:28'!T49)+SUM('31:28'!T110)</f>
        <v>0</v>
      </c>
      <c r="U49" s="16">
        <f>SUM('31:28'!U49)+SUM('31:28'!U110)</f>
        <v>0</v>
      </c>
      <c r="V49" s="16">
        <f>SUM('31:28'!V49)+SUM('31:28'!V110)</f>
        <v>0</v>
      </c>
      <c r="W49" s="16">
        <f>SUM('31:28'!W49)+SUM('31:28'!W110)</f>
        <v>0</v>
      </c>
      <c r="X49" s="16">
        <f>SUM('31:28'!X49)+SUM('31:28'!X110)</f>
        <v>0</v>
      </c>
      <c r="Y49" s="16">
        <f>SUM('31:28'!Y49)+SUM('31:28'!Y110)</f>
        <v>0</v>
      </c>
      <c r="Z49" s="16">
        <f>SUM('31:28'!Z49)+SUM('31:28'!Z110)</f>
        <v>0</v>
      </c>
      <c r="AA49" s="91">
        <f>SUM('31:28'!AA49)+SUM('31:28'!AA110)</f>
        <v>0</v>
      </c>
      <c r="AB49" s="91">
        <f>SUM('31:28'!AB49)+SUM('31:28'!AB110)</f>
        <v>0</v>
      </c>
      <c r="AC49" s="91">
        <f>SUM('31:28'!AC49)+SUM('31:28'!AC110)</f>
        <v>0</v>
      </c>
      <c r="AD49" s="91">
        <f>SUM('31:28'!AD49)+SUM('31:28'!AD110)</f>
        <v>0</v>
      </c>
      <c r="AE49" s="16">
        <f>SUM('31:28'!AE49)+SUM('31:28'!AE110)</f>
        <v>0</v>
      </c>
      <c r="AF49" s="16"/>
      <c r="AG49" s="16">
        <f>SUM('31:28'!AG49)+SUM('31:28'!AG110)</f>
        <v>0</v>
      </c>
    </row>
    <row r="50" spans="1:33" ht="15.75" hidden="1" customHeight="1">
      <c r="A50" s="11">
        <v>44</v>
      </c>
      <c r="B50" s="40"/>
      <c r="C50" s="41"/>
      <c r="D50" s="39"/>
      <c r="E50" s="15"/>
      <c r="F50" s="16">
        <f>SUM('31:28'!F50)+SUM('31:28'!F111)</f>
        <v>0</v>
      </c>
      <c r="G50" s="95">
        <f>SUM('31:28'!G50)+SUM('31:28'!G111)</f>
        <v>0</v>
      </c>
      <c r="H50" s="16">
        <f>SUM('31:28'!H50)+SUM('31:28'!H111)</f>
        <v>0</v>
      </c>
      <c r="I50" s="16">
        <f>SUM('31:28'!I50)+SUM('31:28'!I111)</f>
        <v>0</v>
      </c>
      <c r="J50" s="16">
        <f>SUM('31:28'!J50)+SUM('31:28'!J111)</f>
        <v>0</v>
      </c>
      <c r="K50" s="95">
        <f>SUM('31:28'!K50)+SUM('31:28'!K111)</f>
        <v>0</v>
      </c>
      <c r="L50" s="16">
        <f>SUM('31:28'!L50)+SUM('31:28'!L111)</f>
        <v>0</v>
      </c>
      <c r="M50" s="16">
        <f>SUM('31:28'!M50)+SUM('31:28'!M111)</f>
        <v>0</v>
      </c>
      <c r="N50" s="16">
        <f>SUM('31:28'!N50)+SUM('31:28'!N111)</f>
        <v>0</v>
      </c>
      <c r="O50" s="16">
        <f>SUM('31:28'!O50)+SUM('31:28'!O111)</f>
        <v>0</v>
      </c>
      <c r="P50" s="16">
        <f>SUM('31:28'!P50)+SUM('31:28'!P111)</f>
        <v>0</v>
      </c>
      <c r="Q50" s="16">
        <f>SUM('31:28'!Q50)+SUM('31:28'!Q111)</f>
        <v>0</v>
      </c>
      <c r="R50" s="16">
        <f>SUM('31:28'!R50)+SUM('31:28'!R111)</f>
        <v>0</v>
      </c>
      <c r="S50" s="16">
        <f>SUM('31:28'!S50)+SUM('31:28'!S111)</f>
        <v>0</v>
      </c>
      <c r="T50" s="16">
        <f>SUM('31:28'!T50)+SUM('31:28'!T111)</f>
        <v>0</v>
      </c>
      <c r="U50" s="16">
        <f>SUM('31:28'!U50)+SUM('31:28'!U111)</f>
        <v>0</v>
      </c>
      <c r="V50" s="16">
        <f>SUM('31:28'!V50)+SUM('31:28'!V111)</f>
        <v>0</v>
      </c>
      <c r="W50" s="16">
        <f>SUM('31:28'!W50)+SUM('31:28'!W111)</f>
        <v>0</v>
      </c>
      <c r="X50" s="16">
        <f>SUM('31:28'!X50)+SUM('31:28'!X111)</f>
        <v>0</v>
      </c>
      <c r="Y50" s="16">
        <f>SUM('31:28'!Y50)+SUM('31:28'!Y111)</f>
        <v>0</v>
      </c>
      <c r="Z50" s="16">
        <f>SUM('31:28'!Z50)+SUM('31:28'!Z111)</f>
        <v>0</v>
      </c>
      <c r="AA50" s="91">
        <f>SUM('31:28'!AA50)+SUM('31:28'!AA111)</f>
        <v>0</v>
      </c>
      <c r="AB50" s="91">
        <f>SUM('31:28'!AB50)+SUM('31:28'!AB111)</f>
        <v>0</v>
      </c>
      <c r="AC50" s="91">
        <f>SUM('31:28'!AC50)+SUM('31:28'!AC111)</f>
        <v>0</v>
      </c>
      <c r="AD50" s="91">
        <f>SUM('31:28'!AD50)+SUM('31:28'!AD111)</f>
        <v>0</v>
      </c>
      <c r="AE50" s="16">
        <f>SUM('31:28'!AE50)+SUM('31:28'!AE111)</f>
        <v>0</v>
      </c>
      <c r="AF50" s="16"/>
      <c r="AG50" s="16">
        <f>SUM('31:28'!AG50)+SUM('31:28'!AG111)</f>
        <v>0</v>
      </c>
    </row>
    <row r="51" spans="1:33" ht="15.75" hidden="1" customHeight="1">
      <c r="A51" s="11">
        <v>45</v>
      </c>
      <c r="B51" s="40"/>
      <c r="C51" s="41"/>
      <c r="D51" s="39"/>
      <c r="E51" s="15"/>
      <c r="F51" s="16">
        <f>SUM('31:28'!F51)+SUM('31:28'!F112)</f>
        <v>0</v>
      </c>
      <c r="G51" s="95">
        <f>SUM('31:28'!G51)+SUM('31:28'!G112)</f>
        <v>0</v>
      </c>
      <c r="H51" s="16">
        <f>SUM('31:28'!H51)+SUM('31:28'!H112)</f>
        <v>0</v>
      </c>
      <c r="I51" s="16">
        <f>SUM('31:28'!I51)+SUM('31:28'!I112)</f>
        <v>0</v>
      </c>
      <c r="J51" s="16">
        <f>SUM('31:28'!J51)+SUM('31:28'!J112)</f>
        <v>0</v>
      </c>
      <c r="K51" s="95">
        <f>SUM('31:28'!K51)+SUM('31:28'!K112)</f>
        <v>0</v>
      </c>
      <c r="L51" s="16">
        <f>SUM('31:28'!L51)+SUM('31:28'!L112)</f>
        <v>0</v>
      </c>
      <c r="M51" s="16">
        <f>SUM('31:28'!M51)+SUM('31:28'!M112)</f>
        <v>0</v>
      </c>
      <c r="N51" s="16">
        <f>SUM('31:28'!N51)+SUM('31:28'!N112)</f>
        <v>0</v>
      </c>
      <c r="O51" s="16">
        <f>SUM('31:28'!O51)+SUM('31:28'!O112)</f>
        <v>0</v>
      </c>
      <c r="P51" s="16">
        <f>SUM('31:28'!P51)+SUM('31:28'!P112)</f>
        <v>0</v>
      </c>
      <c r="Q51" s="16">
        <f>SUM('31:28'!Q51)+SUM('31:28'!Q112)</f>
        <v>0</v>
      </c>
      <c r="R51" s="16">
        <f>SUM('31:28'!R51)+SUM('31:28'!R112)</f>
        <v>0</v>
      </c>
      <c r="S51" s="16">
        <f>SUM('31:28'!S51)+SUM('31:28'!S112)</f>
        <v>0</v>
      </c>
      <c r="T51" s="16">
        <f>SUM('31:28'!T51)+SUM('31:28'!T112)</f>
        <v>0</v>
      </c>
      <c r="U51" s="16">
        <f>SUM('31:28'!U51)+SUM('31:28'!U112)</f>
        <v>0</v>
      </c>
      <c r="V51" s="16">
        <f>SUM('31:28'!V51)+SUM('31:28'!V112)</f>
        <v>0</v>
      </c>
      <c r="W51" s="16">
        <f>SUM('31:28'!W51)+SUM('31:28'!W112)</f>
        <v>0</v>
      </c>
      <c r="X51" s="16">
        <f>SUM('31:28'!X51)+SUM('31:28'!X112)</f>
        <v>0</v>
      </c>
      <c r="Y51" s="16">
        <f>SUM('31:28'!Y51)+SUM('31:28'!Y112)</f>
        <v>0</v>
      </c>
      <c r="Z51" s="16">
        <f>SUM('31:28'!Z51)+SUM('31:28'!Z112)</f>
        <v>0</v>
      </c>
      <c r="AA51" s="91">
        <f>SUM('31:28'!AA51)+SUM('31:28'!AA112)</f>
        <v>0</v>
      </c>
      <c r="AB51" s="91">
        <f>SUM('31:28'!AB51)+SUM('31:28'!AB112)</f>
        <v>0</v>
      </c>
      <c r="AC51" s="91">
        <f>SUM('31:28'!AC51)+SUM('31:28'!AC112)</f>
        <v>0</v>
      </c>
      <c r="AD51" s="91">
        <f>SUM('31:28'!AD51)+SUM('31:28'!AD112)</f>
        <v>0</v>
      </c>
      <c r="AE51" s="16">
        <f>SUM('31:28'!AE51)+SUM('31:28'!AE112)</f>
        <v>0</v>
      </c>
      <c r="AF51" s="16"/>
      <c r="AG51" s="16">
        <f>SUM('31:28'!AG51)+SUM('31:28'!AG112)</f>
        <v>0</v>
      </c>
    </row>
    <row r="52" spans="1:33" ht="15.75" hidden="1" customHeight="1">
      <c r="A52" s="11">
        <v>46</v>
      </c>
      <c r="B52" s="40"/>
      <c r="C52" s="41"/>
      <c r="D52" s="39"/>
      <c r="E52" s="15"/>
      <c r="F52" s="16">
        <f>SUM('31:28'!F52)+SUM('31:28'!F113)</f>
        <v>0</v>
      </c>
      <c r="G52" s="95">
        <f>SUM('31:28'!G52)+SUM('31:28'!G113)</f>
        <v>0</v>
      </c>
      <c r="H52" s="16">
        <f>SUM('31:28'!H52)+SUM('31:28'!H113)</f>
        <v>0</v>
      </c>
      <c r="I52" s="16">
        <f>SUM('31:28'!I52)+SUM('31:28'!I113)</f>
        <v>0</v>
      </c>
      <c r="J52" s="16">
        <f>SUM('31:28'!J52)+SUM('31:28'!J113)</f>
        <v>0</v>
      </c>
      <c r="K52" s="95">
        <f>SUM('31:28'!K52)+SUM('31:28'!K113)</f>
        <v>0</v>
      </c>
      <c r="L52" s="16">
        <f>SUM('31:28'!L52)+SUM('31:28'!L113)</f>
        <v>0</v>
      </c>
      <c r="M52" s="16">
        <f>SUM('31:28'!M52)+SUM('31:28'!M113)</f>
        <v>0</v>
      </c>
      <c r="N52" s="16">
        <f>SUM('31:28'!N52)+SUM('31:28'!N113)</f>
        <v>0</v>
      </c>
      <c r="O52" s="16">
        <f>SUM('31:28'!O52)+SUM('31:28'!O113)</f>
        <v>0</v>
      </c>
      <c r="P52" s="16">
        <f>SUM('31:28'!P52)+SUM('31:28'!P113)</f>
        <v>0</v>
      </c>
      <c r="Q52" s="16">
        <f>SUM('31:28'!Q52)+SUM('31:28'!Q113)</f>
        <v>0</v>
      </c>
      <c r="R52" s="16">
        <f>SUM('31:28'!R52)+SUM('31:28'!R113)</f>
        <v>0</v>
      </c>
      <c r="S52" s="16">
        <f>SUM('31:28'!S52)+SUM('31:28'!S113)</f>
        <v>0</v>
      </c>
      <c r="T52" s="16">
        <f>SUM('31:28'!T52)+SUM('31:28'!T113)</f>
        <v>0</v>
      </c>
      <c r="U52" s="16">
        <f>SUM('31:28'!U52)+SUM('31:28'!U113)</f>
        <v>0</v>
      </c>
      <c r="V52" s="16">
        <f>SUM('31:28'!V52)+SUM('31:28'!V113)</f>
        <v>0</v>
      </c>
      <c r="W52" s="16">
        <f>SUM('31:28'!W52)+SUM('31:28'!W113)</f>
        <v>0</v>
      </c>
      <c r="X52" s="16">
        <f>SUM('31:28'!X52)+SUM('31:28'!X113)</f>
        <v>0</v>
      </c>
      <c r="Y52" s="16">
        <f>SUM('31:28'!Y52)+SUM('31:28'!Y113)</f>
        <v>0</v>
      </c>
      <c r="Z52" s="16">
        <f>SUM('31:28'!Z52)+SUM('31:28'!Z113)</f>
        <v>0</v>
      </c>
      <c r="AA52" s="91">
        <f>SUM('31:28'!AA52)+SUM('31:28'!AA113)</f>
        <v>0</v>
      </c>
      <c r="AB52" s="91">
        <f>SUM('31:28'!AB52)+SUM('31:28'!AB113)</f>
        <v>0</v>
      </c>
      <c r="AC52" s="91">
        <f>SUM('31:28'!AC52)+SUM('31:28'!AC113)</f>
        <v>0</v>
      </c>
      <c r="AD52" s="91">
        <f>SUM('31:28'!AD52)+SUM('31:28'!AD113)</f>
        <v>0</v>
      </c>
      <c r="AE52" s="16">
        <f>SUM('31:28'!AE52)+SUM('31:28'!AE113)</f>
        <v>0</v>
      </c>
      <c r="AF52" s="16"/>
      <c r="AG52" s="16">
        <f>SUM('31:28'!AG52)+SUM('31:28'!AG113)</f>
        <v>0</v>
      </c>
    </row>
    <row r="53" spans="1:33" ht="15.75" hidden="1" customHeight="1">
      <c r="A53" s="11">
        <v>47</v>
      </c>
      <c r="B53" s="40"/>
      <c r="C53" s="41"/>
      <c r="D53" s="39"/>
      <c r="E53" s="15"/>
      <c r="F53" s="16">
        <f>SUM('31:28'!F53)+SUM('31:28'!F114)</f>
        <v>0</v>
      </c>
      <c r="G53" s="95">
        <f>SUM('31:28'!G53)+SUM('31:28'!G114)</f>
        <v>0</v>
      </c>
      <c r="H53" s="16">
        <f>SUM('31:28'!H53)+SUM('31:28'!H114)</f>
        <v>0</v>
      </c>
      <c r="I53" s="16">
        <f>SUM('31:28'!I53)+SUM('31:28'!I114)</f>
        <v>0</v>
      </c>
      <c r="J53" s="16">
        <f>SUM('31:28'!J53)+SUM('31:28'!J114)</f>
        <v>0</v>
      </c>
      <c r="K53" s="95">
        <f>SUM('31:28'!K53)+SUM('31:28'!K114)</f>
        <v>0</v>
      </c>
      <c r="L53" s="16">
        <f>SUM('31:28'!L53)+SUM('31:28'!L114)</f>
        <v>0</v>
      </c>
      <c r="M53" s="16">
        <f>SUM('31:28'!M53)+SUM('31:28'!M114)</f>
        <v>0</v>
      </c>
      <c r="N53" s="16">
        <f>SUM('31:28'!N53)+SUM('31:28'!N114)</f>
        <v>0</v>
      </c>
      <c r="O53" s="16">
        <f>SUM('31:28'!O53)+SUM('31:28'!O114)</f>
        <v>0</v>
      </c>
      <c r="P53" s="16">
        <f>SUM('31:28'!P53)+SUM('31:28'!P114)</f>
        <v>0</v>
      </c>
      <c r="Q53" s="16">
        <f>SUM('31:28'!Q53)+SUM('31:28'!Q114)</f>
        <v>0</v>
      </c>
      <c r="R53" s="16">
        <f>SUM('31:28'!R53)+SUM('31:28'!R114)</f>
        <v>0</v>
      </c>
      <c r="S53" s="16">
        <f>SUM('31:28'!S53)+SUM('31:28'!S114)</f>
        <v>0</v>
      </c>
      <c r="T53" s="16">
        <f>SUM('31:28'!T53)+SUM('31:28'!T114)</f>
        <v>0</v>
      </c>
      <c r="U53" s="16">
        <f>SUM('31:28'!U53)+SUM('31:28'!U114)</f>
        <v>0</v>
      </c>
      <c r="V53" s="16">
        <f>SUM('31:28'!V53)+SUM('31:28'!V114)</f>
        <v>0</v>
      </c>
      <c r="W53" s="16">
        <f>SUM('31:28'!W53)+SUM('31:28'!W114)</f>
        <v>0</v>
      </c>
      <c r="X53" s="16">
        <f>SUM('31:28'!X53)+SUM('31:28'!X114)</f>
        <v>0</v>
      </c>
      <c r="Y53" s="16">
        <f>SUM('31:28'!Y53)+SUM('31:28'!Y114)</f>
        <v>0</v>
      </c>
      <c r="Z53" s="16">
        <f>SUM('31:28'!Z53)+SUM('31:28'!Z114)</f>
        <v>0</v>
      </c>
      <c r="AA53" s="91">
        <f>SUM('31:28'!AA53)+SUM('31:28'!AA114)</f>
        <v>0</v>
      </c>
      <c r="AB53" s="91">
        <f>SUM('31:28'!AB53)+SUM('31:28'!AB114)</f>
        <v>0</v>
      </c>
      <c r="AC53" s="91">
        <f>SUM('31:28'!AC53)+SUM('31:28'!AC114)</f>
        <v>0</v>
      </c>
      <c r="AD53" s="91">
        <f>SUM('31:28'!AD53)+SUM('31:28'!AD114)</f>
        <v>0</v>
      </c>
      <c r="AE53" s="16">
        <f>SUM('31:28'!AE53)+SUM('31:28'!AE114)</f>
        <v>0</v>
      </c>
      <c r="AF53" s="16"/>
      <c r="AG53" s="16">
        <f>SUM('31:28'!AG53)+SUM('31:28'!AG114)</f>
        <v>0</v>
      </c>
    </row>
    <row r="54" spans="1:33" ht="15.75" hidden="1" customHeight="1">
      <c r="A54" s="11">
        <v>48</v>
      </c>
      <c r="B54" s="40"/>
      <c r="C54" s="41"/>
      <c r="D54" s="39"/>
      <c r="E54" s="15"/>
      <c r="F54" s="16">
        <f>SUM('31:28'!F54)+SUM('31:28'!F115)</f>
        <v>0</v>
      </c>
      <c r="G54" s="95">
        <f>SUM('31:28'!G54)+SUM('31:28'!G115)</f>
        <v>0</v>
      </c>
      <c r="H54" s="16">
        <f>SUM('31:28'!H54)+SUM('31:28'!H115)</f>
        <v>0</v>
      </c>
      <c r="I54" s="16">
        <f>SUM('31:28'!I54)+SUM('31:28'!I115)</f>
        <v>0</v>
      </c>
      <c r="J54" s="16">
        <f>SUM('31:28'!J54)+SUM('31:28'!J115)</f>
        <v>0</v>
      </c>
      <c r="K54" s="95">
        <f>SUM('31:28'!K54)+SUM('31:28'!K115)</f>
        <v>0</v>
      </c>
      <c r="L54" s="16">
        <f>SUM('31:28'!L54)+SUM('31:28'!L115)</f>
        <v>0</v>
      </c>
      <c r="M54" s="16">
        <f>SUM('31:28'!M54)+SUM('31:28'!M115)</f>
        <v>0</v>
      </c>
      <c r="N54" s="16">
        <f>SUM('31:28'!N54)+SUM('31:28'!N115)</f>
        <v>0</v>
      </c>
      <c r="O54" s="16">
        <f>SUM('31:28'!O54)+SUM('31:28'!O115)</f>
        <v>0</v>
      </c>
      <c r="P54" s="16">
        <f>SUM('31:28'!P54)+SUM('31:28'!P115)</f>
        <v>0</v>
      </c>
      <c r="Q54" s="16">
        <f>SUM('31:28'!Q54)+SUM('31:28'!Q115)</f>
        <v>0</v>
      </c>
      <c r="R54" s="16">
        <f>SUM('31:28'!R54)+SUM('31:28'!R115)</f>
        <v>0</v>
      </c>
      <c r="S54" s="16">
        <f>SUM('31:28'!S54)+SUM('31:28'!S115)</f>
        <v>0</v>
      </c>
      <c r="T54" s="16">
        <f>SUM('31:28'!T54)+SUM('31:28'!T115)</f>
        <v>0</v>
      </c>
      <c r="U54" s="16">
        <f>SUM('31:28'!U54)+SUM('31:28'!U115)</f>
        <v>0</v>
      </c>
      <c r="V54" s="16">
        <f>SUM('31:28'!V54)+SUM('31:28'!V115)</f>
        <v>0</v>
      </c>
      <c r="W54" s="16">
        <f>SUM('31:28'!W54)+SUM('31:28'!W115)</f>
        <v>0</v>
      </c>
      <c r="X54" s="16">
        <f>SUM('31:28'!X54)+SUM('31:28'!X115)</f>
        <v>0</v>
      </c>
      <c r="Y54" s="16">
        <f>SUM('31:28'!Y54)+SUM('31:28'!Y115)</f>
        <v>0</v>
      </c>
      <c r="Z54" s="16">
        <f>SUM('31:28'!Z54)+SUM('31:28'!Z115)</f>
        <v>0</v>
      </c>
      <c r="AA54" s="91">
        <f>SUM('31:28'!AA54)+SUM('31:28'!AA115)</f>
        <v>0</v>
      </c>
      <c r="AB54" s="91">
        <f>SUM('31:28'!AB54)+SUM('31:28'!AB115)</f>
        <v>0</v>
      </c>
      <c r="AC54" s="91">
        <f>SUM('31:28'!AC54)+SUM('31:28'!AC115)</f>
        <v>0</v>
      </c>
      <c r="AD54" s="91">
        <f>SUM('31:28'!AD54)+SUM('31:28'!AD115)</f>
        <v>0</v>
      </c>
      <c r="AE54" s="16">
        <f>SUM('31:28'!AE54)+SUM('31:28'!AE115)</f>
        <v>0</v>
      </c>
      <c r="AF54" s="16"/>
      <c r="AG54" s="16">
        <f>SUM('31:28'!AG54)+SUM('31:28'!AG115)</f>
        <v>0</v>
      </c>
    </row>
    <row r="55" spans="1:33" ht="15.75" hidden="1" customHeight="1">
      <c r="A55" s="62">
        <v>49</v>
      </c>
      <c r="B55" s="40"/>
      <c r="C55" s="41"/>
      <c r="D55" s="39"/>
      <c r="E55" s="63"/>
      <c r="F55" s="16">
        <f>SUM('31:28'!F55)+SUM('31:28'!F116)</f>
        <v>0</v>
      </c>
      <c r="G55" s="95">
        <f>SUM('31:28'!G55)+SUM('31:28'!G116)</f>
        <v>0</v>
      </c>
      <c r="H55" s="16">
        <f>SUM('31:28'!H55)+SUM('31:28'!H116)</f>
        <v>0</v>
      </c>
      <c r="I55" s="16">
        <f>SUM('31:28'!I55)+SUM('31:28'!I116)</f>
        <v>0</v>
      </c>
      <c r="J55" s="16">
        <f>SUM('31:28'!J55)+SUM('31:28'!J116)</f>
        <v>0</v>
      </c>
      <c r="K55" s="95">
        <f>SUM('31:28'!K55)+SUM('31:28'!K116)</f>
        <v>0</v>
      </c>
      <c r="L55" s="16">
        <f>SUM('31:28'!L55)+SUM('31:28'!L116)</f>
        <v>0</v>
      </c>
      <c r="M55" s="16">
        <f>SUM('31:28'!M55)+SUM('31:28'!M116)</f>
        <v>0</v>
      </c>
      <c r="N55" s="16">
        <f>SUM('31:28'!N55)+SUM('31:28'!N116)</f>
        <v>0</v>
      </c>
      <c r="O55" s="16">
        <f>SUM('31:28'!O55)+SUM('31:28'!O116)</f>
        <v>0</v>
      </c>
      <c r="P55" s="16">
        <f>SUM('31:28'!P55)+SUM('31:28'!P116)</f>
        <v>0</v>
      </c>
      <c r="Q55" s="16">
        <f>SUM('31:28'!Q55)+SUM('31:28'!Q116)</f>
        <v>0</v>
      </c>
      <c r="R55" s="16">
        <f>SUM('31:28'!R55)+SUM('31:28'!R116)</f>
        <v>0</v>
      </c>
      <c r="S55" s="16">
        <f>SUM('31:28'!S55)+SUM('31:28'!S116)</f>
        <v>0</v>
      </c>
      <c r="T55" s="16">
        <f>SUM('31:28'!T55)+SUM('31:28'!T116)</f>
        <v>0</v>
      </c>
      <c r="U55" s="16">
        <f>SUM('31:28'!U55)+SUM('31:28'!U116)</f>
        <v>0</v>
      </c>
      <c r="V55" s="16">
        <f>SUM('31:28'!V55)+SUM('31:28'!V116)</f>
        <v>0</v>
      </c>
      <c r="W55" s="16">
        <f>SUM('31:28'!W55)+SUM('31:28'!W116)</f>
        <v>0</v>
      </c>
      <c r="X55" s="16">
        <f>SUM('31:28'!X55)+SUM('31:28'!X116)</f>
        <v>0</v>
      </c>
      <c r="Y55" s="16">
        <f>SUM('31:28'!Y55)+SUM('31:28'!Y116)</f>
        <v>0</v>
      </c>
      <c r="Z55" s="16">
        <f>SUM('31:28'!Z55)+SUM('31:28'!Z116)</f>
        <v>0</v>
      </c>
      <c r="AA55" s="91">
        <f>SUM('31:28'!AA55)+SUM('31:28'!AA116)</f>
        <v>0</v>
      </c>
      <c r="AB55" s="91">
        <f>SUM('31:28'!AB55)+SUM('31:28'!AB116)</f>
        <v>0</v>
      </c>
      <c r="AC55" s="91">
        <f>SUM('31:28'!AC55)+SUM('31:28'!AC116)</f>
        <v>0</v>
      </c>
      <c r="AD55" s="91">
        <f>SUM('31:28'!AD55)+SUM('31:28'!AD116)</f>
        <v>0</v>
      </c>
      <c r="AE55" s="16">
        <f>SUM('31:28'!AE55)+SUM('31:28'!AE116)</f>
        <v>0</v>
      </c>
      <c r="AF55" s="16"/>
      <c r="AG55" s="16">
        <f>SUM('31:28'!AG55)+SUM('31:28'!AG116)</f>
        <v>0</v>
      </c>
    </row>
    <row r="56" spans="1:33" ht="15.75" hidden="1" customHeight="1">
      <c r="A56" s="62">
        <v>50</v>
      </c>
      <c r="B56" s="40"/>
      <c r="C56" s="41"/>
      <c r="D56" s="39"/>
      <c r="E56" s="63"/>
      <c r="F56" s="16">
        <f>SUM('31:28'!F56)+SUM('31:28'!F117)</f>
        <v>0</v>
      </c>
      <c r="G56" s="95">
        <f>SUM('31:28'!G56)+SUM('31:28'!G117)</f>
        <v>0</v>
      </c>
      <c r="H56" s="16">
        <f>SUM('31:28'!H56)+SUM('31:28'!H117)</f>
        <v>0</v>
      </c>
      <c r="I56" s="16">
        <f>SUM('31:28'!I56)+SUM('31:28'!I117)</f>
        <v>0</v>
      </c>
      <c r="J56" s="16">
        <f>SUM('31:28'!J56)+SUM('31:28'!J117)</f>
        <v>0</v>
      </c>
      <c r="K56" s="95">
        <f>SUM('31:28'!K56)+SUM('31:28'!K117)</f>
        <v>0</v>
      </c>
      <c r="L56" s="16">
        <f>SUM('31:28'!L56)+SUM('31:28'!L117)</f>
        <v>0</v>
      </c>
      <c r="M56" s="16">
        <f>SUM('31:28'!M56)+SUM('31:28'!M117)</f>
        <v>0</v>
      </c>
      <c r="N56" s="16">
        <f>SUM('31:28'!N56)+SUM('31:28'!N117)</f>
        <v>0</v>
      </c>
      <c r="O56" s="16">
        <f>SUM('31:28'!O56)+SUM('31:28'!O117)</f>
        <v>0</v>
      </c>
      <c r="P56" s="16">
        <f>SUM('31:28'!P56)+SUM('31:28'!P117)</f>
        <v>0</v>
      </c>
      <c r="Q56" s="16">
        <f>SUM('31:28'!Q56)+SUM('31:28'!Q117)</f>
        <v>0</v>
      </c>
      <c r="R56" s="16">
        <f>SUM('31:28'!R56)+SUM('31:28'!R117)</f>
        <v>0</v>
      </c>
      <c r="S56" s="16">
        <f>SUM('31:28'!S56)+SUM('31:28'!S117)</f>
        <v>0</v>
      </c>
      <c r="T56" s="16">
        <f>SUM('31:28'!T56)+SUM('31:28'!T117)</f>
        <v>0</v>
      </c>
      <c r="U56" s="16">
        <f>SUM('31:28'!U56)+SUM('31:28'!U117)</f>
        <v>0</v>
      </c>
      <c r="V56" s="16">
        <f>SUM('31:28'!V56)+SUM('31:28'!V117)</f>
        <v>0</v>
      </c>
      <c r="W56" s="16">
        <f>SUM('31:28'!W56)+SUM('31:28'!W117)</f>
        <v>0</v>
      </c>
      <c r="X56" s="16">
        <f>SUM('31:28'!X56)+SUM('31:28'!X117)</f>
        <v>0</v>
      </c>
      <c r="Y56" s="16">
        <f>SUM('31:28'!Y56)+SUM('31:28'!Y117)</f>
        <v>0</v>
      </c>
      <c r="Z56" s="16">
        <f>SUM('31:28'!Z56)+SUM('31:28'!Z117)</f>
        <v>0</v>
      </c>
      <c r="AA56" s="91">
        <f>SUM('31:28'!AA56)+SUM('31:28'!AA117)</f>
        <v>0</v>
      </c>
      <c r="AB56" s="91">
        <f>SUM('31:28'!AB56)+SUM('31:28'!AB117)</f>
        <v>0</v>
      </c>
      <c r="AC56" s="91">
        <f>SUM('31:28'!AC56)+SUM('31:28'!AC117)</f>
        <v>0</v>
      </c>
      <c r="AD56" s="91">
        <f>SUM('31:28'!AD56)+SUM('31:28'!AD117)</f>
        <v>0</v>
      </c>
      <c r="AE56" s="16">
        <f>SUM('31:28'!AE56)+SUM('31:28'!AE117)</f>
        <v>0</v>
      </c>
      <c r="AF56" s="16"/>
      <c r="AG56" s="16">
        <f>SUM('31:28'!AG56)+SUM('31:28'!AG117)</f>
        <v>0</v>
      </c>
    </row>
    <row r="57" spans="1:33" ht="15.75" hidden="1" customHeight="1">
      <c r="A57" s="62">
        <v>51</v>
      </c>
      <c r="B57" s="40"/>
      <c r="C57" s="41"/>
      <c r="D57" s="39"/>
      <c r="E57" s="63"/>
      <c r="F57" s="30"/>
      <c r="G57" s="96" t="s">
        <v>54</v>
      </c>
      <c r="H57" s="30"/>
      <c r="I57" s="30"/>
      <c r="J57" s="30"/>
      <c r="K57" s="96" t="s">
        <v>54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16"/>
      <c r="X57" s="18">
        <f t="shared" ref="X57:X66" si="0">M57+Q57+W57+N57</f>
        <v>0</v>
      </c>
      <c r="Y57" s="18">
        <f t="shared" ref="Y57:Y66" si="1">O57+P57+R57+T57+U57+S57+V57</f>
        <v>0</v>
      </c>
      <c r="Z57" s="64"/>
      <c r="AA57" s="82" t="s">
        <v>54</v>
      </c>
      <c r="AB57" s="81" t="s">
        <v>50</v>
      </c>
      <c r="AC57" s="81" t="s">
        <v>50</v>
      </c>
      <c r="AD57" s="82" t="s">
        <v>50</v>
      </c>
      <c r="AE57" s="83" t="s">
        <v>54</v>
      </c>
      <c r="AF57" s="78"/>
      <c r="AG57" s="84"/>
    </row>
    <row r="58" spans="1:33" ht="15.75" hidden="1" customHeight="1">
      <c r="A58" s="62">
        <v>52</v>
      </c>
      <c r="B58" s="40"/>
      <c r="C58" s="41"/>
      <c r="D58" s="39"/>
      <c r="E58" s="63"/>
      <c r="F58" s="30"/>
      <c r="G58" s="96" t="s">
        <v>54</v>
      </c>
      <c r="H58" s="30"/>
      <c r="I58" s="30"/>
      <c r="J58" s="30"/>
      <c r="K58" s="96" t="s">
        <v>54</v>
      </c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16"/>
      <c r="X58" s="18">
        <f t="shared" si="0"/>
        <v>0</v>
      </c>
      <c r="Y58" s="18">
        <f t="shared" si="1"/>
        <v>0</v>
      </c>
      <c r="Z58" s="64"/>
      <c r="AA58" s="82" t="s">
        <v>54</v>
      </c>
      <c r="AB58" s="81" t="s">
        <v>50</v>
      </c>
      <c r="AC58" s="81" t="s">
        <v>50</v>
      </c>
      <c r="AD58" s="82" t="s">
        <v>50</v>
      </c>
      <c r="AE58" s="83" t="s">
        <v>54</v>
      </c>
      <c r="AF58" s="78"/>
      <c r="AG58" s="84"/>
    </row>
    <row r="59" spans="1:33" ht="18" hidden="1" customHeight="1">
      <c r="A59" s="62">
        <v>53</v>
      </c>
      <c r="B59" s="40"/>
      <c r="C59" s="41"/>
      <c r="D59" s="39"/>
      <c r="E59" s="63"/>
      <c r="F59" s="30"/>
      <c r="G59" s="96" t="s">
        <v>54</v>
      </c>
      <c r="H59" s="30"/>
      <c r="I59" s="30"/>
      <c r="J59" s="30"/>
      <c r="K59" s="96" t="s">
        <v>54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16"/>
      <c r="X59" s="18">
        <f t="shared" si="0"/>
        <v>0</v>
      </c>
      <c r="Y59" s="18">
        <f t="shared" si="1"/>
        <v>0</v>
      </c>
      <c r="Z59" s="64"/>
      <c r="AA59" s="82" t="s">
        <v>54</v>
      </c>
      <c r="AB59" s="81" t="s">
        <v>50</v>
      </c>
      <c r="AC59" s="81" t="s">
        <v>50</v>
      </c>
      <c r="AD59" s="82" t="s">
        <v>50</v>
      </c>
      <c r="AE59" s="83" t="s">
        <v>54</v>
      </c>
      <c r="AF59" s="78"/>
      <c r="AG59" s="84"/>
    </row>
    <row r="60" spans="1:33" ht="15.75" hidden="1" customHeight="1">
      <c r="A60" s="62">
        <v>54</v>
      </c>
      <c r="B60" s="40"/>
      <c r="C60" s="41"/>
      <c r="D60" s="39"/>
      <c r="E60" s="63"/>
      <c r="F60" s="30"/>
      <c r="G60" s="96" t="s">
        <v>54</v>
      </c>
      <c r="H60" s="30"/>
      <c r="I60" s="30"/>
      <c r="J60" s="30"/>
      <c r="K60" s="96" t="s">
        <v>54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16"/>
      <c r="X60" s="18">
        <f t="shared" si="0"/>
        <v>0</v>
      </c>
      <c r="Y60" s="18">
        <f t="shared" si="1"/>
        <v>0</v>
      </c>
      <c r="Z60" s="64"/>
      <c r="AA60" s="82" t="s">
        <v>54</v>
      </c>
      <c r="AB60" s="81" t="s">
        <v>50</v>
      </c>
      <c r="AC60" s="81" t="s">
        <v>50</v>
      </c>
      <c r="AD60" s="82" t="s">
        <v>50</v>
      </c>
      <c r="AE60" s="83" t="s">
        <v>54</v>
      </c>
      <c r="AF60" s="78"/>
      <c r="AG60" s="84"/>
    </row>
    <row r="61" spans="1:33" ht="16.5" hidden="1" customHeight="1">
      <c r="A61" s="62">
        <v>55</v>
      </c>
      <c r="B61" s="40"/>
      <c r="C61" s="41"/>
      <c r="D61" s="39"/>
      <c r="E61" s="63"/>
      <c r="F61" s="30"/>
      <c r="G61" s="96" t="s">
        <v>54</v>
      </c>
      <c r="H61" s="30"/>
      <c r="I61" s="30"/>
      <c r="J61" s="30"/>
      <c r="K61" s="96" t="s">
        <v>54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16"/>
      <c r="X61" s="18">
        <f t="shared" si="0"/>
        <v>0</v>
      </c>
      <c r="Y61" s="18">
        <f t="shared" si="1"/>
        <v>0</v>
      </c>
      <c r="Z61" s="64"/>
      <c r="AA61" s="82" t="s">
        <v>54</v>
      </c>
      <c r="AB61" s="81" t="s">
        <v>50</v>
      </c>
      <c r="AC61" s="81" t="s">
        <v>50</v>
      </c>
      <c r="AD61" s="82" t="s">
        <v>50</v>
      </c>
      <c r="AE61" s="83" t="s">
        <v>54</v>
      </c>
      <c r="AF61" s="78"/>
      <c r="AG61" s="84"/>
    </row>
    <row r="62" spans="1:33" ht="16.5" hidden="1" customHeight="1">
      <c r="A62" s="62">
        <v>56</v>
      </c>
      <c r="B62" s="40"/>
      <c r="C62" s="41"/>
      <c r="D62" s="39"/>
      <c r="E62" s="63"/>
      <c r="F62" s="30"/>
      <c r="G62" s="96" t="s">
        <v>54</v>
      </c>
      <c r="H62" s="30"/>
      <c r="I62" s="30"/>
      <c r="J62" s="30"/>
      <c r="K62" s="96" t="s">
        <v>54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16"/>
      <c r="X62" s="18">
        <f t="shared" si="0"/>
        <v>0</v>
      </c>
      <c r="Y62" s="18">
        <f t="shared" si="1"/>
        <v>0</v>
      </c>
      <c r="Z62" s="64"/>
      <c r="AA62" s="82" t="s">
        <v>54</v>
      </c>
      <c r="AB62" s="81" t="s">
        <v>50</v>
      </c>
      <c r="AC62" s="81" t="s">
        <v>50</v>
      </c>
      <c r="AD62" s="82" t="s">
        <v>50</v>
      </c>
      <c r="AE62" s="83" t="s">
        <v>54</v>
      </c>
      <c r="AF62" s="78"/>
      <c r="AG62" s="84"/>
    </row>
    <row r="63" spans="1:33" ht="16.5" hidden="1" customHeight="1">
      <c r="A63" s="62">
        <v>57</v>
      </c>
      <c r="B63" s="40"/>
      <c r="C63" s="41"/>
      <c r="D63" s="39"/>
      <c r="E63" s="63"/>
      <c r="F63" s="30"/>
      <c r="G63" s="96" t="s">
        <v>54</v>
      </c>
      <c r="H63" s="30"/>
      <c r="I63" s="30"/>
      <c r="J63" s="30"/>
      <c r="K63" s="96" t="s">
        <v>54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16"/>
      <c r="X63" s="18">
        <f t="shared" si="0"/>
        <v>0</v>
      </c>
      <c r="Y63" s="18">
        <f t="shared" si="1"/>
        <v>0</v>
      </c>
      <c r="Z63" s="64"/>
      <c r="AA63" s="82" t="s">
        <v>54</v>
      </c>
      <c r="AB63" s="81" t="s">
        <v>50</v>
      </c>
      <c r="AC63" s="81" t="s">
        <v>50</v>
      </c>
      <c r="AD63" s="82" t="s">
        <v>50</v>
      </c>
      <c r="AE63" s="83" t="s">
        <v>54</v>
      </c>
      <c r="AF63" s="78"/>
      <c r="AG63" s="84"/>
    </row>
    <row r="64" spans="1:33" ht="16.5" hidden="1" customHeight="1">
      <c r="A64" s="62">
        <v>58</v>
      </c>
      <c r="B64" s="40"/>
      <c r="C64" s="41"/>
      <c r="D64" s="39"/>
      <c r="E64" s="63"/>
      <c r="F64" s="30"/>
      <c r="G64" s="96" t="s">
        <v>54</v>
      </c>
      <c r="H64" s="30"/>
      <c r="I64" s="30"/>
      <c r="J64" s="30"/>
      <c r="K64" s="96" t="s">
        <v>54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16"/>
      <c r="X64" s="18">
        <f t="shared" si="0"/>
        <v>0</v>
      </c>
      <c r="Y64" s="18">
        <f t="shared" si="1"/>
        <v>0</v>
      </c>
      <c r="Z64" s="64"/>
      <c r="AA64" s="82" t="s">
        <v>54</v>
      </c>
      <c r="AB64" s="81" t="s">
        <v>50</v>
      </c>
      <c r="AC64" s="81" t="s">
        <v>50</v>
      </c>
      <c r="AD64" s="82" t="s">
        <v>50</v>
      </c>
      <c r="AE64" s="83" t="s">
        <v>54</v>
      </c>
      <c r="AF64" s="78"/>
      <c r="AG64" s="84"/>
    </row>
    <row r="65" spans="1:33" ht="16.5" hidden="1" customHeight="1">
      <c r="A65" s="62">
        <v>59</v>
      </c>
      <c r="B65" s="40"/>
      <c r="C65" s="41"/>
      <c r="D65" s="39"/>
      <c r="E65" s="63"/>
      <c r="F65" s="30"/>
      <c r="G65" s="96" t="s">
        <v>54</v>
      </c>
      <c r="H65" s="30"/>
      <c r="I65" s="30"/>
      <c r="J65" s="30"/>
      <c r="K65" s="96" t="s">
        <v>54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16"/>
      <c r="X65" s="18">
        <f t="shared" si="0"/>
        <v>0</v>
      </c>
      <c r="Y65" s="18">
        <f t="shared" si="1"/>
        <v>0</v>
      </c>
      <c r="Z65" s="64"/>
      <c r="AA65" s="82" t="s">
        <v>54</v>
      </c>
      <c r="AB65" s="81" t="s">
        <v>50</v>
      </c>
      <c r="AC65" s="81" t="s">
        <v>50</v>
      </c>
      <c r="AD65" s="82" t="s">
        <v>50</v>
      </c>
      <c r="AE65" s="83" t="s">
        <v>54</v>
      </c>
      <c r="AF65" s="78"/>
      <c r="AG65" s="84"/>
    </row>
    <row r="66" spans="1:33" ht="16.5" hidden="1" customHeight="1" thickBot="1">
      <c r="A66" s="11">
        <v>60</v>
      </c>
      <c r="B66" s="55"/>
      <c r="C66" s="56"/>
      <c r="D66" s="57"/>
      <c r="E66" s="58"/>
      <c r="F66" s="59"/>
      <c r="G66" s="97" t="s">
        <v>54</v>
      </c>
      <c r="H66" s="59"/>
      <c r="I66" s="59"/>
      <c r="J66" s="59"/>
      <c r="K66" s="97" t="s">
        <v>54</v>
      </c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60"/>
      <c r="X66" s="18">
        <f t="shared" si="0"/>
        <v>0</v>
      </c>
      <c r="Y66" s="18">
        <f t="shared" si="1"/>
        <v>0</v>
      </c>
      <c r="Z66" s="61"/>
      <c r="AA66" s="76" t="s">
        <v>54</v>
      </c>
      <c r="AB66" s="86" t="s">
        <v>50</v>
      </c>
      <c r="AC66" s="86" t="s">
        <v>50</v>
      </c>
      <c r="AD66" s="87" t="s">
        <v>50</v>
      </c>
      <c r="AE66" s="88" t="s">
        <v>54</v>
      </c>
      <c r="AF66" s="78"/>
      <c r="AG66" s="89"/>
    </row>
    <row r="67" spans="1:33" ht="22.5" customHeight="1" thickBot="1">
      <c r="A67" s="118"/>
      <c r="B67" s="119"/>
      <c r="C67" s="119"/>
      <c r="D67" s="119"/>
      <c r="E67" s="120"/>
      <c r="F67" s="42">
        <f>SUM(F7:F66)</f>
        <v>3356</v>
      </c>
      <c r="G67" s="98">
        <f t="shared" ref="G67:AG67" si="2">SUM(G7:G66)</f>
        <v>1973.4479999999999</v>
      </c>
      <c r="H67" s="42">
        <f t="shared" si="2"/>
        <v>1693.5</v>
      </c>
      <c r="I67" s="42">
        <f t="shared" si="2"/>
        <v>1644.5</v>
      </c>
      <c r="J67" s="42">
        <f t="shared" si="2"/>
        <v>3571</v>
      </c>
      <c r="K67" s="98">
        <f t="shared" si="2"/>
        <v>2458.6915100000001</v>
      </c>
      <c r="L67" s="42">
        <f t="shared" si="2"/>
        <v>2376</v>
      </c>
      <c r="M67" s="42">
        <f t="shared" si="2"/>
        <v>0</v>
      </c>
      <c r="N67" s="42">
        <f t="shared" si="2"/>
        <v>829.7</v>
      </c>
      <c r="O67" s="42">
        <f t="shared" si="2"/>
        <v>3469.0699999999997</v>
      </c>
      <c r="P67" s="42">
        <f t="shared" si="2"/>
        <v>0</v>
      </c>
      <c r="Q67" s="42">
        <f t="shared" si="2"/>
        <v>5</v>
      </c>
      <c r="R67" s="42">
        <f t="shared" si="2"/>
        <v>0</v>
      </c>
      <c r="S67" s="42">
        <f t="shared" si="2"/>
        <v>0</v>
      </c>
      <c r="T67" s="42">
        <f t="shared" si="2"/>
        <v>0</v>
      </c>
      <c r="U67" s="42">
        <f t="shared" si="2"/>
        <v>10</v>
      </c>
      <c r="V67" s="42">
        <f t="shared" si="2"/>
        <v>60</v>
      </c>
      <c r="W67" s="42">
        <f t="shared" si="2"/>
        <v>574</v>
      </c>
      <c r="X67" s="42">
        <f t="shared" si="2"/>
        <v>1408.7000000000003</v>
      </c>
      <c r="Y67" s="42">
        <f t="shared" si="2"/>
        <v>3539.0699999999997</v>
      </c>
      <c r="Z67" s="42">
        <f t="shared" si="2"/>
        <v>0</v>
      </c>
      <c r="AA67" s="92">
        <f t="shared" si="2"/>
        <v>14.331018603499999</v>
      </c>
      <c r="AB67" s="92">
        <f t="shared" si="2"/>
        <v>3.5982754560000001</v>
      </c>
      <c r="AC67" s="92">
        <f t="shared" si="2"/>
        <v>17.901724569999995</v>
      </c>
      <c r="AD67" s="92">
        <f t="shared" si="2"/>
        <v>10.732743147500001</v>
      </c>
      <c r="AE67" s="42">
        <f t="shared" si="2"/>
        <v>0</v>
      </c>
      <c r="AF67" s="42"/>
      <c r="AG67" s="42">
        <f t="shared" si="2"/>
        <v>0</v>
      </c>
    </row>
    <row r="68" spans="1:33">
      <c r="F68" s="6" t="s">
        <v>50</v>
      </c>
    </row>
    <row r="70" spans="1:33" ht="25.5">
      <c r="C70" s="112" t="s">
        <v>57</v>
      </c>
    </row>
    <row r="72" spans="1:33" ht="25.5">
      <c r="C72" s="112" t="s">
        <v>58</v>
      </c>
    </row>
    <row r="74" spans="1:33" ht="25.5" customHeight="1">
      <c r="C74" s="113" t="s">
        <v>59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</row>
    <row r="75" spans="1:33" ht="15.75" customHeight="1"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</row>
    <row r="76" spans="1:33" ht="15.75" customHeight="1"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</row>
  </sheetData>
  <mergeCells count="27">
    <mergeCell ref="X5:X6"/>
    <mergeCell ref="E2:V2"/>
    <mergeCell ref="E3:V3"/>
    <mergeCell ref="A5:A6"/>
    <mergeCell ref="B5:B6"/>
    <mergeCell ref="C5:C6"/>
    <mergeCell ref="D5:D6"/>
    <mergeCell ref="E5:E6"/>
    <mergeCell ref="F5:F6"/>
    <mergeCell ref="G5:G6"/>
    <mergeCell ref="H5:H6"/>
    <mergeCell ref="C74:AA76"/>
    <mergeCell ref="AE5:AE6"/>
    <mergeCell ref="AF5:AF6"/>
    <mergeCell ref="AG5:AG6"/>
    <mergeCell ref="A67:E67"/>
    <mergeCell ref="Y5:Y6"/>
    <mergeCell ref="Z5:Z6"/>
    <mergeCell ref="AA5:AA6"/>
    <mergeCell ref="AB5:AB6"/>
    <mergeCell ref="AC5:AC6"/>
    <mergeCell ref="AD5:AD6"/>
    <mergeCell ref="I5:I6"/>
    <mergeCell ref="J5:J6"/>
    <mergeCell ref="K5:K6"/>
    <mergeCell ref="L5:L6"/>
    <mergeCell ref="M5:W5"/>
  </mergeCells>
  <pageMargins left="0.19685039370078741" right="0.1574803149606299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72"/>
  <sheetViews>
    <sheetView zoomScale="65" zoomScaleNormal="65" workbookViewId="0">
      <pane ySplit="6" topLeftCell="A7" activePane="bottomLeft" state="frozen"/>
      <selection activeCell="R74" sqref="R74"/>
      <selection pane="bottomLeft" activeCell="L85" sqref="L85"/>
    </sheetView>
  </sheetViews>
  <sheetFormatPr defaultRowHeight="15.75"/>
  <cols>
    <col min="1" max="1" width="6.42578125" style="6" customWidth="1"/>
    <col min="2" max="2" width="18" style="6" bestFit="1" customWidth="1"/>
    <col min="3" max="3" width="16.7109375" style="44" customWidth="1"/>
    <col min="4" max="4" width="21.140625" style="7" customWidth="1"/>
    <col min="5" max="5" width="15.42578125" style="6" customWidth="1"/>
    <col min="6" max="6" width="11.42578125" style="6" customWidth="1"/>
    <col min="7" max="7" width="12.7109375" style="6" customWidth="1"/>
    <col min="8" max="8" width="11.140625" style="6" customWidth="1"/>
    <col min="9" max="9" width="12.42578125" style="6" customWidth="1"/>
    <col min="10" max="10" width="10.85546875" style="6" customWidth="1"/>
    <col min="11" max="12" width="14.5703125" style="6" customWidth="1"/>
    <col min="13" max="13" width="8.140625" style="6" customWidth="1"/>
    <col min="14" max="14" width="8.85546875" style="6" customWidth="1"/>
    <col min="15" max="15" width="10.7109375" style="6" customWidth="1"/>
    <col min="16" max="16" width="11" style="6" customWidth="1"/>
    <col min="17" max="17" width="8.140625" style="6" customWidth="1"/>
    <col min="18" max="18" width="7.7109375" style="6" customWidth="1"/>
    <col min="19" max="19" width="8.85546875" style="6" customWidth="1"/>
    <col min="20" max="20" width="7.5703125" style="6" customWidth="1"/>
    <col min="21" max="21" width="7.28515625" style="6" customWidth="1"/>
    <col min="22" max="22" width="13.140625" style="6" customWidth="1"/>
    <col min="23" max="23" width="10" style="6" customWidth="1"/>
    <col min="24" max="25" width="9.140625" style="5" customWidth="1"/>
    <col min="26" max="26" width="18.42578125" style="6" customWidth="1"/>
    <col min="27" max="27" width="11.5703125" style="72" customWidth="1"/>
    <col min="28" max="28" width="12.140625" style="72" customWidth="1"/>
    <col min="29" max="29" width="13.140625" style="72" customWidth="1"/>
    <col min="30" max="30" width="12.28515625" style="72" customWidth="1"/>
    <col min="31" max="31" width="11.28515625" style="73" customWidth="1"/>
    <col min="32" max="32" width="10.28515625" style="73" customWidth="1"/>
    <col min="33" max="33" width="13.28515625" style="72" customWidth="1"/>
    <col min="34" max="16384" width="9.140625" style="6"/>
  </cols>
  <sheetData>
    <row r="1" spans="1:33">
      <c r="A1" s="1"/>
      <c r="B1" s="1"/>
      <c r="C1" s="2"/>
      <c r="D1" s="3"/>
      <c r="E1" s="1"/>
      <c r="F1" s="1"/>
      <c r="G1" s="65"/>
      <c r="H1" s="1"/>
      <c r="I1" s="1"/>
      <c r="J1" s="1"/>
      <c r="K1" s="6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4"/>
      <c r="Z1" s="1"/>
    </row>
    <row r="2" spans="1:33">
      <c r="A2" s="3"/>
      <c r="B2" s="3"/>
      <c r="C2" s="2"/>
      <c r="E2" s="138"/>
      <c r="F2" s="138"/>
      <c r="G2" s="139"/>
      <c r="H2" s="138"/>
      <c r="I2" s="138"/>
      <c r="J2" s="138"/>
      <c r="K2" s="139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3"/>
      <c r="X2" s="8"/>
      <c r="Y2" s="8"/>
      <c r="Z2" s="3"/>
    </row>
    <row r="3" spans="1:33">
      <c r="A3" s="3"/>
      <c r="B3" s="3"/>
      <c r="C3" s="2"/>
      <c r="E3" s="138"/>
      <c r="F3" s="138"/>
      <c r="G3" s="139"/>
      <c r="H3" s="138"/>
      <c r="I3" s="138"/>
      <c r="J3" s="138"/>
      <c r="K3" s="139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3"/>
      <c r="X3" s="8"/>
      <c r="Y3" s="8"/>
      <c r="Z3" s="3"/>
    </row>
    <row r="4" spans="1:33" ht="16.5" thickBot="1">
      <c r="A4" s="3"/>
      <c r="B4" s="3"/>
      <c r="C4" s="2"/>
      <c r="D4" s="3"/>
      <c r="E4" s="3"/>
      <c r="F4" s="3"/>
      <c r="G4" s="66"/>
      <c r="H4" s="3"/>
      <c r="I4" s="3"/>
      <c r="J4" s="3"/>
      <c r="K4" s="6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8"/>
      <c r="Y4" s="8"/>
      <c r="Z4" s="3"/>
    </row>
    <row r="5" spans="1:33" ht="15.75" customHeight="1">
      <c r="A5" s="140" t="s">
        <v>0</v>
      </c>
      <c r="B5" s="129" t="s">
        <v>1</v>
      </c>
      <c r="C5" s="143" t="s">
        <v>2</v>
      </c>
      <c r="D5" s="140" t="s">
        <v>3</v>
      </c>
      <c r="E5" s="127" t="s">
        <v>4</v>
      </c>
      <c r="F5" s="129" t="s">
        <v>5</v>
      </c>
      <c r="G5" s="147" t="s">
        <v>53</v>
      </c>
      <c r="H5" s="127" t="s">
        <v>6</v>
      </c>
      <c r="I5" s="127" t="s">
        <v>7</v>
      </c>
      <c r="J5" s="129" t="s">
        <v>8</v>
      </c>
      <c r="K5" s="151" t="s">
        <v>55</v>
      </c>
      <c r="L5" s="121" t="s">
        <v>9</v>
      </c>
      <c r="M5" s="133" t="s">
        <v>10</v>
      </c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6" t="s">
        <v>11</v>
      </c>
      <c r="Y5" s="121" t="s">
        <v>12</v>
      </c>
      <c r="Z5" s="123" t="s">
        <v>13</v>
      </c>
      <c r="AA5" s="149" t="s">
        <v>16</v>
      </c>
      <c r="AB5" s="149" t="s">
        <v>15</v>
      </c>
      <c r="AC5" s="149" t="s">
        <v>14</v>
      </c>
      <c r="AD5" s="149" t="s">
        <v>17</v>
      </c>
      <c r="AE5" s="114" t="s">
        <v>18</v>
      </c>
      <c r="AF5" s="114" t="s">
        <v>56</v>
      </c>
      <c r="AG5" s="116" t="s">
        <v>19</v>
      </c>
    </row>
    <row r="6" spans="1:33" ht="78" customHeight="1" thickBot="1">
      <c r="A6" s="141"/>
      <c r="B6" s="142"/>
      <c r="C6" s="144"/>
      <c r="D6" s="141"/>
      <c r="E6" s="128"/>
      <c r="F6" s="130"/>
      <c r="G6" s="148"/>
      <c r="H6" s="128"/>
      <c r="I6" s="128"/>
      <c r="J6" s="130"/>
      <c r="K6" s="152"/>
      <c r="L6" s="122"/>
      <c r="M6" s="9" t="s">
        <v>20</v>
      </c>
      <c r="N6" s="110" t="s">
        <v>21</v>
      </c>
      <c r="O6" s="110" t="s">
        <v>22</v>
      </c>
      <c r="P6" s="110" t="s">
        <v>23</v>
      </c>
      <c r="Q6" s="110" t="s">
        <v>24</v>
      </c>
      <c r="R6" s="110" t="s">
        <v>25</v>
      </c>
      <c r="S6" s="10" t="s">
        <v>26</v>
      </c>
      <c r="T6" s="110" t="s">
        <v>27</v>
      </c>
      <c r="U6" s="110" t="s">
        <v>28</v>
      </c>
      <c r="V6" s="110" t="s">
        <v>29</v>
      </c>
      <c r="W6" s="110" t="s">
        <v>30</v>
      </c>
      <c r="X6" s="137"/>
      <c r="Y6" s="122"/>
      <c r="Z6" s="124"/>
      <c r="AA6" s="150"/>
      <c r="AB6" s="150"/>
      <c r="AC6" s="150"/>
      <c r="AD6" s="150"/>
      <c r="AE6" s="115"/>
      <c r="AF6" s="115"/>
      <c r="AG6" s="117"/>
    </row>
    <row r="7" spans="1:33" ht="15.95" customHeight="1">
      <c r="A7" s="11">
        <v>1</v>
      </c>
      <c r="B7" s="12"/>
      <c r="C7" s="13" t="s">
        <v>31</v>
      </c>
      <c r="D7" s="14"/>
      <c r="E7" s="15" t="s">
        <v>32</v>
      </c>
      <c r="F7" s="16">
        <v>56</v>
      </c>
      <c r="G7" s="67" t="s">
        <v>54</v>
      </c>
      <c r="H7" s="16">
        <v>28</v>
      </c>
      <c r="I7" s="16">
        <v>28</v>
      </c>
      <c r="J7" s="16"/>
      <c r="K7" s="67" t="s">
        <v>54</v>
      </c>
      <c r="L7" s="16">
        <v>38</v>
      </c>
      <c r="M7" s="16"/>
      <c r="N7" s="16">
        <v>29.12</v>
      </c>
      <c r="O7" s="17">
        <f>25.46+26.5+26.58</f>
        <v>78.539999999999992</v>
      </c>
      <c r="P7" s="16"/>
      <c r="Q7" s="16"/>
      <c r="R7" s="16"/>
      <c r="S7" s="16"/>
      <c r="T7" s="16"/>
      <c r="U7" s="16"/>
      <c r="V7" s="16"/>
      <c r="W7" s="16"/>
      <c r="X7" s="18">
        <f>M7+Q7+W7+N7</f>
        <v>29.12</v>
      </c>
      <c r="Y7" s="18">
        <f>O7+P7+R7+T7+U7+S7+V7</f>
        <v>78.539999999999992</v>
      </c>
      <c r="Z7" s="19"/>
      <c r="AA7" s="74" t="s">
        <v>54</v>
      </c>
      <c r="AB7" s="75" t="s">
        <v>50</v>
      </c>
      <c r="AC7" s="75" t="s">
        <v>50</v>
      </c>
      <c r="AD7" s="76" t="s">
        <v>50</v>
      </c>
      <c r="AE7" s="77" t="s">
        <v>54</v>
      </c>
      <c r="AF7" s="78" t="s">
        <v>54</v>
      </c>
      <c r="AG7" s="79"/>
    </row>
    <row r="8" spans="1:33" ht="15.95" customHeight="1">
      <c r="A8" s="11">
        <v>2</v>
      </c>
      <c r="B8" s="12"/>
      <c r="C8" s="13" t="s">
        <v>33</v>
      </c>
      <c r="D8" s="20"/>
      <c r="E8" s="15" t="s">
        <v>32</v>
      </c>
      <c r="F8" s="16"/>
      <c r="G8" s="67" t="s">
        <v>54</v>
      </c>
      <c r="H8" s="16"/>
      <c r="I8" s="16"/>
      <c r="J8" s="16"/>
      <c r="K8" s="67" t="s">
        <v>54</v>
      </c>
      <c r="L8" s="16"/>
      <c r="M8" s="16"/>
      <c r="N8" s="16"/>
      <c r="O8" s="17"/>
      <c r="P8" s="16"/>
      <c r="Q8" s="16"/>
      <c r="R8" s="16"/>
      <c r="S8" s="16"/>
      <c r="T8" s="16"/>
      <c r="U8" s="16"/>
      <c r="V8" s="16"/>
      <c r="W8" s="16"/>
      <c r="X8" s="18">
        <f t="shared" ref="X8:X66" si="0">M8+Q8+W8+N8</f>
        <v>0</v>
      </c>
      <c r="Y8" s="18">
        <f t="shared" ref="Y8:Y66" si="1">O8+P8+R8+T8+U8+S8+V8</f>
        <v>0</v>
      </c>
      <c r="Z8" s="19"/>
      <c r="AA8" s="80" t="s">
        <v>54</v>
      </c>
      <c r="AB8" s="81" t="s">
        <v>50</v>
      </c>
      <c r="AC8" s="81" t="s">
        <v>50</v>
      </c>
      <c r="AD8" s="82" t="s">
        <v>50</v>
      </c>
      <c r="AE8" s="83" t="s">
        <v>54</v>
      </c>
      <c r="AF8" s="78" t="s">
        <v>54</v>
      </c>
      <c r="AG8" s="84"/>
    </row>
    <row r="9" spans="1:33" ht="15.95" customHeight="1">
      <c r="A9" s="11">
        <v>3</v>
      </c>
      <c r="B9" s="12"/>
      <c r="C9" s="13" t="s">
        <v>34</v>
      </c>
      <c r="D9" s="21"/>
      <c r="E9" s="15" t="s">
        <v>32</v>
      </c>
      <c r="F9" s="16">
        <v>43</v>
      </c>
      <c r="G9" s="67" t="s">
        <v>54</v>
      </c>
      <c r="H9" s="16">
        <v>21.5</v>
      </c>
      <c r="I9" s="16">
        <v>21.5</v>
      </c>
      <c r="J9" s="16"/>
      <c r="K9" s="67" t="s">
        <v>54</v>
      </c>
      <c r="L9" s="16">
        <v>33</v>
      </c>
      <c r="M9" s="16"/>
      <c r="N9" s="16"/>
      <c r="O9" s="17">
        <f>26.68+24.3</f>
        <v>50.980000000000004</v>
      </c>
      <c r="P9" s="16"/>
      <c r="Q9" s="16"/>
      <c r="R9" s="16"/>
      <c r="S9" s="16"/>
      <c r="T9" s="16"/>
      <c r="U9" s="16"/>
      <c r="V9" s="16"/>
      <c r="W9" s="16"/>
      <c r="X9" s="18">
        <f t="shared" si="0"/>
        <v>0</v>
      </c>
      <c r="Y9" s="18">
        <f t="shared" si="1"/>
        <v>50.980000000000004</v>
      </c>
      <c r="Z9" s="19"/>
      <c r="AA9" s="80" t="s">
        <v>54</v>
      </c>
      <c r="AB9" s="81" t="s">
        <v>50</v>
      </c>
      <c r="AC9" s="81" t="s">
        <v>50</v>
      </c>
      <c r="AD9" s="82" t="s">
        <v>50</v>
      </c>
      <c r="AE9" s="83" t="s">
        <v>54</v>
      </c>
      <c r="AF9" s="78" t="s">
        <v>54</v>
      </c>
      <c r="AG9" s="84"/>
    </row>
    <row r="10" spans="1:33" ht="15.95" customHeight="1">
      <c r="A10" s="11">
        <v>4</v>
      </c>
      <c r="B10" s="12"/>
      <c r="C10" s="22" t="s">
        <v>35</v>
      </c>
      <c r="D10" s="20"/>
      <c r="E10" s="15" t="s">
        <v>32</v>
      </c>
      <c r="F10" s="16">
        <v>56</v>
      </c>
      <c r="G10" s="67">
        <v>53.036000000000001</v>
      </c>
      <c r="H10" s="16">
        <v>28</v>
      </c>
      <c r="I10" s="16">
        <v>28</v>
      </c>
      <c r="J10" s="16">
        <v>170</v>
      </c>
      <c r="K10" s="67">
        <v>170.11493999999999</v>
      </c>
      <c r="L10" s="16">
        <v>42</v>
      </c>
      <c r="M10" s="16"/>
      <c r="N10" s="16">
        <v>28.2</v>
      </c>
      <c r="O10" s="17">
        <f>26.6+27.22+28.2</f>
        <v>82.02</v>
      </c>
      <c r="P10" s="16"/>
      <c r="Q10" s="16"/>
      <c r="R10" s="16"/>
      <c r="S10" s="16"/>
      <c r="T10" s="16"/>
      <c r="U10" s="16"/>
      <c r="V10" s="16"/>
      <c r="W10" s="16"/>
      <c r="X10" s="18">
        <f t="shared" si="0"/>
        <v>28.2</v>
      </c>
      <c r="Y10" s="18">
        <f t="shared" si="1"/>
        <v>82.02</v>
      </c>
      <c r="Z10" s="19"/>
      <c r="AA10" s="80">
        <v>0.37351853000000002</v>
      </c>
      <c r="AB10" s="81">
        <v>8.6759260000000005E-2</v>
      </c>
      <c r="AC10" s="81">
        <v>0.41324073</v>
      </c>
      <c r="AD10" s="82">
        <v>0.28675927000000001</v>
      </c>
      <c r="AE10" s="83">
        <v>70.311639999999997</v>
      </c>
      <c r="AF10" s="78">
        <v>367.767</v>
      </c>
      <c r="AG10" s="84"/>
    </row>
    <row r="11" spans="1:33" ht="15.95" customHeight="1">
      <c r="A11" s="11">
        <v>5</v>
      </c>
      <c r="B11" s="12"/>
      <c r="C11" s="23" t="s">
        <v>36</v>
      </c>
      <c r="D11" s="20"/>
      <c r="E11" s="15" t="s">
        <v>32</v>
      </c>
      <c r="F11" s="16">
        <v>67</v>
      </c>
      <c r="G11" s="67">
        <v>63.536000000000001</v>
      </c>
      <c r="H11" s="16">
        <v>33.5</v>
      </c>
      <c r="I11" s="16">
        <v>33.5</v>
      </c>
      <c r="J11" s="16">
        <v>150</v>
      </c>
      <c r="K11" s="67">
        <v>139.75903</v>
      </c>
      <c r="L11" s="16">
        <v>44</v>
      </c>
      <c r="M11" s="16"/>
      <c r="N11" s="16"/>
      <c r="O11" s="17">
        <f>27.6+25.66+26.54+26.96</f>
        <v>106.76000000000002</v>
      </c>
      <c r="P11" s="16"/>
      <c r="Q11" s="16"/>
      <c r="R11" s="16"/>
      <c r="S11" s="16"/>
      <c r="T11" s="16"/>
      <c r="U11" s="16"/>
      <c r="V11" s="16"/>
      <c r="W11" s="16"/>
      <c r="X11" s="18">
        <f t="shared" si="0"/>
        <v>0</v>
      </c>
      <c r="Y11" s="18">
        <f t="shared" si="1"/>
        <v>106.76000000000002</v>
      </c>
      <c r="Z11" s="19"/>
      <c r="AA11" s="80">
        <v>0.39064816000000002</v>
      </c>
      <c r="AB11" s="81">
        <v>0.11525463</v>
      </c>
      <c r="AC11" s="81">
        <v>0.38474535999999998</v>
      </c>
      <c r="AD11" s="82">
        <v>0.27539353</v>
      </c>
      <c r="AE11" s="83">
        <v>54.97804</v>
      </c>
      <c r="AF11" s="78">
        <v>370.37036000000001</v>
      </c>
      <c r="AG11" s="84"/>
    </row>
    <row r="12" spans="1:33" ht="15.95" customHeight="1">
      <c r="A12" s="11">
        <v>6</v>
      </c>
      <c r="B12" s="12"/>
      <c r="C12" s="23" t="s">
        <v>37</v>
      </c>
      <c r="D12" s="20"/>
      <c r="E12" s="15" t="s">
        <v>32</v>
      </c>
      <c r="F12" s="16">
        <v>56</v>
      </c>
      <c r="G12" s="67">
        <v>52.26</v>
      </c>
      <c r="H12" s="16">
        <v>28</v>
      </c>
      <c r="I12" s="16">
        <v>28</v>
      </c>
      <c r="J12" s="16">
        <v>100</v>
      </c>
      <c r="K12" s="67">
        <v>102.85299999999999</v>
      </c>
      <c r="L12" s="16">
        <v>43</v>
      </c>
      <c r="M12" s="16"/>
      <c r="N12" s="16">
        <v>29.86</v>
      </c>
      <c r="O12" s="16">
        <f>26.98+26.44+26.78</f>
        <v>80.2</v>
      </c>
      <c r="P12" s="16"/>
      <c r="Q12" s="16"/>
      <c r="R12" s="16"/>
      <c r="S12" s="16"/>
      <c r="T12" s="16"/>
      <c r="U12" s="16"/>
      <c r="V12" s="16"/>
      <c r="W12" s="16"/>
      <c r="X12" s="18">
        <f t="shared" si="0"/>
        <v>29.86</v>
      </c>
      <c r="Y12" s="18">
        <f t="shared" si="1"/>
        <v>80.2</v>
      </c>
      <c r="Z12" s="19"/>
      <c r="AA12" s="80">
        <v>0.3695949</v>
      </c>
      <c r="AB12" s="81">
        <v>9.3622683999999998E-2</v>
      </c>
      <c r="AC12" s="81">
        <v>0.40637731999999999</v>
      </c>
      <c r="AD12" s="82">
        <v>0.27597221599999999</v>
      </c>
      <c r="AE12" s="83">
        <v>100.627304</v>
      </c>
      <c r="AF12" s="78">
        <v>327.08334000000002</v>
      </c>
      <c r="AG12" s="84"/>
    </row>
    <row r="13" spans="1:33" ht="15.95" customHeight="1">
      <c r="A13" s="11">
        <v>7</v>
      </c>
      <c r="B13" s="12"/>
      <c r="C13" s="23" t="s">
        <v>38</v>
      </c>
      <c r="D13" s="20"/>
      <c r="E13" s="15" t="s">
        <v>32</v>
      </c>
      <c r="F13" s="16"/>
      <c r="G13" s="67">
        <v>0</v>
      </c>
      <c r="H13" s="16"/>
      <c r="I13" s="16"/>
      <c r="J13" s="16"/>
      <c r="K13" s="67">
        <v>0</v>
      </c>
      <c r="L13" s="16"/>
      <c r="M13" s="16"/>
      <c r="N13" s="16"/>
      <c r="O13" s="17"/>
      <c r="P13" s="16"/>
      <c r="Q13" s="16"/>
      <c r="R13" s="16"/>
      <c r="S13" s="16"/>
      <c r="T13" s="16"/>
      <c r="U13" s="16"/>
      <c r="V13" s="16"/>
      <c r="W13" s="16"/>
      <c r="X13" s="18">
        <f t="shared" si="0"/>
        <v>0</v>
      </c>
      <c r="Y13" s="18">
        <f t="shared" si="1"/>
        <v>0</v>
      </c>
      <c r="Z13" s="19"/>
      <c r="AA13" s="80">
        <v>9.4907405000000007E-3</v>
      </c>
      <c r="AB13" s="81">
        <v>0</v>
      </c>
      <c r="AC13" s="81">
        <v>0.5</v>
      </c>
      <c r="AD13" s="82">
        <v>9.4907405000000007E-3</v>
      </c>
      <c r="AE13" s="83">
        <v>0</v>
      </c>
      <c r="AF13" s="78">
        <v>324.68085000000002</v>
      </c>
      <c r="AG13" s="84"/>
    </row>
    <row r="14" spans="1:33" ht="15.95" customHeight="1">
      <c r="A14" s="11">
        <v>8</v>
      </c>
      <c r="B14" s="12"/>
      <c r="C14" s="13" t="s">
        <v>39</v>
      </c>
      <c r="D14" s="20"/>
      <c r="E14" s="15" t="s">
        <v>32</v>
      </c>
      <c r="F14" s="16">
        <v>29</v>
      </c>
      <c r="G14" s="67" t="s">
        <v>54</v>
      </c>
      <c r="H14" s="16">
        <v>14.5</v>
      </c>
      <c r="I14" s="16">
        <v>14.5</v>
      </c>
      <c r="J14" s="16">
        <v>150</v>
      </c>
      <c r="K14" s="67" t="s">
        <v>54</v>
      </c>
      <c r="L14" s="16">
        <v>30</v>
      </c>
      <c r="M14" s="16"/>
      <c r="N14" s="16"/>
      <c r="O14" s="17"/>
      <c r="P14" s="16"/>
      <c r="Q14" s="16"/>
      <c r="R14" s="16"/>
      <c r="S14" s="16"/>
      <c r="T14" s="16"/>
      <c r="U14" s="16"/>
      <c r="V14" s="16"/>
      <c r="W14" s="16">
        <v>50</v>
      </c>
      <c r="X14" s="18">
        <f t="shared" si="0"/>
        <v>50</v>
      </c>
      <c r="Y14" s="18">
        <f t="shared" si="1"/>
        <v>0</v>
      </c>
      <c r="Z14" s="19"/>
      <c r="AA14" s="80" t="s">
        <v>54</v>
      </c>
      <c r="AB14" s="81" t="s">
        <v>50</v>
      </c>
      <c r="AC14" s="81" t="s">
        <v>50</v>
      </c>
      <c r="AD14" s="82" t="s">
        <v>50</v>
      </c>
      <c r="AE14" s="83" t="s">
        <v>54</v>
      </c>
      <c r="AF14" s="78" t="s">
        <v>54</v>
      </c>
      <c r="AG14" s="84"/>
    </row>
    <row r="15" spans="1:33" ht="15.95" customHeight="1">
      <c r="A15" s="11">
        <v>9</v>
      </c>
      <c r="B15" s="12"/>
      <c r="C15" s="23" t="s">
        <v>40</v>
      </c>
      <c r="D15" s="20"/>
      <c r="E15" s="15" t="s">
        <v>32</v>
      </c>
      <c r="F15" s="16">
        <v>56</v>
      </c>
      <c r="G15" s="67" t="s">
        <v>54</v>
      </c>
      <c r="H15" s="16">
        <v>28</v>
      </c>
      <c r="I15" s="16">
        <v>28</v>
      </c>
      <c r="J15" s="16">
        <v>190</v>
      </c>
      <c r="K15" s="67" t="s">
        <v>54</v>
      </c>
      <c r="L15" s="16">
        <v>35</v>
      </c>
      <c r="M15" s="16"/>
      <c r="N15" s="16">
        <v>27.86</v>
      </c>
      <c r="O15" s="17">
        <f>26.32+25.62+26.7</f>
        <v>78.64</v>
      </c>
      <c r="P15" s="16"/>
      <c r="Q15" s="16"/>
      <c r="R15" s="16"/>
      <c r="S15" s="16"/>
      <c r="T15" s="16"/>
      <c r="U15" s="16"/>
      <c r="V15" s="16"/>
      <c r="W15" s="16"/>
      <c r="X15" s="18">
        <f t="shared" si="0"/>
        <v>27.86</v>
      </c>
      <c r="Y15" s="18">
        <f t="shared" si="1"/>
        <v>78.64</v>
      </c>
      <c r="Z15" s="19"/>
      <c r="AA15" s="80" t="s">
        <v>54</v>
      </c>
      <c r="AB15" s="81" t="s">
        <v>50</v>
      </c>
      <c r="AC15" s="81" t="s">
        <v>50</v>
      </c>
      <c r="AD15" s="82" t="s">
        <v>50</v>
      </c>
      <c r="AE15" s="83" t="s">
        <v>54</v>
      </c>
      <c r="AF15" s="78" t="s">
        <v>54</v>
      </c>
      <c r="AG15" s="84"/>
    </row>
    <row r="16" spans="1:33" ht="15.95" customHeight="1">
      <c r="A16" s="11">
        <v>10</v>
      </c>
      <c r="B16" s="12"/>
      <c r="C16" s="23" t="s">
        <v>41</v>
      </c>
      <c r="D16" s="20"/>
      <c r="E16" s="15" t="s">
        <v>32</v>
      </c>
      <c r="F16" s="16">
        <v>66</v>
      </c>
      <c r="G16" s="67" t="s">
        <v>54</v>
      </c>
      <c r="H16" s="16">
        <v>33</v>
      </c>
      <c r="I16" s="16">
        <v>33</v>
      </c>
      <c r="J16" s="16">
        <v>120</v>
      </c>
      <c r="K16" s="67" t="s">
        <v>54</v>
      </c>
      <c r="L16" s="16">
        <v>49</v>
      </c>
      <c r="M16" s="16"/>
      <c r="N16" s="16"/>
      <c r="O16" s="17">
        <f>26.14+25.96+26.04+26.68</f>
        <v>104.82</v>
      </c>
      <c r="P16" s="16"/>
      <c r="Q16" s="16"/>
      <c r="R16" s="16"/>
      <c r="S16" s="16"/>
      <c r="T16" s="16"/>
      <c r="U16" s="16"/>
      <c r="V16" s="16"/>
      <c r="W16" s="16"/>
      <c r="X16" s="18">
        <f t="shared" si="0"/>
        <v>0</v>
      </c>
      <c r="Y16" s="18">
        <f t="shared" si="1"/>
        <v>104.82</v>
      </c>
      <c r="Z16" s="19"/>
      <c r="AA16" s="80" t="s">
        <v>54</v>
      </c>
      <c r="AB16" s="81" t="s">
        <v>50</v>
      </c>
      <c r="AC16" s="81" t="s">
        <v>50</v>
      </c>
      <c r="AD16" s="82" t="s">
        <v>50</v>
      </c>
      <c r="AE16" s="83" t="s">
        <v>54</v>
      </c>
      <c r="AF16" s="78" t="s">
        <v>54</v>
      </c>
      <c r="AG16" s="84"/>
    </row>
    <row r="17" spans="1:33" ht="15.95" customHeight="1">
      <c r="A17" s="11">
        <v>11</v>
      </c>
      <c r="B17" s="12"/>
      <c r="C17" s="23" t="s">
        <v>42</v>
      </c>
      <c r="D17" s="20"/>
      <c r="E17" s="15" t="s">
        <v>32</v>
      </c>
      <c r="F17" s="16">
        <v>51</v>
      </c>
      <c r="G17" s="67">
        <v>0</v>
      </c>
      <c r="H17" s="16">
        <v>25.5</v>
      </c>
      <c r="I17" s="16">
        <v>25.5</v>
      </c>
      <c r="J17" s="16"/>
      <c r="K17" s="67">
        <v>0</v>
      </c>
      <c r="L17" s="16">
        <v>32</v>
      </c>
      <c r="M17" s="16"/>
      <c r="N17" s="16"/>
      <c r="O17" s="17">
        <f>27.12+26.76+26.62</f>
        <v>80.5</v>
      </c>
      <c r="P17" s="16"/>
      <c r="Q17" s="16"/>
      <c r="R17" s="16"/>
      <c r="S17" s="16"/>
      <c r="T17" s="16"/>
      <c r="U17" s="16"/>
      <c r="V17" s="16"/>
      <c r="W17" s="16"/>
      <c r="X17" s="18">
        <f t="shared" si="0"/>
        <v>0</v>
      </c>
      <c r="Y17" s="18">
        <f t="shared" si="1"/>
        <v>80.5</v>
      </c>
      <c r="Z17" s="19"/>
      <c r="AA17" s="80">
        <v>0.27754630000000002</v>
      </c>
      <c r="AB17" s="81">
        <v>0</v>
      </c>
      <c r="AC17" s="81">
        <v>0.5</v>
      </c>
      <c r="AD17" s="82">
        <v>0.27754630000000002</v>
      </c>
      <c r="AE17" s="83">
        <v>0</v>
      </c>
      <c r="AF17" s="78">
        <v>262.85714999999999</v>
      </c>
      <c r="AG17" s="84"/>
    </row>
    <row r="18" spans="1:33" ht="15.95" customHeight="1">
      <c r="A18" s="11">
        <v>12</v>
      </c>
      <c r="B18" s="12"/>
      <c r="C18" s="23" t="s">
        <v>43</v>
      </c>
      <c r="D18" s="20"/>
      <c r="E18" s="15" t="s">
        <v>32</v>
      </c>
      <c r="F18" s="16">
        <v>37</v>
      </c>
      <c r="G18" s="67">
        <v>28.212</v>
      </c>
      <c r="H18" s="16">
        <v>18.5</v>
      </c>
      <c r="I18" s="16">
        <v>18.5</v>
      </c>
      <c r="J18" s="16"/>
      <c r="K18" s="67">
        <v>0</v>
      </c>
      <c r="L18" s="16">
        <v>55</v>
      </c>
      <c r="M18" s="16"/>
      <c r="N18" s="16"/>
      <c r="O18" s="17">
        <v>25.14</v>
      </c>
      <c r="P18" s="16"/>
      <c r="Q18" s="16"/>
      <c r="R18" s="16"/>
      <c r="S18" s="16"/>
      <c r="T18" s="16"/>
      <c r="U18" s="16"/>
      <c r="V18" s="16"/>
      <c r="W18" s="16"/>
      <c r="X18" s="18">
        <f t="shared" si="0"/>
        <v>0</v>
      </c>
      <c r="Y18" s="18">
        <f t="shared" si="1"/>
        <v>25.14</v>
      </c>
      <c r="Z18" s="19"/>
      <c r="AA18" s="80">
        <v>0.46495370000000003</v>
      </c>
      <c r="AB18" s="81">
        <v>7.0995370000000002E-2</v>
      </c>
      <c r="AC18" s="81">
        <v>0.42900463999999999</v>
      </c>
      <c r="AD18" s="82">
        <v>0.39395833000000002</v>
      </c>
      <c r="AE18" s="83">
        <v>191.92952</v>
      </c>
      <c r="AF18" s="78">
        <v>298.46154999999999</v>
      </c>
      <c r="AG18" s="84"/>
    </row>
    <row r="19" spans="1:33" ht="15.95" customHeight="1">
      <c r="A19" s="11">
        <v>13</v>
      </c>
      <c r="B19" s="12"/>
      <c r="C19" s="23" t="s">
        <v>44</v>
      </c>
      <c r="D19" s="21"/>
      <c r="E19" s="15" t="s">
        <v>32</v>
      </c>
      <c r="F19" s="16">
        <v>67</v>
      </c>
      <c r="G19" s="67">
        <v>61.176000000000002</v>
      </c>
      <c r="H19" s="16">
        <v>33.5</v>
      </c>
      <c r="I19" s="16">
        <v>33.5</v>
      </c>
      <c r="J19" s="16"/>
      <c r="K19" s="67">
        <v>0</v>
      </c>
      <c r="L19" s="16">
        <v>49</v>
      </c>
      <c r="M19" s="16"/>
      <c r="N19" s="16"/>
      <c r="O19" s="17">
        <f>23.86+26.94+26.64+27.08</f>
        <v>104.52</v>
      </c>
      <c r="P19" s="16"/>
      <c r="Q19" s="16"/>
      <c r="R19" s="16"/>
      <c r="S19" s="16"/>
      <c r="T19" s="16"/>
      <c r="U19" s="16"/>
      <c r="V19" s="16"/>
      <c r="W19" s="16"/>
      <c r="X19" s="18">
        <f t="shared" si="0"/>
        <v>0</v>
      </c>
      <c r="Y19" s="18">
        <f t="shared" si="1"/>
        <v>104.52</v>
      </c>
      <c r="Z19" s="19"/>
      <c r="AA19" s="80">
        <v>0.34160879999999999</v>
      </c>
      <c r="AB19" s="81">
        <v>0.10378472499999999</v>
      </c>
      <c r="AC19" s="81">
        <v>0.39621529999999999</v>
      </c>
      <c r="AD19" s="82">
        <v>0.237824075</v>
      </c>
      <c r="AE19" s="83">
        <v>85.103570000000005</v>
      </c>
      <c r="AF19" s="78">
        <v>236.56717</v>
      </c>
      <c r="AG19" s="84"/>
    </row>
    <row r="20" spans="1:33" ht="15.95" customHeight="1">
      <c r="A20" s="11">
        <v>14</v>
      </c>
      <c r="B20" s="12"/>
      <c r="C20" s="23" t="s">
        <v>45</v>
      </c>
      <c r="D20" s="24"/>
      <c r="E20" s="15" t="s">
        <v>32</v>
      </c>
      <c r="F20" s="16"/>
      <c r="G20" s="67"/>
      <c r="H20" s="16"/>
      <c r="I20" s="16"/>
      <c r="J20" s="16"/>
      <c r="K20" s="67"/>
      <c r="L20" s="16"/>
      <c r="M20" s="16"/>
      <c r="N20" s="16"/>
      <c r="O20" s="17"/>
      <c r="P20" s="16"/>
      <c r="Q20" s="16"/>
      <c r="R20" s="16"/>
      <c r="S20" s="16"/>
      <c r="T20" s="16"/>
      <c r="U20" s="16"/>
      <c r="V20" s="16"/>
      <c r="W20" s="16"/>
      <c r="X20" s="18">
        <f t="shared" si="0"/>
        <v>0</v>
      </c>
      <c r="Y20" s="18">
        <f t="shared" si="1"/>
        <v>0</v>
      </c>
      <c r="Z20" s="19"/>
      <c r="AA20" s="80"/>
      <c r="AB20" s="81"/>
      <c r="AC20" s="81"/>
      <c r="AD20" s="82"/>
      <c r="AE20" s="83"/>
      <c r="AF20" s="78"/>
      <c r="AG20" s="84"/>
    </row>
    <row r="21" spans="1:33" s="7" customFormat="1" ht="15.95" customHeight="1">
      <c r="A21" s="11">
        <v>15</v>
      </c>
      <c r="B21" s="12"/>
      <c r="C21" s="23" t="s">
        <v>51</v>
      </c>
      <c r="D21" s="20"/>
      <c r="E21" s="15" t="s">
        <v>32</v>
      </c>
      <c r="F21" s="16">
        <v>43</v>
      </c>
      <c r="G21" s="67">
        <v>35.835999999999999</v>
      </c>
      <c r="H21" s="16">
        <v>21.5</v>
      </c>
      <c r="I21" s="16">
        <v>21.5</v>
      </c>
      <c r="J21" s="16">
        <v>170</v>
      </c>
      <c r="K21" s="67">
        <v>165.78313</v>
      </c>
      <c r="L21" s="16">
        <v>49</v>
      </c>
      <c r="M21" s="16"/>
      <c r="N21" s="16"/>
      <c r="O21" s="25">
        <v>23.6</v>
      </c>
      <c r="P21" s="16"/>
      <c r="Q21" s="16"/>
      <c r="R21" s="26"/>
      <c r="S21" s="26"/>
      <c r="T21" s="26"/>
      <c r="U21" s="26"/>
      <c r="V21" s="26"/>
      <c r="W21" s="26"/>
      <c r="X21" s="18">
        <f t="shared" si="0"/>
        <v>0</v>
      </c>
      <c r="Y21" s="18">
        <f t="shared" si="1"/>
        <v>23.6</v>
      </c>
      <c r="Z21" s="19"/>
      <c r="AA21" s="80">
        <v>0.32813656000000002</v>
      </c>
      <c r="AB21" s="81">
        <v>9.5648150000000001E-2</v>
      </c>
      <c r="AC21" s="81">
        <v>0.40435186000000001</v>
      </c>
      <c r="AD21" s="82">
        <v>0.23248841000000003</v>
      </c>
      <c r="AE21" s="83">
        <v>100.182106</v>
      </c>
      <c r="AF21" s="78">
        <v>366.99029999999999</v>
      </c>
      <c r="AG21" s="84"/>
    </row>
    <row r="22" spans="1:33" ht="15.95" customHeight="1">
      <c r="A22" s="11">
        <v>16</v>
      </c>
      <c r="B22" s="12"/>
      <c r="C22" s="23" t="s">
        <v>46</v>
      </c>
      <c r="D22" s="20"/>
      <c r="E22" s="15" t="s">
        <v>32</v>
      </c>
      <c r="F22" s="16"/>
      <c r="G22" s="67"/>
      <c r="H22" s="16"/>
      <c r="I22" s="16"/>
      <c r="J22" s="16"/>
      <c r="K22" s="67"/>
      <c r="L22" s="16"/>
      <c r="M22" s="16"/>
      <c r="N22" s="16"/>
      <c r="O22" s="17"/>
      <c r="P22" s="16"/>
      <c r="Q22" s="16"/>
      <c r="R22" s="16"/>
      <c r="S22" s="16"/>
      <c r="T22" s="16"/>
      <c r="U22" s="16"/>
      <c r="V22" s="16"/>
      <c r="W22" s="16"/>
      <c r="X22" s="18">
        <f t="shared" si="0"/>
        <v>0</v>
      </c>
      <c r="Y22" s="18">
        <f t="shared" si="1"/>
        <v>0</v>
      </c>
      <c r="Z22" s="19"/>
      <c r="AA22" s="80"/>
      <c r="AB22" s="81"/>
      <c r="AC22" s="81"/>
      <c r="AD22" s="82"/>
      <c r="AE22" s="83"/>
      <c r="AF22" s="78"/>
      <c r="AG22" s="84"/>
    </row>
    <row r="23" spans="1:33" ht="15.95" customHeight="1">
      <c r="A23" s="11">
        <v>17</v>
      </c>
      <c r="B23" s="12"/>
      <c r="C23" s="23" t="s">
        <v>47</v>
      </c>
      <c r="D23" s="24"/>
      <c r="E23" s="15" t="s">
        <v>32</v>
      </c>
      <c r="F23" s="16">
        <v>51</v>
      </c>
      <c r="G23" s="67">
        <v>47.887999999999998</v>
      </c>
      <c r="H23" s="16">
        <v>25.5</v>
      </c>
      <c r="I23" s="16">
        <v>25.5</v>
      </c>
      <c r="J23" s="16"/>
      <c r="K23" s="67">
        <v>0</v>
      </c>
      <c r="L23" s="16">
        <v>33</v>
      </c>
      <c r="M23" s="16"/>
      <c r="N23" s="16"/>
      <c r="O23" s="17">
        <f>26.4+25.6</f>
        <v>52</v>
      </c>
      <c r="P23" s="16"/>
      <c r="Q23" s="16"/>
      <c r="R23" s="16"/>
      <c r="S23" s="16"/>
      <c r="T23" s="16"/>
      <c r="U23" s="16"/>
      <c r="V23" s="16"/>
      <c r="W23" s="16"/>
      <c r="X23" s="18">
        <f t="shared" si="0"/>
        <v>0</v>
      </c>
      <c r="Y23" s="18">
        <f t="shared" si="1"/>
        <v>52</v>
      </c>
      <c r="Z23" s="19"/>
      <c r="AA23" s="80">
        <v>0.39812500000000001</v>
      </c>
      <c r="AB23" s="81">
        <v>8.7615739999999998E-2</v>
      </c>
      <c r="AC23" s="81">
        <v>0.41238427</v>
      </c>
      <c r="AD23" s="82">
        <v>0.31050926000000001</v>
      </c>
      <c r="AE23" s="83">
        <v>92.15916</v>
      </c>
      <c r="AF23" s="78">
        <v>137.72728000000001</v>
      </c>
      <c r="AG23" s="84"/>
    </row>
    <row r="24" spans="1:33" ht="15.95" customHeight="1">
      <c r="A24" s="11">
        <v>18</v>
      </c>
      <c r="B24" s="21"/>
      <c r="C24" s="23" t="s">
        <v>48</v>
      </c>
      <c r="D24" s="27"/>
      <c r="E24" s="15" t="s">
        <v>32</v>
      </c>
      <c r="F24" s="16">
        <v>40</v>
      </c>
      <c r="G24" s="67">
        <v>31.931999999999999</v>
      </c>
      <c r="H24" s="16">
        <v>2</v>
      </c>
      <c r="I24" s="16">
        <v>20</v>
      </c>
      <c r="J24" s="16"/>
      <c r="K24" s="67">
        <v>0</v>
      </c>
      <c r="L24" s="16">
        <v>31</v>
      </c>
      <c r="M24" s="16"/>
      <c r="N24" s="16"/>
      <c r="O24" s="17"/>
      <c r="P24" s="16"/>
      <c r="Q24" s="16"/>
      <c r="R24" s="16"/>
      <c r="S24" s="16"/>
      <c r="T24" s="16"/>
      <c r="U24" s="16"/>
      <c r="V24" s="16">
        <v>60</v>
      </c>
      <c r="W24" s="16"/>
      <c r="X24" s="18">
        <f t="shared" si="0"/>
        <v>0</v>
      </c>
      <c r="Y24" s="18">
        <f t="shared" si="1"/>
        <v>60</v>
      </c>
      <c r="Z24" s="19"/>
      <c r="AA24" s="80">
        <v>0.34081018000000002</v>
      </c>
      <c r="AB24" s="81">
        <v>7.0138889999999995E-2</v>
      </c>
      <c r="AC24" s="81">
        <v>0.4298611</v>
      </c>
      <c r="AD24" s="82">
        <v>0.27067129000000001</v>
      </c>
      <c r="AE24" s="83">
        <v>100.53731500000001</v>
      </c>
      <c r="AF24" s="78">
        <v>247.44185999999999</v>
      </c>
      <c r="AG24" s="84"/>
    </row>
    <row r="25" spans="1:33" ht="15.95" customHeight="1">
      <c r="A25" s="11">
        <v>19</v>
      </c>
      <c r="B25" s="21"/>
      <c r="C25" s="23" t="s">
        <v>49</v>
      </c>
      <c r="D25" s="27"/>
      <c r="E25" s="15" t="s">
        <v>32</v>
      </c>
      <c r="F25" s="16"/>
      <c r="G25" s="67">
        <v>0</v>
      </c>
      <c r="H25" s="16"/>
      <c r="I25" s="16"/>
      <c r="J25" s="16"/>
      <c r="K25" s="67">
        <v>0</v>
      </c>
      <c r="L25" s="16"/>
      <c r="M25" s="16"/>
      <c r="N25" s="16"/>
      <c r="O25" s="17"/>
      <c r="P25" s="16"/>
      <c r="Q25" s="16"/>
      <c r="R25" s="16"/>
      <c r="S25" s="16"/>
      <c r="T25" s="16"/>
      <c r="U25" s="16"/>
      <c r="V25" s="16"/>
      <c r="W25" s="16"/>
      <c r="X25" s="18">
        <f t="shared" si="0"/>
        <v>0</v>
      </c>
      <c r="Y25" s="18">
        <f t="shared" si="1"/>
        <v>0</v>
      </c>
      <c r="Z25" s="19"/>
      <c r="AA25" s="80">
        <v>5.8229166999999998E-2</v>
      </c>
      <c r="AB25" s="81">
        <v>0</v>
      </c>
      <c r="AC25" s="81">
        <v>0.5</v>
      </c>
      <c r="AD25" s="82">
        <v>5.8229166999999998E-2</v>
      </c>
      <c r="AE25" s="83">
        <v>0</v>
      </c>
      <c r="AF25" s="78">
        <v>324.68085000000002</v>
      </c>
      <c r="AG25" s="84"/>
    </row>
    <row r="26" spans="1:33" ht="15.95" customHeight="1">
      <c r="A26" s="11">
        <v>20</v>
      </c>
      <c r="B26" s="21"/>
      <c r="C26" s="23" t="s">
        <v>52</v>
      </c>
      <c r="D26" s="28"/>
      <c r="E26" s="15" t="s">
        <v>32</v>
      </c>
      <c r="F26" s="16">
        <v>67</v>
      </c>
      <c r="G26" s="67">
        <v>62.667999999999999</v>
      </c>
      <c r="H26" s="16">
        <v>33.5</v>
      </c>
      <c r="I26" s="16">
        <v>33.5</v>
      </c>
      <c r="J26" s="16"/>
      <c r="K26" s="67">
        <v>0</v>
      </c>
      <c r="L26" s="16">
        <v>47</v>
      </c>
      <c r="M26" s="16"/>
      <c r="N26" s="16"/>
      <c r="O26" s="17">
        <f>24.96+27.14+28.74+28.34</f>
        <v>109.18</v>
      </c>
      <c r="P26" s="16"/>
      <c r="Q26" s="16"/>
      <c r="R26" s="16"/>
      <c r="S26" s="16"/>
      <c r="T26" s="16"/>
      <c r="U26" s="16"/>
      <c r="V26" s="16"/>
      <c r="W26" s="16"/>
      <c r="X26" s="18">
        <f t="shared" si="0"/>
        <v>0</v>
      </c>
      <c r="Y26" s="18">
        <f t="shared" si="1"/>
        <v>109.18</v>
      </c>
      <c r="Z26" s="19"/>
      <c r="AA26" s="80">
        <v>0.39122686000000001</v>
      </c>
      <c r="AB26" s="81">
        <v>0.10843750000000001</v>
      </c>
      <c r="AC26" s="81">
        <v>0.39156249999999998</v>
      </c>
      <c r="AD26" s="82">
        <v>0.28278935999999999</v>
      </c>
      <c r="AE26" s="83">
        <v>76.374979999999994</v>
      </c>
      <c r="AF26" s="78">
        <v>296.81817999999998</v>
      </c>
      <c r="AG26" s="84"/>
    </row>
    <row r="27" spans="1:33" ht="16.5" hidden="1" customHeight="1">
      <c r="A27" s="11">
        <v>21</v>
      </c>
      <c r="B27" s="21"/>
      <c r="C27" s="23"/>
      <c r="D27" s="28"/>
      <c r="E27" s="15" t="s">
        <v>32</v>
      </c>
      <c r="F27" s="16"/>
      <c r="G27" s="67" t="s">
        <v>54</v>
      </c>
      <c r="H27" s="16"/>
      <c r="I27" s="16"/>
      <c r="J27" s="16"/>
      <c r="K27" s="67" t="s">
        <v>54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8">
        <f t="shared" si="0"/>
        <v>0</v>
      </c>
      <c r="Y27" s="18">
        <f t="shared" si="1"/>
        <v>0</v>
      </c>
      <c r="Z27" s="19"/>
      <c r="AA27" s="80" t="s">
        <v>54</v>
      </c>
      <c r="AB27" s="81" t="s">
        <v>50</v>
      </c>
      <c r="AC27" s="81" t="s">
        <v>50</v>
      </c>
      <c r="AD27" s="82" t="s">
        <v>50</v>
      </c>
      <c r="AE27" s="83" t="s">
        <v>54</v>
      </c>
      <c r="AF27" s="78" t="s">
        <v>54</v>
      </c>
      <c r="AG27" s="84"/>
    </row>
    <row r="28" spans="1:33" ht="15.75" hidden="1" customHeight="1">
      <c r="A28" s="11">
        <v>22</v>
      </c>
      <c r="B28" s="21"/>
      <c r="C28" s="23"/>
      <c r="D28" s="28"/>
      <c r="E28" s="15" t="s">
        <v>32</v>
      </c>
      <c r="F28" s="16"/>
      <c r="G28" s="67" t="s">
        <v>54</v>
      </c>
      <c r="H28" s="16"/>
      <c r="I28" s="16"/>
      <c r="J28" s="16"/>
      <c r="K28" s="67" t="s">
        <v>54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8">
        <f t="shared" si="0"/>
        <v>0</v>
      </c>
      <c r="Y28" s="18">
        <f t="shared" si="1"/>
        <v>0</v>
      </c>
      <c r="Z28" s="19"/>
      <c r="AA28" s="80" t="s">
        <v>54</v>
      </c>
      <c r="AB28" s="81" t="s">
        <v>50</v>
      </c>
      <c r="AC28" s="81" t="s">
        <v>50</v>
      </c>
      <c r="AD28" s="82" t="s">
        <v>50</v>
      </c>
      <c r="AE28" s="83" t="s">
        <v>54</v>
      </c>
      <c r="AF28" s="78" t="s">
        <v>54</v>
      </c>
      <c r="AG28" s="84"/>
    </row>
    <row r="29" spans="1:33" ht="18" hidden="1" customHeight="1">
      <c r="A29" s="11">
        <v>23</v>
      </c>
      <c r="B29" s="21"/>
      <c r="C29" s="29"/>
      <c r="D29" s="28"/>
      <c r="E29" s="15" t="s">
        <v>32</v>
      </c>
      <c r="F29" s="30"/>
      <c r="G29" s="68" t="s">
        <v>54</v>
      </c>
      <c r="H29" s="30"/>
      <c r="I29" s="30"/>
      <c r="J29" s="30"/>
      <c r="K29" s="68" t="s">
        <v>54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16"/>
      <c r="X29" s="18">
        <f t="shared" si="0"/>
        <v>0</v>
      </c>
      <c r="Y29" s="18">
        <f t="shared" si="1"/>
        <v>0</v>
      </c>
      <c r="Z29" s="31"/>
      <c r="AA29" s="80" t="s">
        <v>54</v>
      </c>
      <c r="AB29" s="81" t="s">
        <v>50</v>
      </c>
      <c r="AC29" s="81" t="s">
        <v>50</v>
      </c>
      <c r="AD29" s="82" t="s">
        <v>50</v>
      </c>
      <c r="AE29" s="83" t="s">
        <v>54</v>
      </c>
      <c r="AF29" s="78" t="s">
        <v>54</v>
      </c>
      <c r="AG29" s="84"/>
    </row>
    <row r="30" spans="1:33" ht="15.75" hidden="1" customHeight="1">
      <c r="A30" s="11">
        <v>24</v>
      </c>
      <c r="B30" s="21"/>
      <c r="C30" s="32"/>
      <c r="D30" s="33"/>
      <c r="E30" s="15" t="s">
        <v>32</v>
      </c>
      <c r="F30" s="30"/>
      <c r="G30" s="68" t="s">
        <v>54</v>
      </c>
      <c r="H30" s="30"/>
      <c r="I30" s="30"/>
      <c r="J30" s="30"/>
      <c r="K30" s="68" t="s">
        <v>54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16"/>
      <c r="X30" s="18">
        <f t="shared" si="0"/>
        <v>0</v>
      </c>
      <c r="Y30" s="18">
        <f t="shared" si="1"/>
        <v>0</v>
      </c>
      <c r="Z30" s="31"/>
      <c r="AA30" s="80" t="s">
        <v>54</v>
      </c>
      <c r="AB30" s="81" t="s">
        <v>50</v>
      </c>
      <c r="AC30" s="81" t="s">
        <v>50</v>
      </c>
      <c r="AD30" s="82" t="s">
        <v>50</v>
      </c>
      <c r="AE30" s="83" t="s">
        <v>54</v>
      </c>
      <c r="AF30" s="78" t="s">
        <v>54</v>
      </c>
      <c r="AG30" s="84"/>
    </row>
    <row r="31" spans="1:33" ht="15.75" hidden="1" customHeight="1">
      <c r="A31" s="11">
        <v>25</v>
      </c>
      <c r="B31" s="21"/>
      <c r="C31" s="30"/>
      <c r="D31" s="28"/>
      <c r="E31" s="15" t="s">
        <v>32</v>
      </c>
      <c r="F31" s="30"/>
      <c r="G31" s="68" t="s">
        <v>54</v>
      </c>
      <c r="H31" s="30"/>
      <c r="I31" s="30"/>
      <c r="J31" s="30"/>
      <c r="K31" s="68" t="s">
        <v>54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16"/>
      <c r="X31" s="18">
        <f t="shared" si="0"/>
        <v>0</v>
      </c>
      <c r="Y31" s="18">
        <f t="shared" si="1"/>
        <v>0</v>
      </c>
      <c r="Z31" s="31"/>
      <c r="AA31" s="80" t="s">
        <v>54</v>
      </c>
      <c r="AB31" s="81" t="s">
        <v>50</v>
      </c>
      <c r="AC31" s="81" t="s">
        <v>50</v>
      </c>
      <c r="AD31" s="82" t="s">
        <v>50</v>
      </c>
      <c r="AE31" s="83" t="s">
        <v>54</v>
      </c>
      <c r="AF31" s="78" t="s">
        <v>54</v>
      </c>
      <c r="AG31" s="84"/>
    </row>
    <row r="32" spans="1:33" ht="15.75" hidden="1" customHeight="1">
      <c r="A32" s="11">
        <v>26</v>
      </c>
      <c r="B32" s="21"/>
      <c r="C32" s="34"/>
      <c r="D32" s="35"/>
      <c r="E32" s="15" t="s">
        <v>32</v>
      </c>
      <c r="F32" s="30"/>
      <c r="G32" s="68" t="s">
        <v>54</v>
      </c>
      <c r="H32" s="30"/>
      <c r="I32" s="30"/>
      <c r="J32" s="30"/>
      <c r="K32" s="68" t="s">
        <v>54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16"/>
      <c r="X32" s="18">
        <f t="shared" si="0"/>
        <v>0</v>
      </c>
      <c r="Y32" s="18">
        <f t="shared" si="1"/>
        <v>0</v>
      </c>
      <c r="Z32" s="31"/>
      <c r="AA32" s="80" t="s">
        <v>54</v>
      </c>
      <c r="AB32" s="81" t="s">
        <v>50</v>
      </c>
      <c r="AC32" s="81" t="s">
        <v>50</v>
      </c>
      <c r="AD32" s="82" t="s">
        <v>50</v>
      </c>
      <c r="AE32" s="83" t="s">
        <v>54</v>
      </c>
      <c r="AF32" s="78" t="s">
        <v>54</v>
      </c>
      <c r="AG32" s="84"/>
    </row>
    <row r="33" spans="1:33" ht="15.75" hidden="1" customHeight="1">
      <c r="A33" s="11">
        <v>27</v>
      </c>
      <c r="B33" s="21"/>
      <c r="C33" s="30"/>
      <c r="D33" s="35"/>
      <c r="E33" s="15" t="s">
        <v>32</v>
      </c>
      <c r="F33" s="30"/>
      <c r="G33" s="68" t="s">
        <v>54</v>
      </c>
      <c r="H33" s="30"/>
      <c r="I33" s="30"/>
      <c r="J33" s="30"/>
      <c r="K33" s="68" t="s">
        <v>54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16"/>
      <c r="X33" s="18">
        <f t="shared" si="0"/>
        <v>0</v>
      </c>
      <c r="Y33" s="18">
        <f t="shared" si="1"/>
        <v>0</v>
      </c>
      <c r="Z33" s="31"/>
      <c r="AA33" s="80" t="s">
        <v>54</v>
      </c>
      <c r="AB33" s="81" t="s">
        <v>50</v>
      </c>
      <c r="AC33" s="81" t="s">
        <v>50</v>
      </c>
      <c r="AD33" s="82" t="s">
        <v>50</v>
      </c>
      <c r="AE33" s="83" t="s">
        <v>54</v>
      </c>
      <c r="AF33" s="78" t="s">
        <v>54</v>
      </c>
      <c r="AG33" s="84"/>
    </row>
    <row r="34" spans="1:33" ht="15.75" hidden="1" customHeight="1">
      <c r="A34" s="11">
        <v>28</v>
      </c>
      <c r="B34" s="24"/>
      <c r="C34" s="36"/>
      <c r="D34" s="35"/>
      <c r="E34" s="15" t="s">
        <v>32</v>
      </c>
      <c r="F34" s="30"/>
      <c r="G34" s="68" t="s">
        <v>54</v>
      </c>
      <c r="H34" s="30"/>
      <c r="I34" s="30"/>
      <c r="J34" s="30"/>
      <c r="K34" s="68" t="s">
        <v>54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16"/>
      <c r="X34" s="18">
        <f t="shared" si="0"/>
        <v>0</v>
      </c>
      <c r="Y34" s="18">
        <f t="shared" si="1"/>
        <v>0</v>
      </c>
      <c r="Z34" s="31"/>
      <c r="AA34" s="80" t="s">
        <v>54</v>
      </c>
      <c r="AB34" s="81" t="s">
        <v>50</v>
      </c>
      <c r="AC34" s="81" t="s">
        <v>50</v>
      </c>
      <c r="AD34" s="82" t="s">
        <v>50</v>
      </c>
      <c r="AE34" s="83" t="s">
        <v>54</v>
      </c>
      <c r="AF34" s="78" t="s">
        <v>54</v>
      </c>
      <c r="AG34" s="84"/>
    </row>
    <row r="35" spans="1:33" ht="15.75" hidden="1" customHeight="1">
      <c r="A35" s="11">
        <v>29</v>
      </c>
      <c r="B35" s="37"/>
      <c r="C35" s="38"/>
      <c r="D35" s="39"/>
      <c r="E35" s="15" t="s">
        <v>32</v>
      </c>
      <c r="F35" s="30"/>
      <c r="G35" s="68" t="s">
        <v>54</v>
      </c>
      <c r="H35" s="30"/>
      <c r="I35" s="30"/>
      <c r="J35" s="30"/>
      <c r="K35" s="68" t="s">
        <v>54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16"/>
      <c r="X35" s="18">
        <f t="shared" si="0"/>
        <v>0</v>
      </c>
      <c r="Y35" s="18">
        <f t="shared" si="1"/>
        <v>0</v>
      </c>
      <c r="Z35" s="31"/>
      <c r="AA35" s="80" t="s">
        <v>54</v>
      </c>
      <c r="AB35" s="81" t="s">
        <v>50</v>
      </c>
      <c r="AC35" s="81" t="s">
        <v>50</v>
      </c>
      <c r="AD35" s="82" t="s">
        <v>50</v>
      </c>
      <c r="AE35" s="83" t="s">
        <v>54</v>
      </c>
      <c r="AF35" s="78" t="s">
        <v>54</v>
      </c>
      <c r="AG35" s="84"/>
    </row>
    <row r="36" spans="1:33" ht="15.75" hidden="1" customHeight="1">
      <c r="A36" s="11">
        <v>30</v>
      </c>
      <c r="B36" s="40"/>
      <c r="C36" s="41"/>
      <c r="D36" s="39"/>
      <c r="E36" s="15" t="s">
        <v>32</v>
      </c>
      <c r="F36" s="30"/>
      <c r="G36" s="68" t="s">
        <v>54</v>
      </c>
      <c r="H36" s="30"/>
      <c r="I36" s="30"/>
      <c r="J36" s="30"/>
      <c r="K36" s="68" t="s">
        <v>54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16"/>
      <c r="X36" s="18">
        <f t="shared" si="0"/>
        <v>0</v>
      </c>
      <c r="Y36" s="18">
        <f t="shared" si="1"/>
        <v>0</v>
      </c>
      <c r="Z36" s="31"/>
      <c r="AA36" s="80" t="s">
        <v>54</v>
      </c>
      <c r="AB36" s="81" t="s">
        <v>50</v>
      </c>
      <c r="AC36" s="81" t="s">
        <v>50</v>
      </c>
      <c r="AD36" s="82" t="s">
        <v>50</v>
      </c>
      <c r="AE36" s="83" t="s">
        <v>54</v>
      </c>
      <c r="AF36" s="78" t="s">
        <v>54</v>
      </c>
      <c r="AG36" s="84"/>
    </row>
    <row r="37" spans="1:33" ht="15.75" hidden="1" customHeight="1">
      <c r="A37" s="11">
        <v>31</v>
      </c>
      <c r="B37" s="40"/>
      <c r="C37" s="41"/>
      <c r="D37" s="39"/>
      <c r="E37" s="15" t="s">
        <v>32</v>
      </c>
      <c r="F37" s="30"/>
      <c r="G37" s="68" t="s">
        <v>54</v>
      </c>
      <c r="H37" s="30"/>
      <c r="I37" s="30"/>
      <c r="J37" s="30"/>
      <c r="K37" s="68" t="s">
        <v>54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16"/>
      <c r="X37" s="18">
        <f t="shared" si="0"/>
        <v>0</v>
      </c>
      <c r="Y37" s="18">
        <f t="shared" si="1"/>
        <v>0</v>
      </c>
      <c r="Z37" s="31"/>
      <c r="AA37" s="80" t="s">
        <v>54</v>
      </c>
      <c r="AB37" s="81" t="s">
        <v>50</v>
      </c>
      <c r="AC37" s="81" t="s">
        <v>50</v>
      </c>
      <c r="AD37" s="82" t="s">
        <v>50</v>
      </c>
      <c r="AE37" s="83" t="s">
        <v>54</v>
      </c>
      <c r="AF37" s="78" t="s">
        <v>54</v>
      </c>
      <c r="AG37" s="84"/>
    </row>
    <row r="38" spans="1:33" ht="15.75" hidden="1" customHeight="1">
      <c r="A38" s="11">
        <v>32</v>
      </c>
      <c r="B38" s="40"/>
      <c r="C38" s="41"/>
      <c r="D38" s="39"/>
      <c r="E38" s="15" t="s">
        <v>32</v>
      </c>
      <c r="F38" s="30"/>
      <c r="G38" s="68" t="s">
        <v>54</v>
      </c>
      <c r="H38" s="30"/>
      <c r="I38" s="30"/>
      <c r="J38" s="30"/>
      <c r="K38" s="68" t="s">
        <v>54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16"/>
      <c r="X38" s="18">
        <f t="shared" si="0"/>
        <v>0</v>
      </c>
      <c r="Y38" s="18">
        <f t="shared" si="1"/>
        <v>0</v>
      </c>
      <c r="Z38" s="31"/>
      <c r="AA38" s="80" t="s">
        <v>54</v>
      </c>
      <c r="AB38" s="81" t="s">
        <v>50</v>
      </c>
      <c r="AC38" s="81" t="s">
        <v>50</v>
      </c>
      <c r="AD38" s="82" t="s">
        <v>50</v>
      </c>
      <c r="AE38" s="83" t="s">
        <v>54</v>
      </c>
      <c r="AF38" s="78" t="s">
        <v>54</v>
      </c>
      <c r="AG38" s="84"/>
    </row>
    <row r="39" spans="1:33" ht="15.75" hidden="1" customHeight="1">
      <c r="A39" s="11">
        <v>33</v>
      </c>
      <c r="B39" s="40"/>
      <c r="C39" s="41"/>
      <c r="D39" s="39"/>
      <c r="E39" s="15" t="s">
        <v>32</v>
      </c>
      <c r="F39" s="30"/>
      <c r="G39" s="68" t="s">
        <v>54</v>
      </c>
      <c r="H39" s="30"/>
      <c r="I39" s="30"/>
      <c r="J39" s="30"/>
      <c r="K39" s="68" t="s">
        <v>54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16"/>
      <c r="X39" s="18">
        <f t="shared" si="0"/>
        <v>0</v>
      </c>
      <c r="Y39" s="18">
        <f t="shared" si="1"/>
        <v>0</v>
      </c>
      <c r="Z39" s="31"/>
      <c r="AA39" s="80" t="s">
        <v>54</v>
      </c>
      <c r="AB39" s="81" t="s">
        <v>50</v>
      </c>
      <c r="AC39" s="81" t="s">
        <v>50</v>
      </c>
      <c r="AD39" s="82" t="s">
        <v>50</v>
      </c>
      <c r="AE39" s="83" t="s">
        <v>54</v>
      </c>
      <c r="AF39" s="78" t="s">
        <v>54</v>
      </c>
      <c r="AG39" s="84"/>
    </row>
    <row r="40" spans="1:33" ht="15.75" hidden="1" customHeight="1">
      <c r="A40" s="11">
        <v>34</v>
      </c>
      <c r="B40" s="40"/>
      <c r="C40" s="41"/>
      <c r="D40" s="39"/>
      <c r="E40" s="15" t="s">
        <v>32</v>
      </c>
      <c r="F40" s="30"/>
      <c r="G40" s="68" t="s">
        <v>54</v>
      </c>
      <c r="H40" s="30"/>
      <c r="I40" s="30"/>
      <c r="J40" s="30"/>
      <c r="K40" s="68" t="s">
        <v>54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16"/>
      <c r="X40" s="18">
        <f t="shared" si="0"/>
        <v>0</v>
      </c>
      <c r="Y40" s="18">
        <f t="shared" si="1"/>
        <v>0</v>
      </c>
      <c r="Z40" s="31"/>
      <c r="AA40" s="80" t="s">
        <v>54</v>
      </c>
      <c r="AB40" s="81" t="s">
        <v>50</v>
      </c>
      <c r="AC40" s="81" t="s">
        <v>50</v>
      </c>
      <c r="AD40" s="82" t="s">
        <v>50</v>
      </c>
      <c r="AE40" s="83" t="s">
        <v>54</v>
      </c>
      <c r="AF40" s="78" t="s">
        <v>54</v>
      </c>
      <c r="AG40" s="84"/>
    </row>
    <row r="41" spans="1:33" ht="15.75" hidden="1" customHeight="1">
      <c r="A41" s="11">
        <v>35</v>
      </c>
      <c r="B41" s="40"/>
      <c r="C41" s="41"/>
      <c r="D41" s="39"/>
      <c r="E41" s="15" t="s">
        <v>32</v>
      </c>
      <c r="F41" s="30"/>
      <c r="G41" s="68" t="s">
        <v>54</v>
      </c>
      <c r="H41" s="30"/>
      <c r="I41" s="30"/>
      <c r="J41" s="30"/>
      <c r="K41" s="68" t="s">
        <v>54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16"/>
      <c r="X41" s="18">
        <f t="shared" si="0"/>
        <v>0</v>
      </c>
      <c r="Y41" s="18">
        <f t="shared" si="1"/>
        <v>0</v>
      </c>
      <c r="Z41" s="31"/>
      <c r="AA41" s="80" t="s">
        <v>54</v>
      </c>
      <c r="AB41" s="81" t="s">
        <v>50</v>
      </c>
      <c r="AC41" s="81" t="s">
        <v>50</v>
      </c>
      <c r="AD41" s="82" t="s">
        <v>50</v>
      </c>
      <c r="AE41" s="83" t="s">
        <v>54</v>
      </c>
      <c r="AF41" s="78" t="s">
        <v>54</v>
      </c>
      <c r="AG41" s="84"/>
    </row>
    <row r="42" spans="1:33" ht="15.75" hidden="1" customHeight="1">
      <c r="A42" s="11">
        <v>36</v>
      </c>
      <c r="B42" s="40"/>
      <c r="C42" s="41"/>
      <c r="D42" s="39"/>
      <c r="E42" s="15" t="s">
        <v>32</v>
      </c>
      <c r="F42" s="30"/>
      <c r="G42" s="68" t="s">
        <v>54</v>
      </c>
      <c r="H42" s="30"/>
      <c r="I42" s="30"/>
      <c r="J42" s="30"/>
      <c r="K42" s="68" t="s">
        <v>54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16"/>
      <c r="X42" s="18">
        <f t="shared" si="0"/>
        <v>0</v>
      </c>
      <c r="Y42" s="18">
        <f t="shared" si="1"/>
        <v>0</v>
      </c>
      <c r="Z42" s="31"/>
      <c r="AA42" s="80" t="s">
        <v>54</v>
      </c>
      <c r="AB42" s="81" t="s">
        <v>50</v>
      </c>
      <c r="AC42" s="81" t="s">
        <v>50</v>
      </c>
      <c r="AD42" s="82" t="s">
        <v>50</v>
      </c>
      <c r="AE42" s="83" t="s">
        <v>54</v>
      </c>
      <c r="AF42" s="78" t="s">
        <v>54</v>
      </c>
      <c r="AG42" s="84"/>
    </row>
    <row r="43" spans="1:33" ht="15.75" hidden="1" customHeight="1">
      <c r="A43" s="11">
        <v>37</v>
      </c>
      <c r="B43" s="40"/>
      <c r="C43" s="41"/>
      <c r="D43" s="39"/>
      <c r="E43" s="15" t="s">
        <v>32</v>
      </c>
      <c r="F43" s="30"/>
      <c r="G43" s="68" t="s">
        <v>54</v>
      </c>
      <c r="H43" s="30"/>
      <c r="I43" s="30"/>
      <c r="J43" s="30"/>
      <c r="K43" s="68" t="s">
        <v>54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16"/>
      <c r="X43" s="18">
        <f t="shared" si="0"/>
        <v>0</v>
      </c>
      <c r="Y43" s="18">
        <f t="shared" si="1"/>
        <v>0</v>
      </c>
      <c r="Z43" s="31"/>
      <c r="AA43" s="80" t="s">
        <v>54</v>
      </c>
      <c r="AB43" s="81" t="s">
        <v>50</v>
      </c>
      <c r="AC43" s="81" t="s">
        <v>50</v>
      </c>
      <c r="AD43" s="82" t="s">
        <v>50</v>
      </c>
      <c r="AE43" s="83" t="s">
        <v>54</v>
      </c>
      <c r="AF43" s="78" t="s">
        <v>54</v>
      </c>
      <c r="AG43" s="84"/>
    </row>
    <row r="44" spans="1:33" ht="15.75" hidden="1" customHeight="1">
      <c r="A44" s="11">
        <v>38</v>
      </c>
      <c r="B44" s="40"/>
      <c r="C44" s="41"/>
      <c r="D44" s="39"/>
      <c r="E44" s="15" t="s">
        <v>32</v>
      </c>
      <c r="F44" s="30"/>
      <c r="G44" s="68" t="s">
        <v>54</v>
      </c>
      <c r="H44" s="30"/>
      <c r="I44" s="30"/>
      <c r="J44" s="30"/>
      <c r="K44" s="68" t="s">
        <v>54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16"/>
      <c r="X44" s="18">
        <f t="shared" si="0"/>
        <v>0</v>
      </c>
      <c r="Y44" s="18">
        <f t="shared" si="1"/>
        <v>0</v>
      </c>
      <c r="Z44" s="31"/>
      <c r="AA44" s="80" t="s">
        <v>54</v>
      </c>
      <c r="AB44" s="81" t="s">
        <v>50</v>
      </c>
      <c r="AC44" s="81" t="s">
        <v>50</v>
      </c>
      <c r="AD44" s="82" t="s">
        <v>50</v>
      </c>
      <c r="AE44" s="83" t="s">
        <v>54</v>
      </c>
      <c r="AF44" s="78" t="s">
        <v>54</v>
      </c>
      <c r="AG44" s="84"/>
    </row>
    <row r="45" spans="1:33" ht="15.75" hidden="1" customHeight="1">
      <c r="A45" s="11">
        <v>39</v>
      </c>
      <c r="B45" s="40"/>
      <c r="C45" s="41"/>
      <c r="D45" s="39"/>
      <c r="E45" s="15" t="s">
        <v>32</v>
      </c>
      <c r="F45" s="30"/>
      <c r="G45" s="68" t="s">
        <v>54</v>
      </c>
      <c r="H45" s="30"/>
      <c r="I45" s="30"/>
      <c r="J45" s="30"/>
      <c r="K45" s="68" t="s">
        <v>54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16"/>
      <c r="X45" s="18">
        <f t="shared" si="0"/>
        <v>0</v>
      </c>
      <c r="Y45" s="18">
        <f t="shared" si="1"/>
        <v>0</v>
      </c>
      <c r="Z45" s="31"/>
      <c r="AA45" s="80" t="s">
        <v>54</v>
      </c>
      <c r="AB45" s="81" t="s">
        <v>50</v>
      </c>
      <c r="AC45" s="81" t="s">
        <v>50</v>
      </c>
      <c r="AD45" s="82" t="s">
        <v>50</v>
      </c>
      <c r="AE45" s="83" t="s">
        <v>54</v>
      </c>
      <c r="AF45" s="78" t="s">
        <v>54</v>
      </c>
      <c r="AG45" s="84"/>
    </row>
    <row r="46" spans="1:33" ht="15.75" hidden="1" customHeight="1">
      <c r="A46" s="11">
        <v>40</v>
      </c>
      <c r="B46" s="40"/>
      <c r="C46" s="41"/>
      <c r="D46" s="39"/>
      <c r="E46" s="15" t="s">
        <v>32</v>
      </c>
      <c r="F46" s="30"/>
      <c r="G46" s="68" t="s">
        <v>54</v>
      </c>
      <c r="H46" s="30"/>
      <c r="I46" s="30"/>
      <c r="J46" s="30"/>
      <c r="K46" s="68" t="s">
        <v>54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16"/>
      <c r="X46" s="18">
        <f t="shared" si="0"/>
        <v>0</v>
      </c>
      <c r="Y46" s="18">
        <f t="shared" si="1"/>
        <v>0</v>
      </c>
      <c r="Z46" s="31"/>
      <c r="AA46" s="80" t="s">
        <v>54</v>
      </c>
      <c r="AB46" s="81" t="s">
        <v>50</v>
      </c>
      <c r="AC46" s="81" t="s">
        <v>50</v>
      </c>
      <c r="AD46" s="82" t="s">
        <v>50</v>
      </c>
      <c r="AE46" s="83" t="s">
        <v>54</v>
      </c>
      <c r="AF46" s="78" t="s">
        <v>54</v>
      </c>
      <c r="AG46" s="84"/>
    </row>
    <row r="47" spans="1:33" ht="15.75" hidden="1" customHeight="1">
      <c r="A47" s="11">
        <v>41</v>
      </c>
      <c r="B47" s="40"/>
      <c r="C47" s="41"/>
      <c r="D47" s="39"/>
      <c r="E47" s="15" t="s">
        <v>32</v>
      </c>
      <c r="F47" s="30"/>
      <c r="G47" s="68" t="s">
        <v>54</v>
      </c>
      <c r="H47" s="30"/>
      <c r="I47" s="30"/>
      <c r="J47" s="30"/>
      <c r="K47" s="68" t="s">
        <v>54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16"/>
      <c r="X47" s="18">
        <f t="shared" si="0"/>
        <v>0</v>
      </c>
      <c r="Y47" s="18">
        <f t="shared" si="1"/>
        <v>0</v>
      </c>
      <c r="Z47" s="31"/>
      <c r="AA47" s="80" t="s">
        <v>54</v>
      </c>
      <c r="AB47" s="81" t="s">
        <v>50</v>
      </c>
      <c r="AC47" s="81" t="s">
        <v>50</v>
      </c>
      <c r="AD47" s="82" t="s">
        <v>50</v>
      </c>
      <c r="AE47" s="83" t="s">
        <v>54</v>
      </c>
      <c r="AF47" s="78" t="s">
        <v>54</v>
      </c>
      <c r="AG47" s="84"/>
    </row>
    <row r="48" spans="1:33" ht="15.75" hidden="1" customHeight="1">
      <c r="A48" s="11">
        <v>42</v>
      </c>
      <c r="B48" s="40"/>
      <c r="C48" s="41"/>
      <c r="D48" s="39"/>
      <c r="E48" s="15" t="s">
        <v>32</v>
      </c>
      <c r="F48" s="30"/>
      <c r="G48" s="68" t="s">
        <v>54</v>
      </c>
      <c r="H48" s="30"/>
      <c r="I48" s="30"/>
      <c r="J48" s="30"/>
      <c r="K48" s="68" t="s">
        <v>54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6"/>
      <c r="X48" s="18">
        <f t="shared" si="0"/>
        <v>0</v>
      </c>
      <c r="Y48" s="18">
        <f t="shared" si="1"/>
        <v>0</v>
      </c>
      <c r="Z48" s="31"/>
      <c r="AA48" s="80" t="s">
        <v>54</v>
      </c>
      <c r="AB48" s="81" t="s">
        <v>50</v>
      </c>
      <c r="AC48" s="81" t="s">
        <v>50</v>
      </c>
      <c r="AD48" s="82" t="s">
        <v>50</v>
      </c>
      <c r="AE48" s="83" t="s">
        <v>54</v>
      </c>
      <c r="AF48" s="78" t="s">
        <v>54</v>
      </c>
      <c r="AG48" s="84"/>
    </row>
    <row r="49" spans="1:33" ht="15.75" hidden="1" customHeight="1">
      <c r="A49" s="11">
        <v>43</v>
      </c>
      <c r="B49" s="40"/>
      <c r="C49" s="41"/>
      <c r="D49" s="39"/>
      <c r="E49" s="15" t="s">
        <v>32</v>
      </c>
      <c r="F49" s="30"/>
      <c r="G49" s="68" t="s">
        <v>54</v>
      </c>
      <c r="H49" s="30"/>
      <c r="I49" s="30"/>
      <c r="J49" s="30"/>
      <c r="K49" s="68" t="s">
        <v>54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16"/>
      <c r="X49" s="18">
        <f t="shared" si="0"/>
        <v>0</v>
      </c>
      <c r="Y49" s="18">
        <f t="shared" si="1"/>
        <v>0</v>
      </c>
      <c r="Z49" s="31"/>
      <c r="AA49" s="80" t="s">
        <v>54</v>
      </c>
      <c r="AB49" s="81" t="s">
        <v>50</v>
      </c>
      <c r="AC49" s="81" t="s">
        <v>50</v>
      </c>
      <c r="AD49" s="82" t="s">
        <v>50</v>
      </c>
      <c r="AE49" s="83" t="s">
        <v>54</v>
      </c>
      <c r="AF49" s="78" t="s">
        <v>54</v>
      </c>
      <c r="AG49" s="84"/>
    </row>
    <row r="50" spans="1:33" ht="15.75" hidden="1" customHeight="1">
      <c r="A50" s="11">
        <v>44</v>
      </c>
      <c r="B50" s="40"/>
      <c r="C50" s="41"/>
      <c r="D50" s="39"/>
      <c r="E50" s="15" t="s">
        <v>32</v>
      </c>
      <c r="F50" s="30"/>
      <c r="G50" s="68" t="s">
        <v>54</v>
      </c>
      <c r="H50" s="30"/>
      <c r="I50" s="30"/>
      <c r="J50" s="30"/>
      <c r="K50" s="68" t="s">
        <v>54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16"/>
      <c r="X50" s="18">
        <f t="shared" si="0"/>
        <v>0</v>
      </c>
      <c r="Y50" s="18">
        <f t="shared" si="1"/>
        <v>0</v>
      </c>
      <c r="Z50" s="31"/>
      <c r="AA50" s="80" t="s">
        <v>54</v>
      </c>
      <c r="AB50" s="81" t="s">
        <v>50</v>
      </c>
      <c r="AC50" s="81" t="s">
        <v>50</v>
      </c>
      <c r="AD50" s="82" t="s">
        <v>50</v>
      </c>
      <c r="AE50" s="83" t="s">
        <v>54</v>
      </c>
      <c r="AF50" s="78" t="s">
        <v>54</v>
      </c>
      <c r="AG50" s="84"/>
    </row>
    <row r="51" spans="1:33" ht="15.75" hidden="1" customHeight="1">
      <c r="A51" s="11">
        <v>45</v>
      </c>
      <c r="B51" s="40"/>
      <c r="C51" s="41"/>
      <c r="D51" s="39"/>
      <c r="E51" s="15" t="s">
        <v>32</v>
      </c>
      <c r="F51" s="30"/>
      <c r="G51" s="68" t="s">
        <v>54</v>
      </c>
      <c r="H51" s="30"/>
      <c r="I51" s="30"/>
      <c r="J51" s="30"/>
      <c r="K51" s="68" t="s">
        <v>54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16"/>
      <c r="X51" s="18">
        <f t="shared" si="0"/>
        <v>0</v>
      </c>
      <c r="Y51" s="18">
        <f t="shared" si="1"/>
        <v>0</v>
      </c>
      <c r="Z51" s="31"/>
      <c r="AA51" s="80" t="s">
        <v>54</v>
      </c>
      <c r="AB51" s="81" t="s">
        <v>50</v>
      </c>
      <c r="AC51" s="81" t="s">
        <v>50</v>
      </c>
      <c r="AD51" s="82" t="s">
        <v>50</v>
      </c>
      <c r="AE51" s="83" t="s">
        <v>54</v>
      </c>
      <c r="AF51" s="78" t="s">
        <v>54</v>
      </c>
      <c r="AG51" s="84"/>
    </row>
    <row r="52" spans="1:33" ht="15.75" hidden="1" customHeight="1">
      <c r="A52" s="11">
        <v>46</v>
      </c>
      <c r="B52" s="40"/>
      <c r="C52" s="41"/>
      <c r="D52" s="39"/>
      <c r="E52" s="15" t="s">
        <v>32</v>
      </c>
      <c r="F52" s="30"/>
      <c r="G52" s="68" t="s">
        <v>54</v>
      </c>
      <c r="H52" s="30"/>
      <c r="I52" s="30"/>
      <c r="J52" s="30"/>
      <c r="K52" s="68" t="s">
        <v>54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16"/>
      <c r="X52" s="18">
        <f t="shared" si="0"/>
        <v>0</v>
      </c>
      <c r="Y52" s="18">
        <f t="shared" si="1"/>
        <v>0</v>
      </c>
      <c r="Z52" s="31"/>
      <c r="AA52" s="80" t="s">
        <v>54</v>
      </c>
      <c r="AB52" s="81" t="s">
        <v>50</v>
      </c>
      <c r="AC52" s="81" t="s">
        <v>50</v>
      </c>
      <c r="AD52" s="82" t="s">
        <v>50</v>
      </c>
      <c r="AE52" s="83" t="s">
        <v>54</v>
      </c>
      <c r="AF52" s="78" t="s">
        <v>54</v>
      </c>
      <c r="AG52" s="84"/>
    </row>
    <row r="53" spans="1:33" ht="15.75" hidden="1" customHeight="1">
      <c r="A53" s="11">
        <v>47</v>
      </c>
      <c r="B53" s="40"/>
      <c r="C53" s="41"/>
      <c r="D53" s="39"/>
      <c r="E53" s="15" t="s">
        <v>32</v>
      </c>
      <c r="F53" s="30"/>
      <c r="G53" s="68" t="s">
        <v>54</v>
      </c>
      <c r="H53" s="30"/>
      <c r="I53" s="30"/>
      <c r="J53" s="30"/>
      <c r="K53" s="68" t="s">
        <v>54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16"/>
      <c r="X53" s="18">
        <f t="shared" si="0"/>
        <v>0</v>
      </c>
      <c r="Y53" s="18">
        <f t="shared" si="1"/>
        <v>0</v>
      </c>
      <c r="Z53" s="31"/>
      <c r="AA53" s="80" t="s">
        <v>54</v>
      </c>
      <c r="AB53" s="81" t="s">
        <v>50</v>
      </c>
      <c r="AC53" s="81" t="s">
        <v>50</v>
      </c>
      <c r="AD53" s="82" t="s">
        <v>50</v>
      </c>
      <c r="AE53" s="83" t="s">
        <v>54</v>
      </c>
      <c r="AF53" s="78" t="s">
        <v>54</v>
      </c>
      <c r="AG53" s="84"/>
    </row>
    <row r="54" spans="1:33" ht="15.75" hidden="1" customHeight="1">
      <c r="A54" s="11">
        <v>48</v>
      </c>
      <c r="B54" s="40"/>
      <c r="C54" s="41"/>
      <c r="D54" s="39"/>
      <c r="E54" s="15" t="s">
        <v>32</v>
      </c>
      <c r="F54" s="30"/>
      <c r="G54" s="68" t="s">
        <v>54</v>
      </c>
      <c r="H54" s="30"/>
      <c r="I54" s="30"/>
      <c r="J54" s="30"/>
      <c r="K54" s="68" t="s">
        <v>54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16"/>
      <c r="X54" s="18">
        <f t="shared" si="0"/>
        <v>0</v>
      </c>
      <c r="Y54" s="18">
        <f t="shared" si="1"/>
        <v>0</v>
      </c>
      <c r="Z54" s="31"/>
      <c r="AA54" s="80" t="s">
        <v>54</v>
      </c>
      <c r="AB54" s="81" t="s">
        <v>50</v>
      </c>
      <c r="AC54" s="81" t="s">
        <v>50</v>
      </c>
      <c r="AD54" s="82" t="s">
        <v>50</v>
      </c>
      <c r="AE54" s="83" t="s">
        <v>54</v>
      </c>
      <c r="AF54" s="78" t="s">
        <v>54</v>
      </c>
      <c r="AG54" s="84"/>
    </row>
    <row r="55" spans="1:33" ht="15.75" hidden="1" customHeight="1">
      <c r="A55" s="62">
        <v>49</v>
      </c>
      <c r="B55" s="40"/>
      <c r="C55" s="41"/>
      <c r="D55" s="39"/>
      <c r="E55" s="63" t="s">
        <v>32</v>
      </c>
      <c r="F55" s="30"/>
      <c r="G55" s="68" t="s">
        <v>54</v>
      </c>
      <c r="H55" s="30"/>
      <c r="I55" s="30"/>
      <c r="J55" s="30"/>
      <c r="K55" s="68" t="s">
        <v>54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16"/>
      <c r="X55" s="18">
        <f t="shared" si="0"/>
        <v>0</v>
      </c>
      <c r="Y55" s="18">
        <f t="shared" si="1"/>
        <v>0</v>
      </c>
      <c r="Z55" s="64"/>
      <c r="AA55" s="80" t="s">
        <v>54</v>
      </c>
      <c r="AB55" s="81" t="s">
        <v>50</v>
      </c>
      <c r="AC55" s="81" t="s">
        <v>50</v>
      </c>
      <c r="AD55" s="82" t="s">
        <v>50</v>
      </c>
      <c r="AE55" s="83" t="s">
        <v>54</v>
      </c>
      <c r="AF55" s="78" t="s">
        <v>54</v>
      </c>
      <c r="AG55" s="84"/>
    </row>
    <row r="56" spans="1:33" ht="15.75" hidden="1" customHeight="1">
      <c r="A56" s="62">
        <v>50</v>
      </c>
      <c r="B56" s="40"/>
      <c r="C56" s="41"/>
      <c r="D56" s="39"/>
      <c r="E56" s="63" t="s">
        <v>32</v>
      </c>
      <c r="F56" s="30"/>
      <c r="G56" s="68" t="s">
        <v>54</v>
      </c>
      <c r="H56" s="30"/>
      <c r="I56" s="30"/>
      <c r="J56" s="30"/>
      <c r="K56" s="68" t="s">
        <v>54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16"/>
      <c r="X56" s="18">
        <f t="shared" si="0"/>
        <v>0</v>
      </c>
      <c r="Y56" s="18">
        <f t="shared" si="1"/>
        <v>0</v>
      </c>
      <c r="Z56" s="64"/>
      <c r="AA56" s="80" t="s">
        <v>54</v>
      </c>
      <c r="AB56" s="81" t="s">
        <v>50</v>
      </c>
      <c r="AC56" s="81" t="s">
        <v>50</v>
      </c>
      <c r="AD56" s="82" t="s">
        <v>50</v>
      </c>
      <c r="AE56" s="83" t="s">
        <v>54</v>
      </c>
      <c r="AF56" s="78" t="s">
        <v>54</v>
      </c>
      <c r="AG56" s="84"/>
    </row>
    <row r="57" spans="1:33" ht="15.75" hidden="1" customHeight="1">
      <c r="A57" s="62">
        <v>51</v>
      </c>
      <c r="B57" s="40"/>
      <c r="C57" s="41"/>
      <c r="D57" s="39"/>
      <c r="E57" s="63" t="s">
        <v>32</v>
      </c>
      <c r="F57" s="30"/>
      <c r="G57" s="68" t="s">
        <v>54</v>
      </c>
      <c r="H57" s="30"/>
      <c r="I57" s="30"/>
      <c r="J57" s="30"/>
      <c r="K57" s="68" t="s">
        <v>54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16"/>
      <c r="X57" s="18">
        <f t="shared" si="0"/>
        <v>0</v>
      </c>
      <c r="Y57" s="18">
        <f t="shared" si="1"/>
        <v>0</v>
      </c>
      <c r="Z57" s="64"/>
      <c r="AA57" s="80" t="s">
        <v>54</v>
      </c>
      <c r="AB57" s="81" t="s">
        <v>50</v>
      </c>
      <c r="AC57" s="81" t="s">
        <v>50</v>
      </c>
      <c r="AD57" s="82" t="s">
        <v>50</v>
      </c>
      <c r="AE57" s="83" t="s">
        <v>54</v>
      </c>
      <c r="AF57" s="78" t="s">
        <v>54</v>
      </c>
      <c r="AG57" s="84"/>
    </row>
    <row r="58" spans="1:33" ht="15.75" hidden="1" customHeight="1">
      <c r="A58" s="62">
        <v>52</v>
      </c>
      <c r="B58" s="40"/>
      <c r="C58" s="41"/>
      <c r="D58" s="39"/>
      <c r="E58" s="63" t="s">
        <v>32</v>
      </c>
      <c r="F58" s="30"/>
      <c r="G58" s="68" t="s">
        <v>54</v>
      </c>
      <c r="H58" s="30"/>
      <c r="I58" s="30"/>
      <c r="J58" s="30"/>
      <c r="K58" s="68" t="s">
        <v>54</v>
      </c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16"/>
      <c r="X58" s="18">
        <f t="shared" si="0"/>
        <v>0</v>
      </c>
      <c r="Y58" s="18">
        <f t="shared" si="1"/>
        <v>0</v>
      </c>
      <c r="Z58" s="64"/>
      <c r="AA58" s="80" t="s">
        <v>54</v>
      </c>
      <c r="AB58" s="81" t="s">
        <v>50</v>
      </c>
      <c r="AC58" s="81" t="s">
        <v>50</v>
      </c>
      <c r="AD58" s="82" t="s">
        <v>50</v>
      </c>
      <c r="AE58" s="83" t="s">
        <v>54</v>
      </c>
      <c r="AF58" s="78" t="s">
        <v>54</v>
      </c>
      <c r="AG58" s="84"/>
    </row>
    <row r="59" spans="1:33" ht="18" hidden="1" customHeight="1">
      <c r="A59" s="62">
        <v>53</v>
      </c>
      <c r="B59" s="40"/>
      <c r="C59" s="41"/>
      <c r="D59" s="39"/>
      <c r="E59" s="63" t="s">
        <v>32</v>
      </c>
      <c r="F59" s="30"/>
      <c r="G59" s="68" t="s">
        <v>54</v>
      </c>
      <c r="H59" s="30"/>
      <c r="I59" s="30"/>
      <c r="J59" s="30"/>
      <c r="K59" s="68" t="s">
        <v>54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16"/>
      <c r="X59" s="18">
        <f t="shared" si="0"/>
        <v>0</v>
      </c>
      <c r="Y59" s="18">
        <f t="shared" si="1"/>
        <v>0</v>
      </c>
      <c r="Z59" s="64"/>
      <c r="AA59" s="80" t="s">
        <v>54</v>
      </c>
      <c r="AB59" s="81" t="s">
        <v>50</v>
      </c>
      <c r="AC59" s="81" t="s">
        <v>50</v>
      </c>
      <c r="AD59" s="82" t="s">
        <v>50</v>
      </c>
      <c r="AE59" s="83" t="s">
        <v>54</v>
      </c>
      <c r="AF59" s="78" t="s">
        <v>54</v>
      </c>
      <c r="AG59" s="84"/>
    </row>
    <row r="60" spans="1:33" ht="15.75" hidden="1" customHeight="1">
      <c r="A60" s="62">
        <v>54</v>
      </c>
      <c r="B60" s="40"/>
      <c r="C60" s="41"/>
      <c r="D60" s="39"/>
      <c r="E60" s="63" t="s">
        <v>32</v>
      </c>
      <c r="F60" s="30"/>
      <c r="G60" s="68" t="s">
        <v>54</v>
      </c>
      <c r="H60" s="30"/>
      <c r="I60" s="30"/>
      <c r="J60" s="30"/>
      <c r="K60" s="68" t="s">
        <v>54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16"/>
      <c r="X60" s="18">
        <f t="shared" si="0"/>
        <v>0</v>
      </c>
      <c r="Y60" s="18">
        <f t="shared" si="1"/>
        <v>0</v>
      </c>
      <c r="Z60" s="64"/>
      <c r="AA60" s="80" t="s">
        <v>54</v>
      </c>
      <c r="AB60" s="81" t="s">
        <v>50</v>
      </c>
      <c r="AC60" s="81" t="s">
        <v>50</v>
      </c>
      <c r="AD60" s="82" t="s">
        <v>50</v>
      </c>
      <c r="AE60" s="83" t="s">
        <v>54</v>
      </c>
      <c r="AF60" s="78" t="s">
        <v>54</v>
      </c>
      <c r="AG60" s="84"/>
    </row>
    <row r="61" spans="1:33" ht="16.5" hidden="1" customHeight="1">
      <c r="A61" s="62">
        <v>55</v>
      </c>
      <c r="B61" s="40"/>
      <c r="C61" s="41"/>
      <c r="D61" s="39"/>
      <c r="E61" s="63" t="s">
        <v>32</v>
      </c>
      <c r="F61" s="30"/>
      <c r="G61" s="68" t="s">
        <v>54</v>
      </c>
      <c r="H61" s="30"/>
      <c r="I61" s="30"/>
      <c r="J61" s="30"/>
      <c r="K61" s="68" t="s">
        <v>54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16"/>
      <c r="X61" s="18">
        <f t="shared" si="0"/>
        <v>0</v>
      </c>
      <c r="Y61" s="18">
        <f t="shared" si="1"/>
        <v>0</v>
      </c>
      <c r="Z61" s="64"/>
      <c r="AA61" s="80" t="s">
        <v>54</v>
      </c>
      <c r="AB61" s="81" t="s">
        <v>50</v>
      </c>
      <c r="AC61" s="81" t="s">
        <v>50</v>
      </c>
      <c r="AD61" s="82" t="s">
        <v>50</v>
      </c>
      <c r="AE61" s="83" t="s">
        <v>54</v>
      </c>
      <c r="AF61" s="78" t="s">
        <v>54</v>
      </c>
      <c r="AG61" s="84"/>
    </row>
    <row r="62" spans="1:33" ht="16.5" hidden="1" customHeight="1">
      <c r="A62" s="62">
        <v>56</v>
      </c>
      <c r="B62" s="40"/>
      <c r="C62" s="41"/>
      <c r="D62" s="39"/>
      <c r="E62" s="63"/>
      <c r="F62" s="30"/>
      <c r="G62" s="68" t="s">
        <v>54</v>
      </c>
      <c r="H62" s="30"/>
      <c r="I62" s="30"/>
      <c r="J62" s="30"/>
      <c r="K62" s="68" t="s">
        <v>54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16"/>
      <c r="X62" s="18">
        <f t="shared" si="0"/>
        <v>0</v>
      </c>
      <c r="Y62" s="18">
        <f t="shared" si="1"/>
        <v>0</v>
      </c>
      <c r="Z62" s="64"/>
      <c r="AA62" s="80" t="s">
        <v>54</v>
      </c>
      <c r="AB62" s="81" t="s">
        <v>50</v>
      </c>
      <c r="AC62" s="81" t="s">
        <v>50</v>
      </c>
      <c r="AD62" s="82" t="s">
        <v>50</v>
      </c>
      <c r="AE62" s="83" t="s">
        <v>54</v>
      </c>
      <c r="AF62" s="78" t="s">
        <v>54</v>
      </c>
      <c r="AG62" s="84"/>
    </row>
    <row r="63" spans="1:33" ht="16.5" hidden="1" customHeight="1">
      <c r="A63" s="62">
        <v>57</v>
      </c>
      <c r="B63" s="40"/>
      <c r="C63" s="41"/>
      <c r="D63" s="39"/>
      <c r="E63" s="63"/>
      <c r="F63" s="30"/>
      <c r="G63" s="68" t="s">
        <v>54</v>
      </c>
      <c r="H63" s="30"/>
      <c r="I63" s="30"/>
      <c r="J63" s="30"/>
      <c r="K63" s="68" t="s">
        <v>54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16"/>
      <c r="X63" s="18">
        <f t="shared" si="0"/>
        <v>0</v>
      </c>
      <c r="Y63" s="18">
        <f t="shared" si="1"/>
        <v>0</v>
      </c>
      <c r="Z63" s="64"/>
      <c r="AA63" s="80" t="s">
        <v>54</v>
      </c>
      <c r="AB63" s="81" t="s">
        <v>50</v>
      </c>
      <c r="AC63" s="81" t="s">
        <v>50</v>
      </c>
      <c r="AD63" s="82" t="s">
        <v>50</v>
      </c>
      <c r="AE63" s="83" t="s">
        <v>54</v>
      </c>
      <c r="AF63" s="78" t="s">
        <v>54</v>
      </c>
      <c r="AG63" s="84"/>
    </row>
    <row r="64" spans="1:33" ht="16.5" hidden="1" customHeight="1">
      <c r="A64" s="62">
        <v>58</v>
      </c>
      <c r="B64" s="40"/>
      <c r="C64" s="41"/>
      <c r="D64" s="39"/>
      <c r="E64" s="63"/>
      <c r="F64" s="30"/>
      <c r="G64" s="68" t="s">
        <v>54</v>
      </c>
      <c r="H64" s="30"/>
      <c r="I64" s="30"/>
      <c r="J64" s="30"/>
      <c r="K64" s="68" t="s">
        <v>54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16"/>
      <c r="X64" s="18">
        <f t="shared" si="0"/>
        <v>0</v>
      </c>
      <c r="Y64" s="18">
        <f t="shared" si="1"/>
        <v>0</v>
      </c>
      <c r="Z64" s="64"/>
      <c r="AA64" s="80" t="s">
        <v>54</v>
      </c>
      <c r="AB64" s="81" t="s">
        <v>50</v>
      </c>
      <c r="AC64" s="81" t="s">
        <v>50</v>
      </c>
      <c r="AD64" s="82" t="s">
        <v>50</v>
      </c>
      <c r="AE64" s="83" t="s">
        <v>54</v>
      </c>
      <c r="AF64" s="78" t="s">
        <v>54</v>
      </c>
      <c r="AG64" s="84"/>
    </row>
    <row r="65" spans="1:33" ht="16.5" hidden="1" customHeight="1">
      <c r="A65" s="62">
        <v>59</v>
      </c>
      <c r="B65" s="40"/>
      <c r="C65" s="41"/>
      <c r="D65" s="39"/>
      <c r="E65" s="63"/>
      <c r="F65" s="30"/>
      <c r="G65" s="68" t="s">
        <v>54</v>
      </c>
      <c r="H65" s="30"/>
      <c r="I65" s="30"/>
      <c r="J65" s="30"/>
      <c r="K65" s="68" t="s">
        <v>54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16"/>
      <c r="X65" s="18">
        <f t="shared" si="0"/>
        <v>0</v>
      </c>
      <c r="Y65" s="18">
        <f t="shared" si="1"/>
        <v>0</v>
      </c>
      <c r="Z65" s="64"/>
      <c r="AA65" s="80" t="s">
        <v>54</v>
      </c>
      <c r="AB65" s="81" t="s">
        <v>50</v>
      </c>
      <c r="AC65" s="81" t="s">
        <v>50</v>
      </c>
      <c r="AD65" s="82" t="s">
        <v>50</v>
      </c>
      <c r="AE65" s="83" t="s">
        <v>54</v>
      </c>
      <c r="AF65" s="78" t="s">
        <v>54</v>
      </c>
      <c r="AG65" s="84"/>
    </row>
    <row r="66" spans="1:33" ht="16.5" hidden="1" customHeight="1" thickBot="1">
      <c r="A66" s="11">
        <v>60</v>
      </c>
      <c r="B66" s="55"/>
      <c r="C66" s="56"/>
      <c r="D66" s="57"/>
      <c r="E66" s="58"/>
      <c r="F66" s="59"/>
      <c r="G66" s="69" t="s">
        <v>54</v>
      </c>
      <c r="H66" s="59"/>
      <c r="I66" s="59"/>
      <c r="J66" s="59"/>
      <c r="K66" s="69" t="s">
        <v>54</v>
      </c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60"/>
      <c r="X66" s="18">
        <f t="shared" si="0"/>
        <v>0</v>
      </c>
      <c r="Y66" s="18">
        <f t="shared" si="1"/>
        <v>0</v>
      </c>
      <c r="Z66" s="61"/>
      <c r="AA66" s="85" t="s">
        <v>54</v>
      </c>
      <c r="AB66" s="86" t="s">
        <v>50</v>
      </c>
      <c r="AC66" s="86" t="s">
        <v>50</v>
      </c>
      <c r="AD66" s="87" t="s">
        <v>50</v>
      </c>
      <c r="AE66" s="88" t="s">
        <v>54</v>
      </c>
      <c r="AF66" s="78" t="s">
        <v>54</v>
      </c>
      <c r="AG66" s="89"/>
    </row>
    <row r="67" spans="1:33" ht="18" customHeight="1">
      <c r="G67" s="70"/>
      <c r="K67" s="70"/>
    </row>
    <row r="68" spans="1:33" s="43" customFormat="1" ht="18.75">
      <c r="B68" s="111"/>
      <c r="C68" s="46"/>
      <c r="D68" s="47"/>
      <c r="E68" s="48"/>
      <c r="F68" s="49"/>
      <c r="G68" s="71"/>
      <c r="H68" s="49"/>
      <c r="I68" s="49"/>
      <c r="J68" s="49"/>
      <c r="K68" s="71"/>
      <c r="L68" s="49"/>
      <c r="M68" s="49"/>
      <c r="N68" s="50"/>
      <c r="O68" s="49"/>
      <c r="W68" s="51"/>
      <c r="X68" s="52"/>
      <c r="Y68" s="52"/>
      <c r="AA68" s="72"/>
      <c r="AB68" s="72"/>
      <c r="AC68" s="72"/>
      <c r="AD68" s="72"/>
      <c r="AE68" s="73"/>
      <c r="AF68" s="73"/>
      <c r="AG68" s="72"/>
    </row>
    <row r="69" spans="1:33" s="43" customFormat="1" ht="18.75">
      <c r="B69" s="102"/>
      <c r="C69" s="53"/>
      <c r="D69" s="54"/>
      <c r="E69" s="48"/>
      <c r="F69" s="49"/>
      <c r="G69" s="71"/>
      <c r="H69" s="49"/>
      <c r="I69" s="49"/>
      <c r="J69" s="49"/>
      <c r="K69" s="71" t="s">
        <v>50</v>
      </c>
      <c r="L69" s="49"/>
      <c r="M69" s="49"/>
      <c r="N69" s="49"/>
      <c r="W69" s="51"/>
      <c r="X69" s="5"/>
      <c r="Y69" s="5"/>
      <c r="AA69" s="72"/>
      <c r="AB69" s="72"/>
      <c r="AC69" s="72"/>
      <c r="AD69" s="72"/>
      <c r="AE69" s="73"/>
      <c r="AF69" s="73"/>
      <c r="AG69" s="72"/>
    </row>
    <row r="70" spans="1:33">
      <c r="G70" s="70"/>
      <c r="K70" s="70" t="s">
        <v>50</v>
      </c>
    </row>
    <row r="71" spans="1:33">
      <c r="G71" s="70"/>
      <c r="K71" s="70"/>
    </row>
    <row r="72" spans="1:33">
      <c r="G72" s="70"/>
      <c r="K72" s="70"/>
    </row>
  </sheetData>
  <mergeCells count="25">
    <mergeCell ref="Y5:Y6"/>
    <mergeCell ref="Z5:Z6"/>
    <mergeCell ref="AA5:AA6"/>
    <mergeCell ref="I5:I6"/>
    <mergeCell ref="J5:J6"/>
    <mergeCell ref="K5:K6"/>
    <mergeCell ref="L5:L6"/>
    <mergeCell ref="M5:W5"/>
    <mergeCell ref="X5:X6"/>
    <mergeCell ref="AG5:AG6"/>
    <mergeCell ref="E2:V2"/>
    <mergeCell ref="E3:V3"/>
    <mergeCell ref="A5:A6"/>
    <mergeCell ref="B5:B6"/>
    <mergeCell ref="C5:C6"/>
    <mergeCell ref="D5:D6"/>
    <mergeCell ref="E5:E6"/>
    <mergeCell ref="F5:F6"/>
    <mergeCell ref="G5:G6"/>
    <mergeCell ref="H5:H6"/>
    <mergeCell ref="AE5:AE6"/>
    <mergeCell ref="AF5:AF6"/>
    <mergeCell ref="AB5:AB6"/>
    <mergeCell ref="AC5:AC6"/>
    <mergeCell ref="AD5:AD6"/>
  </mergeCells>
  <pageMargins left="0.21" right="0.17" top="0.74803149606299213" bottom="0.74803149606299213" header="0.31496062992125984" footer="0.31496062992125984"/>
  <pageSetup paperSize="9" scale="3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72"/>
  <sheetViews>
    <sheetView zoomScale="65" zoomScaleNormal="65" workbookViewId="0">
      <pane ySplit="6" topLeftCell="A7" activePane="bottomLeft" state="frozen"/>
      <selection activeCell="C68" sqref="C68"/>
      <selection pane="bottomLeft" activeCell="E2" sqref="E2:V4"/>
    </sheetView>
  </sheetViews>
  <sheetFormatPr defaultRowHeight="15.75"/>
  <cols>
    <col min="1" max="1" width="6.42578125" style="6" customWidth="1"/>
    <col min="2" max="2" width="18" style="6" bestFit="1" customWidth="1"/>
    <col min="3" max="3" width="16.7109375" style="44" customWidth="1"/>
    <col min="4" max="4" width="21.140625" style="7" customWidth="1"/>
    <col min="5" max="5" width="15.42578125" style="6" customWidth="1"/>
    <col min="6" max="6" width="11.42578125" style="6" customWidth="1"/>
    <col min="7" max="7" width="12.7109375" style="6" customWidth="1"/>
    <col min="8" max="8" width="11.140625" style="6" customWidth="1"/>
    <col min="9" max="9" width="12.42578125" style="6" customWidth="1"/>
    <col min="10" max="10" width="10.85546875" style="6" customWidth="1"/>
    <col min="11" max="12" width="14.5703125" style="6" customWidth="1"/>
    <col min="13" max="13" width="8.140625" style="6" customWidth="1"/>
    <col min="14" max="14" width="8.85546875" style="6" customWidth="1"/>
    <col min="15" max="15" width="10.7109375" style="6" customWidth="1"/>
    <col min="16" max="16" width="11" style="6" customWidth="1"/>
    <col min="17" max="17" width="8.140625" style="6" customWidth="1"/>
    <col min="18" max="18" width="7.7109375" style="6" customWidth="1"/>
    <col min="19" max="19" width="8.85546875" style="6" customWidth="1"/>
    <col min="20" max="20" width="7.5703125" style="6" customWidth="1"/>
    <col min="21" max="21" width="7.28515625" style="6" customWidth="1"/>
    <col min="22" max="22" width="13.140625" style="6" customWidth="1"/>
    <col min="23" max="23" width="10" style="6" customWidth="1"/>
    <col min="24" max="25" width="9.140625" style="5" customWidth="1"/>
    <col min="26" max="26" width="18.42578125" style="6" customWidth="1"/>
    <col min="27" max="27" width="11.5703125" style="72" customWidth="1"/>
    <col min="28" max="28" width="12.140625" style="72" customWidth="1"/>
    <col min="29" max="29" width="13.140625" style="72" customWidth="1"/>
    <col min="30" max="30" width="12.28515625" style="72" customWidth="1"/>
    <col min="31" max="31" width="11.28515625" style="73" customWidth="1"/>
    <col min="32" max="32" width="10.28515625" style="73" customWidth="1"/>
    <col min="33" max="33" width="13.28515625" style="72" customWidth="1"/>
    <col min="34" max="16384" width="9.140625" style="6"/>
  </cols>
  <sheetData>
    <row r="1" spans="1:33">
      <c r="A1" s="1"/>
      <c r="B1" s="1"/>
      <c r="C1" s="2"/>
      <c r="D1" s="3"/>
      <c r="E1" s="1"/>
      <c r="F1" s="1"/>
      <c r="G1" s="65"/>
      <c r="H1" s="1"/>
      <c r="I1" s="1"/>
      <c r="J1" s="1"/>
      <c r="K1" s="6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4"/>
      <c r="Z1" s="1"/>
    </row>
    <row r="2" spans="1:33">
      <c r="A2" s="3"/>
      <c r="B2" s="3"/>
      <c r="C2" s="2"/>
      <c r="E2" s="138"/>
      <c r="F2" s="138"/>
      <c r="G2" s="139"/>
      <c r="H2" s="138"/>
      <c r="I2" s="138"/>
      <c r="J2" s="138"/>
      <c r="K2" s="139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3"/>
      <c r="X2" s="8"/>
      <c r="Y2" s="8"/>
      <c r="Z2" s="3"/>
    </row>
    <row r="3" spans="1:33">
      <c r="A3" s="3"/>
      <c r="B3" s="3"/>
      <c r="C3" s="2"/>
      <c r="E3" s="138"/>
      <c r="F3" s="138"/>
      <c r="G3" s="139"/>
      <c r="H3" s="138"/>
      <c r="I3" s="138"/>
      <c r="J3" s="138"/>
      <c r="K3" s="139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3"/>
      <c r="X3" s="8"/>
      <c r="Y3" s="8"/>
      <c r="Z3" s="3"/>
    </row>
    <row r="4" spans="1:33" ht="16.5" thickBot="1">
      <c r="A4" s="3"/>
      <c r="B4" s="3"/>
      <c r="C4" s="2"/>
      <c r="D4" s="3"/>
      <c r="E4" s="3"/>
      <c r="F4" s="3"/>
      <c r="G4" s="66"/>
      <c r="H4" s="3"/>
      <c r="I4" s="3"/>
      <c r="J4" s="3"/>
      <c r="K4" s="6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8"/>
      <c r="Y4" s="8"/>
      <c r="Z4" s="3"/>
    </row>
    <row r="5" spans="1:33" ht="15.75" customHeight="1">
      <c r="A5" s="140" t="s">
        <v>0</v>
      </c>
      <c r="B5" s="129" t="s">
        <v>1</v>
      </c>
      <c r="C5" s="143" t="s">
        <v>2</v>
      </c>
      <c r="D5" s="140" t="s">
        <v>3</v>
      </c>
      <c r="E5" s="127" t="s">
        <v>4</v>
      </c>
      <c r="F5" s="129" t="s">
        <v>5</v>
      </c>
      <c r="G5" s="147" t="s">
        <v>53</v>
      </c>
      <c r="H5" s="127" t="s">
        <v>6</v>
      </c>
      <c r="I5" s="127" t="s">
        <v>7</v>
      </c>
      <c r="J5" s="129" t="s">
        <v>8</v>
      </c>
      <c r="K5" s="151" t="s">
        <v>55</v>
      </c>
      <c r="L5" s="121" t="s">
        <v>9</v>
      </c>
      <c r="M5" s="133" t="s">
        <v>10</v>
      </c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6" t="s">
        <v>11</v>
      </c>
      <c r="Y5" s="121" t="s">
        <v>12</v>
      </c>
      <c r="Z5" s="123" t="s">
        <v>13</v>
      </c>
      <c r="AA5" s="149" t="s">
        <v>16</v>
      </c>
      <c r="AB5" s="149" t="s">
        <v>15</v>
      </c>
      <c r="AC5" s="149" t="s">
        <v>14</v>
      </c>
      <c r="AD5" s="149" t="s">
        <v>17</v>
      </c>
      <c r="AE5" s="114" t="s">
        <v>18</v>
      </c>
      <c r="AF5" s="114" t="s">
        <v>56</v>
      </c>
      <c r="AG5" s="116" t="s">
        <v>19</v>
      </c>
    </row>
    <row r="6" spans="1:33" ht="78" customHeight="1" thickBot="1">
      <c r="A6" s="141"/>
      <c r="B6" s="142"/>
      <c r="C6" s="144"/>
      <c r="D6" s="141"/>
      <c r="E6" s="128"/>
      <c r="F6" s="130"/>
      <c r="G6" s="148"/>
      <c r="H6" s="128"/>
      <c r="I6" s="128"/>
      <c r="J6" s="130"/>
      <c r="K6" s="152"/>
      <c r="L6" s="122"/>
      <c r="M6" s="9" t="s">
        <v>20</v>
      </c>
      <c r="N6" s="101" t="s">
        <v>21</v>
      </c>
      <c r="O6" s="101" t="s">
        <v>22</v>
      </c>
      <c r="P6" s="101" t="s">
        <v>23</v>
      </c>
      <c r="Q6" s="101" t="s">
        <v>24</v>
      </c>
      <c r="R6" s="101" t="s">
        <v>25</v>
      </c>
      <c r="S6" s="10" t="s">
        <v>26</v>
      </c>
      <c r="T6" s="101" t="s">
        <v>27</v>
      </c>
      <c r="U6" s="101" t="s">
        <v>28</v>
      </c>
      <c r="V6" s="101" t="s">
        <v>29</v>
      </c>
      <c r="W6" s="101" t="s">
        <v>30</v>
      </c>
      <c r="X6" s="137"/>
      <c r="Y6" s="122"/>
      <c r="Z6" s="124"/>
      <c r="AA6" s="150"/>
      <c r="AB6" s="150"/>
      <c r="AC6" s="150"/>
      <c r="AD6" s="150"/>
      <c r="AE6" s="115"/>
      <c r="AF6" s="115"/>
      <c r="AG6" s="117"/>
    </row>
    <row r="7" spans="1:33" ht="15.95" customHeight="1">
      <c r="A7" s="11">
        <v>1</v>
      </c>
      <c r="B7" s="12"/>
      <c r="C7" s="13" t="s">
        <v>31</v>
      </c>
      <c r="D7" s="14"/>
      <c r="E7" s="15" t="s">
        <v>32</v>
      </c>
      <c r="F7" s="16">
        <v>81</v>
      </c>
      <c r="G7" s="67" t="s">
        <v>54</v>
      </c>
      <c r="H7" s="16">
        <v>40.5</v>
      </c>
      <c r="I7" s="16">
        <v>40.5</v>
      </c>
      <c r="J7" s="16">
        <v>170</v>
      </c>
      <c r="K7" s="67" t="s">
        <v>54</v>
      </c>
      <c r="L7" s="16">
        <v>60</v>
      </c>
      <c r="M7" s="16"/>
      <c r="N7" s="16">
        <v>29.3</v>
      </c>
      <c r="O7" s="17">
        <f>26.54+27.04+26.68</f>
        <v>80.259999999999991</v>
      </c>
      <c r="P7" s="16"/>
      <c r="Q7" s="16"/>
      <c r="R7" s="16"/>
      <c r="S7" s="16"/>
      <c r="T7" s="16"/>
      <c r="U7" s="16"/>
      <c r="V7" s="16"/>
      <c r="W7" s="16"/>
      <c r="X7" s="18">
        <f>M7+Q7+W7+N7</f>
        <v>29.3</v>
      </c>
      <c r="Y7" s="18">
        <f>O7+P7+R7+T7+U7+S7+V7</f>
        <v>80.259999999999991</v>
      </c>
      <c r="Z7" s="19"/>
      <c r="AA7" s="74" t="s">
        <v>54</v>
      </c>
      <c r="AB7" s="75" t="s">
        <v>50</v>
      </c>
      <c r="AC7" s="75" t="s">
        <v>50</v>
      </c>
      <c r="AD7" s="76" t="s">
        <v>50</v>
      </c>
      <c r="AE7" s="77" t="s">
        <v>54</v>
      </c>
      <c r="AF7" s="78" t="s">
        <v>54</v>
      </c>
      <c r="AG7" s="79"/>
    </row>
    <row r="8" spans="1:33" ht="15.95" customHeight="1">
      <c r="A8" s="11">
        <v>2</v>
      </c>
      <c r="B8" s="12"/>
      <c r="C8" s="13" t="s">
        <v>33</v>
      </c>
      <c r="D8" s="20"/>
      <c r="E8" s="15" t="s">
        <v>32</v>
      </c>
      <c r="F8" s="16"/>
      <c r="G8" s="67" t="s">
        <v>54</v>
      </c>
      <c r="H8" s="16"/>
      <c r="I8" s="16"/>
      <c r="J8" s="16"/>
      <c r="K8" s="67" t="s">
        <v>54</v>
      </c>
      <c r="L8" s="16"/>
      <c r="M8" s="16"/>
      <c r="N8" s="16"/>
      <c r="O8" s="17"/>
      <c r="P8" s="16"/>
      <c r="Q8" s="16"/>
      <c r="R8" s="16"/>
      <c r="S8" s="16"/>
      <c r="T8" s="16"/>
      <c r="U8" s="16"/>
      <c r="V8" s="16"/>
      <c r="W8" s="16"/>
      <c r="X8" s="18">
        <f t="shared" ref="X8:X66" si="0">M8+Q8+W8+N8</f>
        <v>0</v>
      </c>
      <c r="Y8" s="18">
        <f t="shared" ref="Y8:Y66" si="1">O8+P8+R8+T8+U8+S8+V8</f>
        <v>0</v>
      </c>
      <c r="Z8" s="19"/>
      <c r="AA8" s="80" t="s">
        <v>54</v>
      </c>
      <c r="AB8" s="81" t="s">
        <v>50</v>
      </c>
      <c r="AC8" s="81" t="s">
        <v>50</v>
      </c>
      <c r="AD8" s="82" t="s">
        <v>50</v>
      </c>
      <c r="AE8" s="83" t="s">
        <v>54</v>
      </c>
      <c r="AF8" s="78" t="s">
        <v>54</v>
      </c>
      <c r="AG8" s="84"/>
    </row>
    <row r="9" spans="1:33" ht="15.95" customHeight="1">
      <c r="A9" s="11">
        <v>3</v>
      </c>
      <c r="B9" s="12"/>
      <c r="C9" s="13" t="s">
        <v>34</v>
      </c>
      <c r="D9" s="21"/>
      <c r="E9" s="15" t="s">
        <v>32</v>
      </c>
      <c r="F9" s="16">
        <v>34</v>
      </c>
      <c r="G9" s="67" t="s">
        <v>54</v>
      </c>
      <c r="H9" s="16">
        <v>17</v>
      </c>
      <c r="I9" s="16">
        <v>17</v>
      </c>
      <c r="J9" s="16"/>
      <c r="K9" s="67" t="s">
        <v>54</v>
      </c>
      <c r="L9" s="16">
        <v>35</v>
      </c>
      <c r="M9" s="16"/>
      <c r="N9" s="16">
        <v>53.1</v>
      </c>
      <c r="O9" s="17"/>
      <c r="P9" s="16"/>
      <c r="Q9" s="16"/>
      <c r="R9" s="16"/>
      <c r="S9" s="16"/>
      <c r="T9" s="16"/>
      <c r="U9" s="16"/>
      <c r="V9" s="16"/>
      <c r="W9" s="16"/>
      <c r="X9" s="18">
        <f t="shared" si="0"/>
        <v>53.1</v>
      </c>
      <c r="Y9" s="18">
        <f t="shared" si="1"/>
        <v>0</v>
      </c>
      <c r="Z9" s="19"/>
      <c r="AA9" s="80" t="s">
        <v>54</v>
      </c>
      <c r="AB9" s="81" t="s">
        <v>50</v>
      </c>
      <c r="AC9" s="81" t="s">
        <v>50</v>
      </c>
      <c r="AD9" s="82" t="s">
        <v>50</v>
      </c>
      <c r="AE9" s="83" t="s">
        <v>54</v>
      </c>
      <c r="AF9" s="78" t="s">
        <v>54</v>
      </c>
      <c r="AG9" s="84"/>
    </row>
    <row r="10" spans="1:33" ht="15.95" customHeight="1">
      <c r="A10" s="11">
        <v>4</v>
      </c>
      <c r="B10" s="12"/>
      <c r="C10" s="22" t="s">
        <v>35</v>
      </c>
      <c r="D10" s="20"/>
      <c r="E10" s="15" t="s">
        <v>32</v>
      </c>
      <c r="F10" s="16">
        <v>32</v>
      </c>
      <c r="G10" s="67">
        <v>28.672000000000001</v>
      </c>
      <c r="H10" s="16">
        <v>16</v>
      </c>
      <c r="I10" s="16">
        <v>16</v>
      </c>
      <c r="J10" s="16"/>
      <c r="K10" s="67">
        <v>0</v>
      </c>
      <c r="L10" s="16">
        <v>33</v>
      </c>
      <c r="M10" s="16"/>
      <c r="N10" s="16">
        <v>23.68</v>
      </c>
      <c r="O10" s="17">
        <f>28.26+25.76+25.84</f>
        <v>79.86</v>
      </c>
      <c r="P10" s="16"/>
      <c r="Q10" s="16"/>
      <c r="R10" s="16"/>
      <c r="S10" s="16"/>
      <c r="T10" s="16"/>
      <c r="U10" s="16"/>
      <c r="V10" s="16"/>
      <c r="W10" s="16"/>
      <c r="X10" s="18">
        <f t="shared" si="0"/>
        <v>23.68</v>
      </c>
      <c r="Y10" s="18">
        <f t="shared" si="1"/>
        <v>79.86</v>
      </c>
      <c r="Z10" s="19"/>
      <c r="AA10" s="80">
        <v>0.38358796000000001</v>
      </c>
      <c r="AB10" s="81">
        <v>5.9039349999999997E-2</v>
      </c>
      <c r="AC10" s="81">
        <v>0.44096065000000001</v>
      </c>
      <c r="AD10" s="82">
        <v>0.32454861000000002</v>
      </c>
      <c r="AE10" s="83">
        <v>131.49119999999999</v>
      </c>
      <c r="AF10" s="78">
        <v>235.4023</v>
      </c>
      <c r="AG10" s="84"/>
    </row>
    <row r="11" spans="1:33" ht="15.95" customHeight="1">
      <c r="A11" s="11">
        <v>5</v>
      </c>
      <c r="B11" s="12"/>
      <c r="C11" s="23" t="s">
        <v>36</v>
      </c>
      <c r="D11" s="20"/>
      <c r="E11" s="15" t="s">
        <v>32</v>
      </c>
      <c r="F11" s="16">
        <v>26</v>
      </c>
      <c r="G11" s="67">
        <v>24.44</v>
      </c>
      <c r="H11" s="16">
        <v>13</v>
      </c>
      <c r="I11" s="16">
        <v>13</v>
      </c>
      <c r="J11" s="16"/>
      <c r="K11" s="67">
        <v>0</v>
      </c>
      <c r="L11" s="16">
        <v>28</v>
      </c>
      <c r="M11" s="16"/>
      <c r="N11" s="16">
        <v>28.38</v>
      </c>
      <c r="O11" s="17">
        <f>25.76</f>
        <v>25.76</v>
      </c>
      <c r="P11" s="16"/>
      <c r="Q11" s="16"/>
      <c r="R11" s="16"/>
      <c r="S11" s="16"/>
      <c r="T11" s="16"/>
      <c r="U11" s="16"/>
      <c r="V11" s="16"/>
      <c r="W11" s="16"/>
      <c r="X11" s="18">
        <f t="shared" si="0"/>
        <v>28.38</v>
      </c>
      <c r="Y11" s="18">
        <f t="shared" si="1"/>
        <v>25.76</v>
      </c>
      <c r="Z11" s="19"/>
      <c r="AA11" s="80">
        <v>0.45143517999999999</v>
      </c>
      <c r="AB11" s="81">
        <v>5.2187499999999998E-2</v>
      </c>
      <c r="AC11" s="81">
        <v>0.4478125</v>
      </c>
      <c r="AD11" s="82">
        <v>0.39924767999999999</v>
      </c>
      <c r="AE11" s="83">
        <v>132.52395999999999</v>
      </c>
      <c r="AF11" s="78">
        <v>265.54217999999997</v>
      </c>
      <c r="AG11" s="84"/>
    </row>
    <row r="12" spans="1:33" ht="15.95" customHeight="1">
      <c r="A12" s="11">
        <v>6</v>
      </c>
      <c r="B12" s="12"/>
      <c r="C12" s="23" t="s">
        <v>37</v>
      </c>
      <c r="D12" s="20"/>
      <c r="E12" s="15" t="s">
        <v>32</v>
      </c>
      <c r="F12" s="16">
        <v>18</v>
      </c>
      <c r="G12" s="67">
        <v>16.327999999999999</v>
      </c>
      <c r="H12" s="16">
        <v>9</v>
      </c>
      <c r="I12" s="16">
        <v>9</v>
      </c>
      <c r="J12" s="16"/>
      <c r="K12" s="67">
        <v>0</v>
      </c>
      <c r="L12" s="16">
        <v>18</v>
      </c>
      <c r="M12" s="16"/>
      <c r="N12" s="16">
        <v>26.38</v>
      </c>
      <c r="O12" s="16"/>
      <c r="P12" s="16"/>
      <c r="Q12" s="16"/>
      <c r="R12" s="16"/>
      <c r="S12" s="16"/>
      <c r="T12" s="16"/>
      <c r="U12" s="16"/>
      <c r="V12" s="16"/>
      <c r="W12" s="16"/>
      <c r="X12" s="18">
        <f t="shared" si="0"/>
        <v>26.38</v>
      </c>
      <c r="Y12" s="18">
        <f t="shared" si="1"/>
        <v>0</v>
      </c>
      <c r="Z12" s="19"/>
      <c r="AA12" s="80">
        <v>0.21390045999999999</v>
      </c>
      <c r="AB12" s="81">
        <v>3.7523147E-2</v>
      </c>
      <c r="AC12" s="81">
        <v>0.46247684999999999</v>
      </c>
      <c r="AD12" s="82">
        <v>0.17637731299999998</v>
      </c>
      <c r="AE12" s="83">
        <v>116.92131000000001</v>
      </c>
      <c r="AF12" s="78">
        <v>276.81817999999998</v>
      </c>
      <c r="AG12" s="84"/>
    </row>
    <row r="13" spans="1:33" ht="15.95" customHeight="1">
      <c r="A13" s="11">
        <v>7</v>
      </c>
      <c r="B13" s="12"/>
      <c r="C13" s="23" t="s">
        <v>38</v>
      </c>
      <c r="D13" s="20"/>
      <c r="E13" s="15" t="s">
        <v>32</v>
      </c>
      <c r="F13" s="16"/>
      <c r="G13" s="67"/>
      <c r="H13" s="16"/>
      <c r="I13" s="16"/>
      <c r="J13" s="16"/>
      <c r="K13" s="67"/>
      <c r="L13" s="16"/>
      <c r="M13" s="16"/>
      <c r="N13" s="16"/>
      <c r="O13" s="17"/>
      <c r="P13" s="16"/>
      <c r="Q13" s="16"/>
      <c r="R13" s="16"/>
      <c r="S13" s="16"/>
      <c r="T13" s="16"/>
      <c r="U13" s="16"/>
      <c r="V13" s="16"/>
      <c r="W13" s="16"/>
      <c r="X13" s="18">
        <f t="shared" si="0"/>
        <v>0</v>
      </c>
      <c r="Y13" s="18">
        <f t="shared" si="1"/>
        <v>0</v>
      </c>
      <c r="Z13" s="19"/>
      <c r="AA13" s="80"/>
      <c r="AB13" s="81"/>
      <c r="AC13" s="81"/>
      <c r="AD13" s="82"/>
      <c r="AE13" s="83"/>
      <c r="AF13" s="78"/>
      <c r="AG13" s="84"/>
    </row>
    <row r="14" spans="1:33" ht="15.95" customHeight="1">
      <c r="A14" s="11">
        <v>8</v>
      </c>
      <c r="B14" s="12"/>
      <c r="C14" s="13" t="s">
        <v>39</v>
      </c>
      <c r="D14" s="20"/>
      <c r="E14" s="15" t="s">
        <v>32</v>
      </c>
      <c r="F14" s="16">
        <v>33</v>
      </c>
      <c r="G14" s="67" t="s">
        <v>54</v>
      </c>
      <c r="H14" s="16">
        <v>16.5</v>
      </c>
      <c r="I14" s="16">
        <v>16.5</v>
      </c>
      <c r="J14" s="16"/>
      <c r="K14" s="67" t="s">
        <v>54</v>
      </c>
      <c r="L14" s="16">
        <v>25</v>
      </c>
      <c r="M14" s="16"/>
      <c r="N14" s="16">
        <f>23.52+28.88</f>
        <v>52.4</v>
      </c>
      <c r="O14" s="17"/>
      <c r="P14" s="16"/>
      <c r="Q14" s="16"/>
      <c r="R14" s="16"/>
      <c r="S14" s="16"/>
      <c r="T14" s="16"/>
      <c r="U14" s="16"/>
      <c r="V14" s="16"/>
      <c r="W14" s="16"/>
      <c r="X14" s="18">
        <f t="shared" si="0"/>
        <v>52.4</v>
      </c>
      <c r="Y14" s="18">
        <f t="shared" si="1"/>
        <v>0</v>
      </c>
      <c r="Z14" s="19"/>
      <c r="AA14" s="80" t="s">
        <v>54</v>
      </c>
      <c r="AB14" s="81" t="s">
        <v>50</v>
      </c>
      <c r="AC14" s="81" t="s">
        <v>50</v>
      </c>
      <c r="AD14" s="82" t="s">
        <v>50</v>
      </c>
      <c r="AE14" s="83" t="s">
        <v>54</v>
      </c>
      <c r="AF14" s="78" t="s">
        <v>54</v>
      </c>
      <c r="AG14" s="84"/>
    </row>
    <row r="15" spans="1:33" ht="15.95" customHeight="1">
      <c r="A15" s="11">
        <v>9</v>
      </c>
      <c r="B15" s="12"/>
      <c r="C15" s="23" t="s">
        <v>40</v>
      </c>
      <c r="D15" s="20"/>
      <c r="E15" s="15" t="s">
        <v>32</v>
      </c>
      <c r="F15" s="16">
        <v>21</v>
      </c>
      <c r="G15" s="67" t="s">
        <v>54</v>
      </c>
      <c r="H15" s="16">
        <v>10.5</v>
      </c>
      <c r="I15" s="16">
        <v>10.5</v>
      </c>
      <c r="J15" s="16"/>
      <c r="K15" s="67" t="s">
        <v>54</v>
      </c>
      <c r="L15" s="16">
        <v>17</v>
      </c>
      <c r="M15" s="16"/>
      <c r="N15" s="16">
        <v>30.14</v>
      </c>
      <c r="O15" s="17"/>
      <c r="P15" s="16"/>
      <c r="Q15" s="16"/>
      <c r="R15" s="16"/>
      <c r="S15" s="16"/>
      <c r="T15" s="16"/>
      <c r="U15" s="16"/>
      <c r="V15" s="16"/>
      <c r="W15" s="16"/>
      <c r="X15" s="18">
        <f t="shared" si="0"/>
        <v>30.14</v>
      </c>
      <c r="Y15" s="18">
        <f t="shared" si="1"/>
        <v>0</v>
      </c>
      <c r="Z15" s="19"/>
      <c r="AA15" s="80" t="s">
        <v>54</v>
      </c>
      <c r="AB15" s="81" t="s">
        <v>50</v>
      </c>
      <c r="AC15" s="81" t="s">
        <v>50</v>
      </c>
      <c r="AD15" s="82" t="s">
        <v>50</v>
      </c>
      <c r="AE15" s="83" t="s">
        <v>54</v>
      </c>
      <c r="AF15" s="78" t="s">
        <v>54</v>
      </c>
      <c r="AG15" s="84"/>
    </row>
    <row r="16" spans="1:33" ht="15.95" customHeight="1">
      <c r="A16" s="11">
        <v>10</v>
      </c>
      <c r="B16" s="12"/>
      <c r="C16" s="23" t="s">
        <v>41</v>
      </c>
      <c r="D16" s="20"/>
      <c r="E16" s="15" t="s">
        <v>32</v>
      </c>
      <c r="F16" s="16">
        <v>33</v>
      </c>
      <c r="G16" s="67" t="s">
        <v>54</v>
      </c>
      <c r="H16" s="16">
        <v>16.5</v>
      </c>
      <c r="I16" s="16">
        <v>16.5</v>
      </c>
      <c r="J16" s="16"/>
      <c r="K16" s="67" t="s">
        <v>54</v>
      </c>
      <c r="L16" s="16">
        <v>23</v>
      </c>
      <c r="M16" s="16"/>
      <c r="N16" s="16">
        <f>24.12+28.62</f>
        <v>52.74</v>
      </c>
      <c r="O16" s="17"/>
      <c r="P16" s="16"/>
      <c r="Q16" s="16"/>
      <c r="R16" s="16"/>
      <c r="S16" s="16"/>
      <c r="T16" s="16"/>
      <c r="U16" s="16"/>
      <c r="V16" s="16"/>
      <c r="W16" s="16"/>
      <c r="X16" s="18">
        <f t="shared" si="0"/>
        <v>52.74</v>
      </c>
      <c r="Y16" s="18">
        <f t="shared" si="1"/>
        <v>0</v>
      </c>
      <c r="Z16" s="19"/>
      <c r="AA16" s="80" t="s">
        <v>54</v>
      </c>
      <c r="AB16" s="81" t="s">
        <v>50</v>
      </c>
      <c r="AC16" s="81" t="s">
        <v>50</v>
      </c>
      <c r="AD16" s="82" t="s">
        <v>50</v>
      </c>
      <c r="AE16" s="83" t="s">
        <v>54</v>
      </c>
      <c r="AF16" s="78" t="s">
        <v>54</v>
      </c>
      <c r="AG16" s="84"/>
    </row>
    <row r="17" spans="1:33" ht="15.95" customHeight="1">
      <c r="A17" s="11">
        <v>11</v>
      </c>
      <c r="B17" s="12"/>
      <c r="C17" s="23" t="s">
        <v>42</v>
      </c>
      <c r="D17" s="20"/>
      <c r="E17" s="15" t="s">
        <v>32</v>
      </c>
      <c r="F17" s="16">
        <v>34</v>
      </c>
      <c r="G17" s="67">
        <v>0</v>
      </c>
      <c r="H17" s="16">
        <v>17</v>
      </c>
      <c r="I17" s="16">
        <v>17</v>
      </c>
      <c r="J17" s="16"/>
      <c r="K17" s="67">
        <v>0</v>
      </c>
      <c r="L17" s="16">
        <v>24</v>
      </c>
      <c r="M17" s="16"/>
      <c r="N17" s="16">
        <f>28.18+28.78</f>
        <v>56.96</v>
      </c>
      <c r="O17" s="17"/>
      <c r="P17" s="16"/>
      <c r="Q17" s="16"/>
      <c r="R17" s="16"/>
      <c r="S17" s="16"/>
      <c r="T17" s="16"/>
      <c r="U17" s="16"/>
      <c r="V17" s="16"/>
      <c r="W17" s="16"/>
      <c r="X17" s="18">
        <f t="shared" si="0"/>
        <v>56.96</v>
      </c>
      <c r="Y17" s="18">
        <f t="shared" si="1"/>
        <v>0</v>
      </c>
      <c r="Z17" s="19"/>
      <c r="AA17" s="80">
        <v>0.20659722</v>
      </c>
      <c r="AB17" s="81">
        <v>0</v>
      </c>
      <c r="AC17" s="81">
        <v>0.5</v>
      </c>
      <c r="AD17" s="82">
        <v>0.20659722</v>
      </c>
      <c r="AE17" s="83">
        <v>0</v>
      </c>
      <c r="AF17" s="78">
        <v>300.44445999999999</v>
      </c>
      <c r="AG17" s="84"/>
    </row>
    <row r="18" spans="1:33" ht="15.95" customHeight="1">
      <c r="A18" s="11">
        <v>12</v>
      </c>
      <c r="B18" s="12"/>
      <c r="C18" s="23" t="s">
        <v>43</v>
      </c>
      <c r="D18" s="20"/>
      <c r="E18" s="15" t="s">
        <v>32</v>
      </c>
      <c r="F18" s="16">
        <v>41</v>
      </c>
      <c r="G18" s="67">
        <v>36.46</v>
      </c>
      <c r="H18" s="16">
        <v>20.5</v>
      </c>
      <c r="I18" s="16">
        <v>20.5</v>
      </c>
      <c r="J18" s="16">
        <v>160</v>
      </c>
      <c r="K18" s="67">
        <v>170.2439</v>
      </c>
      <c r="L18" s="16">
        <v>48</v>
      </c>
      <c r="M18" s="16"/>
      <c r="N18" s="16"/>
      <c r="O18" s="17">
        <f>28.14+26.94</f>
        <v>55.08</v>
      </c>
      <c r="P18" s="16"/>
      <c r="Q18" s="16"/>
      <c r="R18" s="16"/>
      <c r="S18" s="16"/>
      <c r="T18" s="16"/>
      <c r="U18" s="16"/>
      <c r="V18" s="16"/>
      <c r="W18" s="16"/>
      <c r="X18" s="18">
        <f t="shared" si="0"/>
        <v>0</v>
      </c>
      <c r="Y18" s="18">
        <f t="shared" si="1"/>
        <v>55.08</v>
      </c>
      <c r="Z18" s="19"/>
      <c r="AA18" s="80">
        <v>0.45552083999999998</v>
      </c>
      <c r="AB18" s="81">
        <v>0.104375</v>
      </c>
      <c r="AC18" s="81">
        <v>0.395625</v>
      </c>
      <c r="AD18" s="82">
        <v>0.35114583999999999</v>
      </c>
      <c r="AE18" s="83">
        <v>140.68494999999999</v>
      </c>
      <c r="AF18" s="78">
        <v>352.6087</v>
      </c>
      <c r="AG18" s="84"/>
    </row>
    <row r="19" spans="1:33" ht="15.95" customHeight="1">
      <c r="A19" s="11">
        <v>13</v>
      </c>
      <c r="B19" s="12"/>
      <c r="C19" s="23" t="s">
        <v>44</v>
      </c>
      <c r="D19" s="21"/>
      <c r="E19" s="15" t="s">
        <v>32</v>
      </c>
      <c r="F19" s="16">
        <v>33</v>
      </c>
      <c r="G19" s="67">
        <v>31.161999999999999</v>
      </c>
      <c r="H19" s="16">
        <v>16.5</v>
      </c>
      <c r="I19" s="16">
        <v>16.5</v>
      </c>
      <c r="J19" s="16"/>
      <c r="K19" s="67">
        <v>0</v>
      </c>
      <c r="L19" s="16">
        <v>26</v>
      </c>
      <c r="M19" s="16"/>
      <c r="N19" s="16">
        <f>28.28+28.72</f>
        <v>57</v>
      </c>
      <c r="O19" s="17"/>
      <c r="P19" s="16"/>
      <c r="Q19" s="16"/>
      <c r="R19" s="16"/>
      <c r="S19" s="16"/>
      <c r="T19" s="16"/>
      <c r="U19" s="16"/>
      <c r="V19" s="16"/>
      <c r="W19" s="16"/>
      <c r="X19" s="18">
        <f t="shared" si="0"/>
        <v>57</v>
      </c>
      <c r="Y19" s="18">
        <f t="shared" si="1"/>
        <v>0</v>
      </c>
      <c r="Z19" s="19"/>
      <c r="AA19" s="80">
        <v>0.23150462999999999</v>
      </c>
      <c r="AB19" s="81">
        <v>5.8460650000000003E-2</v>
      </c>
      <c r="AC19" s="81">
        <v>0.44153935</v>
      </c>
      <c r="AD19" s="82">
        <v>0.17304397999999999</v>
      </c>
      <c r="AE19" s="83">
        <v>85.489174000000006</v>
      </c>
      <c r="AF19" s="78">
        <v>288.63013000000001</v>
      </c>
      <c r="AG19" s="84"/>
    </row>
    <row r="20" spans="1:33" ht="15.95" customHeight="1">
      <c r="A20" s="11">
        <v>14</v>
      </c>
      <c r="B20" s="12"/>
      <c r="C20" s="23" t="s">
        <v>45</v>
      </c>
      <c r="D20" s="24"/>
      <c r="E20" s="15" t="s">
        <v>32</v>
      </c>
      <c r="F20" s="16"/>
      <c r="G20" s="67"/>
      <c r="H20" s="16"/>
      <c r="I20" s="16"/>
      <c r="J20" s="16"/>
      <c r="K20" s="67"/>
      <c r="L20" s="16"/>
      <c r="M20" s="16"/>
      <c r="N20" s="16"/>
      <c r="O20" s="17"/>
      <c r="P20" s="16"/>
      <c r="Q20" s="16"/>
      <c r="R20" s="16"/>
      <c r="S20" s="16"/>
      <c r="T20" s="16"/>
      <c r="U20" s="16"/>
      <c r="V20" s="16"/>
      <c r="W20" s="16"/>
      <c r="X20" s="18">
        <f t="shared" si="0"/>
        <v>0</v>
      </c>
      <c r="Y20" s="18">
        <f t="shared" si="1"/>
        <v>0</v>
      </c>
      <c r="Z20" s="19"/>
      <c r="AA20" s="80"/>
      <c r="AB20" s="81"/>
      <c r="AC20" s="81"/>
      <c r="AD20" s="82"/>
      <c r="AE20" s="83"/>
      <c r="AF20" s="78"/>
      <c r="AG20" s="84"/>
    </row>
    <row r="21" spans="1:33" s="7" customFormat="1" ht="15.95" customHeight="1">
      <c r="A21" s="11">
        <v>15</v>
      </c>
      <c r="B21" s="12"/>
      <c r="C21" s="23" t="s">
        <v>51</v>
      </c>
      <c r="D21" s="20"/>
      <c r="E21" s="15" t="s">
        <v>32</v>
      </c>
      <c r="F21" s="16">
        <v>17</v>
      </c>
      <c r="G21" s="67">
        <v>16.664000000000001</v>
      </c>
      <c r="H21" s="16">
        <v>8.5</v>
      </c>
      <c r="I21" s="16">
        <v>8.5</v>
      </c>
      <c r="J21" s="16"/>
      <c r="K21" s="67">
        <v>0</v>
      </c>
      <c r="L21" s="16">
        <v>17</v>
      </c>
      <c r="M21" s="16"/>
      <c r="N21" s="16">
        <v>27.96</v>
      </c>
      <c r="O21" s="25"/>
      <c r="P21" s="16"/>
      <c r="Q21" s="16"/>
      <c r="R21" s="26"/>
      <c r="S21" s="26"/>
      <c r="T21" s="26"/>
      <c r="U21" s="26"/>
      <c r="V21" s="26"/>
      <c r="W21" s="26"/>
      <c r="X21" s="18">
        <f t="shared" si="0"/>
        <v>27.96</v>
      </c>
      <c r="Y21" s="18">
        <f t="shared" si="1"/>
        <v>0</v>
      </c>
      <c r="Z21" s="19"/>
      <c r="AA21" s="80">
        <v>0.12106480999999999</v>
      </c>
      <c r="AB21" s="81">
        <v>3.3935185999999999E-2</v>
      </c>
      <c r="AC21" s="81">
        <v>0.4660648</v>
      </c>
      <c r="AD21" s="82">
        <v>8.7129623999999989E-2</v>
      </c>
      <c r="AE21" s="83">
        <v>125.4746</v>
      </c>
      <c r="AF21" s="78">
        <v>283.18182000000002</v>
      </c>
      <c r="AG21" s="84"/>
    </row>
    <row r="22" spans="1:33" ht="15.95" customHeight="1">
      <c r="A22" s="11">
        <v>16</v>
      </c>
      <c r="B22" s="12"/>
      <c r="C22" s="23" t="s">
        <v>46</v>
      </c>
      <c r="D22" s="20"/>
      <c r="E22" s="15" t="s">
        <v>32</v>
      </c>
      <c r="F22" s="16"/>
      <c r="G22" s="67"/>
      <c r="H22" s="16"/>
      <c r="I22" s="16"/>
      <c r="J22" s="16"/>
      <c r="K22" s="67"/>
      <c r="L22" s="16"/>
      <c r="M22" s="16"/>
      <c r="N22" s="16"/>
      <c r="O22" s="17"/>
      <c r="P22" s="16"/>
      <c r="Q22" s="16"/>
      <c r="R22" s="16"/>
      <c r="S22" s="16"/>
      <c r="T22" s="16"/>
      <c r="U22" s="16"/>
      <c r="V22" s="16"/>
      <c r="W22" s="16"/>
      <c r="X22" s="18">
        <f t="shared" si="0"/>
        <v>0</v>
      </c>
      <c r="Y22" s="18">
        <f t="shared" si="1"/>
        <v>0</v>
      </c>
      <c r="Z22" s="19"/>
      <c r="AA22" s="80"/>
      <c r="AB22" s="81"/>
      <c r="AC22" s="81"/>
      <c r="AD22" s="82"/>
      <c r="AE22" s="83"/>
      <c r="AF22" s="78"/>
      <c r="AG22" s="84"/>
    </row>
    <row r="23" spans="1:33" ht="15.95" customHeight="1">
      <c r="A23" s="11">
        <v>17</v>
      </c>
      <c r="B23" s="12"/>
      <c r="C23" s="23" t="s">
        <v>47</v>
      </c>
      <c r="D23" s="24"/>
      <c r="E23" s="15" t="s">
        <v>32</v>
      </c>
      <c r="F23" s="16">
        <v>33</v>
      </c>
      <c r="G23" s="67">
        <v>30.844000000000001</v>
      </c>
      <c r="H23" s="16">
        <v>16.5</v>
      </c>
      <c r="I23" s="16">
        <v>16.5</v>
      </c>
      <c r="J23" s="16"/>
      <c r="K23" s="67">
        <v>0</v>
      </c>
      <c r="L23" s="16">
        <v>26</v>
      </c>
      <c r="M23" s="16"/>
      <c r="N23" s="16">
        <f>26.54+29.46</f>
        <v>56</v>
      </c>
      <c r="O23" s="17"/>
      <c r="P23" s="16"/>
      <c r="Q23" s="16"/>
      <c r="R23" s="16"/>
      <c r="S23" s="16"/>
      <c r="T23" s="16"/>
      <c r="U23" s="16"/>
      <c r="V23" s="16"/>
      <c r="W23" s="16"/>
      <c r="X23" s="18">
        <f t="shared" si="0"/>
        <v>56</v>
      </c>
      <c r="Y23" s="18">
        <f t="shared" si="1"/>
        <v>0</v>
      </c>
      <c r="Z23" s="19"/>
      <c r="AA23" s="80">
        <v>0.21460647999999999</v>
      </c>
      <c r="AB23" s="81">
        <v>5.7233796000000003E-2</v>
      </c>
      <c r="AC23" s="81">
        <v>0.4427662</v>
      </c>
      <c r="AD23" s="82">
        <v>0.15737268399999998</v>
      </c>
      <c r="AE23" s="83">
        <v>94.316280000000006</v>
      </c>
      <c r="AF23" s="78">
        <v>261.36365000000001</v>
      </c>
      <c r="AG23" s="84"/>
    </row>
    <row r="24" spans="1:33" ht="15.95" customHeight="1">
      <c r="A24" s="11">
        <v>18</v>
      </c>
      <c r="B24" s="21"/>
      <c r="C24" s="23" t="s">
        <v>48</v>
      </c>
      <c r="D24" s="27"/>
      <c r="E24" s="15" t="s">
        <v>32</v>
      </c>
      <c r="F24" s="16">
        <v>83</v>
      </c>
      <c r="G24" s="67">
        <v>75.736000000000004</v>
      </c>
      <c r="H24" s="16">
        <v>41.5</v>
      </c>
      <c r="I24" s="16">
        <v>41.5</v>
      </c>
      <c r="J24" s="16">
        <v>186</v>
      </c>
      <c r="K24" s="67">
        <v>186.87807000000001</v>
      </c>
      <c r="L24" s="16">
        <v>58</v>
      </c>
      <c r="M24" s="16"/>
      <c r="N24" s="16">
        <v>30.46</v>
      </c>
      <c r="O24" s="17">
        <f>25.06+25.22</f>
        <v>50.28</v>
      </c>
      <c r="P24" s="16"/>
      <c r="Q24" s="16"/>
      <c r="R24" s="16"/>
      <c r="S24" s="16"/>
      <c r="T24" s="16"/>
      <c r="U24" s="16"/>
      <c r="V24" s="16"/>
      <c r="W24" s="16"/>
      <c r="X24" s="18">
        <f t="shared" si="0"/>
        <v>30.46</v>
      </c>
      <c r="Y24" s="18">
        <f t="shared" si="1"/>
        <v>50.28</v>
      </c>
      <c r="Z24" s="19"/>
      <c r="AA24" s="80">
        <v>0.48891204999999999</v>
      </c>
      <c r="AB24" s="81">
        <v>0.15958333</v>
      </c>
      <c r="AC24" s="81">
        <v>0.34041666999999998</v>
      </c>
      <c r="AD24" s="82">
        <v>0.32932872000000002</v>
      </c>
      <c r="AE24" s="83">
        <v>74.953040000000001</v>
      </c>
      <c r="AF24" s="78">
        <v>343.6</v>
      </c>
      <c r="AG24" s="84"/>
    </row>
    <row r="25" spans="1:33" ht="15.95" customHeight="1">
      <c r="A25" s="11">
        <v>19</v>
      </c>
      <c r="B25" s="21"/>
      <c r="C25" s="23" t="s">
        <v>49</v>
      </c>
      <c r="D25" s="27"/>
      <c r="E25" s="15" t="s">
        <v>32</v>
      </c>
      <c r="F25" s="16"/>
      <c r="G25" s="67"/>
      <c r="H25" s="16"/>
      <c r="I25" s="16"/>
      <c r="J25" s="16"/>
      <c r="K25" s="67"/>
      <c r="L25" s="16"/>
      <c r="M25" s="16"/>
      <c r="N25" s="16"/>
      <c r="O25" s="17"/>
      <c r="P25" s="16"/>
      <c r="Q25" s="16"/>
      <c r="R25" s="16"/>
      <c r="S25" s="16"/>
      <c r="T25" s="16"/>
      <c r="U25" s="16"/>
      <c r="V25" s="16"/>
      <c r="W25" s="16"/>
      <c r="X25" s="18">
        <f t="shared" si="0"/>
        <v>0</v>
      </c>
      <c r="Y25" s="18">
        <f t="shared" si="1"/>
        <v>0</v>
      </c>
      <c r="Z25" s="19"/>
      <c r="AA25" s="80"/>
      <c r="AB25" s="81"/>
      <c r="AC25" s="81"/>
      <c r="AD25" s="82"/>
      <c r="AE25" s="83"/>
      <c r="AF25" s="78"/>
      <c r="AG25" s="84"/>
    </row>
    <row r="26" spans="1:33" ht="15.95" customHeight="1">
      <c r="A26" s="11">
        <v>20</v>
      </c>
      <c r="B26" s="21"/>
      <c r="C26" s="23" t="s">
        <v>52</v>
      </c>
      <c r="D26" s="28"/>
      <c r="E26" s="15" t="s">
        <v>32</v>
      </c>
      <c r="F26" s="16">
        <v>18</v>
      </c>
      <c r="G26" s="67">
        <v>16.436</v>
      </c>
      <c r="H26" s="16">
        <v>9</v>
      </c>
      <c r="I26" s="16">
        <v>9</v>
      </c>
      <c r="J26" s="16"/>
      <c r="K26" s="67">
        <v>0</v>
      </c>
      <c r="L26" s="16">
        <v>29</v>
      </c>
      <c r="M26" s="16"/>
      <c r="N26" s="16">
        <v>28.92</v>
      </c>
      <c r="O26" s="17"/>
      <c r="P26" s="16"/>
      <c r="Q26" s="16"/>
      <c r="R26" s="16"/>
      <c r="S26" s="16"/>
      <c r="T26" s="16"/>
      <c r="U26" s="16"/>
      <c r="V26" s="16"/>
      <c r="W26" s="16"/>
      <c r="X26" s="18">
        <f t="shared" si="0"/>
        <v>28.92</v>
      </c>
      <c r="Y26" s="18">
        <f t="shared" si="1"/>
        <v>0</v>
      </c>
      <c r="Z26" s="19"/>
      <c r="AA26" s="80">
        <v>0.27317130000000001</v>
      </c>
      <c r="AB26" s="81">
        <v>3.7638888000000002E-2</v>
      </c>
      <c r="AC26" s="81">
        <v>0.46236110000000002</v>
      </c>
      <c r="AD26" s="82">
        <v>0.235532412</v>
      </c>
      <c r="AE26" s="83">
        <v>128.99431999999999</v>
      </c>
      <c r="AF26" s="78">
        <v>344.68085000000002</v>
      </c>
      <c r="AG26" s="84"/>
    </row>
    <row r="27" spans="1:33" ht="16.5" hidden="1" customHeight="1">
      <c r="A27" s="11">
        <v>21</v>
      </c>
      <c r="B27" s="21"/>
      <c r="C27" s="23"/>
      <c r="D27" s="28"/>
      <c r="E27" s="15" t="s">
        <v>32</v>
      </c>
      <c r="F27" s="16"/>
      <c r="G27" s="67" t="s">
        <v>54</v>
      </c>
      <c r="H27" s="16"/>
      <c r="I27" s="16"/>
      <c r="J27" s="16"/>
      <c r="K27" s="67" t="s">
        <v>54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8">
        <f t="shared" si="0"/>
        <v>0</v>
      </c>
      <c r="Y27" s="18">
        <f t="shared" si="1"/>
        <v>0</v>
      </c>
      <c r="Z27" s="19"/>
      <c r="AA27" s="80" t="s">
        <v>54</v>
      </c>
      <c r="AB27" s="81" t="s">
        <v>50</v>
      </c>
      <c r="AC27" s="81" t="s">
        <v>50</v>
      </c>
      <c r="AD27" s="82" t="s">
        <v>50</v>
      </c>
      <c r="AE27" s="83" t="s">
        <v>54</v>
      </c>
      <c r="AF27" s="78" t="s">
        <v>54</v>
      </c>
      <c r="AG27" s="84"/>
    </row>
    <row r="28" spans="1:33" ht="15.75" hidden="1" customHeight="1">
      <c r="A28" s="11">
        <v>22</v>
      </c>
      <c r="B28" s="21"/>
      <c r="C28" s="23"/>
      <c r="D28" s="28"/>
      <c r="E28" s="15" t="s">
        <v>32</v>
      </c>
      <c r="F28" s="16"/>
      <c r="G28" s="67" t="s">
        <v>54</v>
      </c>
      <c r="H28" s="16"/>
      <c r="I28" s="16"/>
      <c r="J28" s="16"/>
      <c r="K28" s="67" t="s">
        <v>54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8">
        <f t="shared" si="0"/>
        <v>0</v>
      </c>
      <c r="Y28" s="18">
        <f t="shared" si="1"/>
        <v>0</v>
      </c>
      <c r="Z28" s="19"/>
      <c r="AA28" s="80" t="s">
        <v>54</v>
      </c>
      <c r="AB28" s="81" t="s">
        <v>50</v>
      </c>
      <c r="AC28" s="81" t="s">
        <v>50</v>
      </c>
      <c r="AD28" s="82" t="s">
        <v>50</v>
      </c>
      <c r="AE28" s="83" t="s">
        <v>54</v>
      </c>
      <c r="AF28" s="78" t="s">
        <v>54</v>
      </c>
      <c r="AG28" s="84"/>
    </row>
    <row r="29" spans="1:33" ht="18" hidden="1" customHeight="1">
      <c r="A29" s="11">
        <v>23</v>
      </c>
      <c r="B29" s="21"/>
      <c r="C29" s="29"/>
      <c r="D29" s="28"/>
      <c r="E29" s="15" t="s">
        <v>32</v>
      </c>
      <c r="F29" s="30"/>
      <c r="G29" s="68" t="s">
        <v>54</v>
      </c>
      <c r="H29" s="30"/>
      <c r="I29" s="30"/>
      <c r="J29" s="30"/>
      <c r="K29" s="68" t="s">
        <v>54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16"/>
      <c r="X29" s="18">
        <f t="shared" si="0"/>
        <v>0</v>
      </c>
      <c r="Y29" s="18">
        <f t="shared" si="1"/>
        <v>0</v>
      </c>
      <c r="Z29" s="31"/>
      <c r="AA29" s="80" t="s">
        <v>54</v>
      </c>
      <c r="AB29" s="81" t="s">
        <v>50</v>
      </c>
      <c r="AC29" s="81" t="s">
        <v>50</v>
      </c>
      <c r="AD29" s="82" t="s">
        <v>50</v>
      </c>
      <c r="AE29" s="83" t="s">
        <v>54</v>
      </c>
      <c r="AF29" s="78" t="s">
        <v>54</v>
      </c>
      <c r="AG29" s="84"/>
    </row>
    <row r="30" spans="1:33" ht="15.75" hidden="1" customHeight="1">
      <c r="A30" s="11">
        <v>24</v>
      </c>
      <c r="B30" s="21"/>
      <c r="C30" s="32"/>
      <c r="D30" s="33"/>
      <c r="E30" s="15" t="s">
        <v>32</v>
      </c>
      <c r="F30" s="30"/>
      <c r="G30" s="68" t="s">
        <v>54</v>
      </c>
      <c r="H30" s="30"/>
      <c r="I30" s="30"/>
      <c r="J30" s="30"/>
      <c r="K30" s="68" t="s">
        <v>54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16"/>
      <c r="X30" s="18">
        <f t="shared" si="0"/>
        <v>0</v>
      </c>
      <c r="Y30" s="18">
        <f t="shared" si="1"/>
        <v>0</v>
      </c>
      <c r="Z30" s="31"/>
      <c r="AA30" s="80" t="s">
        <v>54</v>
      </c>
      <c r="AB30" s="81" t="s">
        <v>50</v>
      </c>
      <c r="AC30" s="81" t="s">
        <v>50</v>
      </c>
      <c r="AD30" s="82" t="s">
        <v>50</v>
      </c>
      <c r="AE30" s="83" t="s">
        <v>54</v>
      </c>
      <c r="AF30" s="78" t="s">
        <v>54</v>
      </c>
      <c r="AG30" s="84"/>
    </row>
    <row r="31" spans="1:33" ht="15.75" hidden="1" customHeight="1">
      <c r="A31" s="11">
        <v>25</v>
      </c>
      <c r="B31" s="21"/>
      <c r="C31" s="30"/>
      <c r="D31" s="28"/>
      <c r="E31" s="15" t="s">
        <v>32</v>
      </c>
      <c r="F31" s="30"/>
      <c r="G31" s="68" t="s">
        <v>54</v>
      </c>
      <c r="H31" s="30"/>
      <c r="I31" s="30"/>
      <c r="J31" s="30"/>
      <c r="K31" s="68" t="s">
        <v>54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16"/>
      <c r="X31" s="18">
        <f t="shared" si="0"/>
        <v>0</v>
      </c>
      <c r="Y31" s="18">
        <f t="shared" si="1"/>
        <v>0</v>
      </c>
      <c r="Z31" s="31"/>
      <c r="AA31" s="80" t="s">
        <v>54</v>
      </c>
      <c r="AB31" s="81" t="s">
        <v>50</v>
      </c>
      <c r="AC31" s="81" t="s">
        <v>50</v>
      </c>
      <c r="AD31" s="82" t="s">
        <v>50</v>
      </c>
      <c r="AE31" s="83" t="s">
        <v>54</v>
      </c>
      <c r="AF31" s="78" t="s">
        <v>54</v>
      </c>
      <c r="AG31" s="84"/>
    </row>
    <row r="32" spans="1:33" ht="15.75" hidden="1" customHeight="1">
      <c r="A32" s="11">
        <v>26</v>
      </c>
      <c r="B32" s="21"/>
      <c r="C32" s="34"/>
      <c r="D32" s="35"/>
      <c r="E32" s="15" t="s">
        <v>32</v>
      </c>
      <c r="F32" s="30"/>
      <c r="G32" s="68" t="s">
        <v>54</v>
      </c>
      <c r="H32" s="30"/>
      <c r="I32" s="30"/>
      <c r="J32" s="30"/>
      <c r="K32" s="68" t="s">
        <v>54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16"/>
      <c r="X32" s="18">
        <f t="shared" si="0"/>
        <v>0</v>
      </c>
      <c r="Y32" s="18">
        <f t="shared" si="1"/>
        <v>0</v>
      </c>
      <c r="Z32" s="31"/>
      <c r="AA32" s="80" t="s">
        <v>54</v>
      </c>
      <c r="AB32" s="81" t="s">
        <v>50</v>
      </c>
      <c r="AC32" s="81" t="s">
        <v>50</v>
      </c>
      <c r="AD32" s="82" t="s">
        <v>50</v>
      </c>
      <c r="AE32" s="83" t="s">
        <v>54</v>
      </c>
      <c r="AF32" s="78" t="s">
        <v>54</v>
      </c>
      <c r="AG32" s="84"/>
    </row>
    <row r="33" spans="1:33" ht="15.75" hidden="1" customHeight="1">
      <c r="A33" s="11">
        <v>27</v>
      </c>
      <c r="B33" s="21"/>
      <c r="C33" s="30"/>
      <c r="D33" s="35"/>
      <c r="E33" s="15" t="s">
        <v>32</v>
      </c>
      <c r="F33" s="30"/>
      <c r="G33" s="68" t="s">
        <v>54</v>
      </c>
      <c r="H33" s="30"/>
      <c r="I33" s="30"/>
      <c r="J33" s="30"/>
      <c r="K33" s="68" t="s">
        <v>54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16"/>
      <c r="X33" s="18">
        <f t="shared" si="0"/>
        <v>0</v>
      </c>
      <c r="Y33" s="18">
        <f t="shared" si="1"/>
        <v>0</v>
      </c>
      <c r="Z33" s="31"/>
      <c r="AA33" s="80" t="s">
        <v>54</v>
      </c>
      <c r="AB33" s="81" t="s">
        <v>50</v>
      </c>
      <c r="AC33" s="81" t="s">
        <v>50</v>
      </c>
      <c r="AD33" s="82" t="s">
        <v>50</v>
      </c>
      <c r="AE33" s="83" t="s">
        <v>54</v>
      </c>
      <c r="AF33" s="78" t="s">
        <v>54</v>
      </c>
      <c r="AG33" s="84"/>
    </row>
    <row r="34" spans="1:33" ht="15.75" hidden="1" customHeight="1">
      <c r="A34" s="11">
        <v>28</v>
      </c>
      <c r="B34" s="24"/>
      <c r="C34" s="36"/>
      <c r="D34" s="35"/>
      <c r="E34" s="15" t="s">
        <v>32</v>
      </c>
      <c r="F34" s="30"/>
      <c r="G34" s="68" t="s">
        <v>54</v>
      </c>
      <c r="H34" s="30"/>
      <c r="I34" s="30"/>
      <c r="J34" s="30"/>
      <c r="K34" s="68" t="s">
        <v>54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16"/>
      <c r="X34" s="18">
        <f t="shared" si="0"/>
        <v>0</v>
      </c>
      <c r="Y34" s="18">
        <f t="shared" si="1"/>
        <v>0</v>
      </c>
      <c r="Z34" s="31"/>
      <c r="AA34" s="80" t="s">
        <v>54</v>
      </c>
      <c r="AB34" s="81" t="s">
        <v>50</v>
      </c>
      <c r="AC34" s="81" t="s">
        <v>50</v>
      </c>
      <c r="AD34" s="82" t="s">
        <v>50</v>
      </c>
      <c r="AE34" s="83" t="s">
        <v>54</v>
      </c>
      <c r="AF34" s="78" t="s">
        <v>54</v>
      </c>
      <c r="AG34" s="84"/>
    </row>
    <row r="35" spans="1:33" ht="15.75" hidden="1" customHeight="1">
      <c r="A35" s="11">
        <v>29</v>
      </c>
      <c r="B35" s="37"/>
      <c r="C35" s="38"/>
      <c r="D35" s="39"/>
      <c r="E35" s="15" t="s">
        <v>32</v>
      </c>
      <c r="F35" s="30"/>
      <c r="G35" s="68" t="s">
        <v>54</v>
      </c>
      <c r="H35" s="30"/>
      <c r="I35" s="30"/>
      <c r="J35" s="30"/>
      <c r="K35" s="68" t="s">
        <v>54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16"/>
      <c r="X35" s="18">
        <f t="shared" si="0"/>
        <v>0</v>
      </c>
      <c r="Y35" s="18">
        <f t="shared" si="1"/>
        <v>0</v>
      </c>
      <c r="Z35" s="31"/>
      <c r="AA35" s="80" t="s">
        <v>54</v>
      </c>
      <c r="AB35" s="81" t="s">
        <v>50</v>
      </c>
      <c r="AC35" s="81" t="s">
        <v>50</v>
      </c>
      <c r="AD35" s="82" t="s">
        <v>50</v>
      </c>
      <c r="AE35" s="83" t="s">
        <v>54</v>
      </c>
      <c r="AF35" s="78" t="s">
        <v>54</v>
      </c>
      <c r="AG35" s="84"/>
    </row>
    <row r="36" spans="1:33" ht="15.75" hidden="1" customHeight="1">
      <c r="A36" s="11">
        <v>30</v>
      </c>
      <c r="B36" s="40"/>
      <c r="C36" s="41"/>
      <c r="D36" s="39"/>
      <c r="E36" s="15" t="s">
        <v>32</v>
      </c>
      <c r="F36" s="30"/>
      <c r="G36" s="68" t="s">
        <v>54</v>
      </c>
      <c r="H36" s="30"/>
      <c r="I36" s="30"/>
      <c r="J36" s="30"/>
      <c r="K36" s="68" t="s">
        <v>54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16"/>
      <c r="X36" s="18">
        <f t="shared" si="0"/>
        <v>0</v>
      </c>
      <c r="Y36" s="18">
        <f t="shared" si="1"/>
        <v>0</v>
      </c>
      <c r="Z36" s="31"/>
      <c r="AA36" s="80" t="s">
        <v>54</v>
      </c>
      <c r="AB36" s="81" t="s">
        <v>50</v>
      </c>
      <c r="AC36" s="81" t="s">
        <v>50</v>
      </c>
      <c r="AD36" s="82" t="s">
        <v>50</v>
      </c>
      <c r="AE36" s="83" t="s">
        <v>54</v>
      </c>
      <c r="AF36" s="78" t="s">
        <v>54</v>
      </c>
      <c r="AG36" s="84"/>
    </row>
    <row r="37" spans="1:33" ht="15.75" hidden="1" customHeight="1">
      <c r="A37" s="11">
        <v>31</v>
      </c>
      <c r="B37" s="40"/>
      <c r="C37" s="41"/>
      <c r="D37" s="39"/>
      <c r="E37" s="15" t="s">
        <v>32</v>
      </c>
      <c r="F37" s="30"/>
      <c r="G37" s="68" t="s">
        <v>54</v>
      </c>
      <c r="H37" s="30"/>
      <c r="I37" s="30"/>
      <c r="J37" s="30"/>
      <c r="K37" s="68" t="s">
        <v>54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16"/>
      <c r="X37" s="18">
        <f t="shared" si="0"/>
        <v>0</v>
      </c>
      <c r="Y37" s="18">
        <f t="shared" si="1"/>
        <v>0</v>
      </c>
      <c r="Z37" s="31"/>
      <c r="AA37" s="80" t="s">
        <v>54</v>
      </c>
      <c r="AB37" s="81" t="s">
        <v>50</v>
      </c>
      <c r="AC37" s="81" t="s">
        <v>50</v>
      </c>
      <c r="AD37" s="82" t="s">
        <v>50</v>
      </c>
      <c r="AE37" s="83" t="s">
        <v>54</v>
      </c>
      <c r="AF37" s="78" t="s">
        <v>54</v>
      </c>
      <c r="AG37" s="84"/>
    </row>
    <row r="38" spans="1:33" ht="15.75" hidden="1" customHeight="1">
      <c r="A38" s="11">
        <v>32</v>
      </c>
      <c r="B38" s="40"/>
      <c r="C38" s="41"/>
      <c r="D38" s="39"/>
      <c r="E38" s="15" t="s">
        <v>32</v>
      </c>
      <c r="F38" s="30"/>
      <c r="G38" s="68" t="s">
        <v>54</v>
      </c>
      <c r="H38" s="30"/>
      <c r="I38" s="30"/>
      <c r="J38" s="30"/>
      <c r="K38" s="68" t="s">
        <v>54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16"/>
      <c r="X38" s="18">
        <f t="shared" si="0"/>
        <v>0</v>
      </c>
      <c r="Y38" s="18">
        <f t="shared" si="1"/>
        <v>0</v>
      </c>
      <c r="Z38" s="31"/>
      <c r="AA38" s="80" t="s">
        <v>54</v>
      </c>
      <c r="AB38" s="81" t="s">
        <v>50</v>
      </c>
      <c r="AC38" s="81" t="s">
        <v>50</v>
      </c>
      <c r="AD38" s="82" t="s">
        <v>50</v>
      </c>
      <c r="AE38" s="83" t="s">
        <v>54</v>
      </c>
      <c r="AF38" s="78" t="s">
        <v>54</v>
      </c>
      <c r="AG38" s="84"/>
    </row>
    <row r="39" spans="1:33" ht="15.75" hidden="1" customHeight="1">
      <c r="A39" s="11">
        <v>33</v>
      </c>
      <c r="B39" s="40"/>
      <c r="C39" s="41"/>
      <c r="D39" s="39"/>
      <c r="E39" s="15" t="s">
        <v>32</v>
      </c>
      <c r="F39" s="30"/>
      <c r="G39" s="68" t="s">
        <v>54</v>
      </c>
      <c r="H39" s="30"/>
      <c r="I39" s="30"/>
      <c r="J39" s="30"/>
      <c r="K39" s="68" t="s">
        <v>54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16"/>
      <c r="X39" s="18">
        <f t="shared" si="0"/>
        <v>0</v>
      </c>
      <c r="Y39" s="18">
        <f t="shared" si="1"/>
        <v>0</v>
      </c>
      <c r="Z39" s="31"/>
      <c r="AA39" s="80" t="s">
        <v>54</v>
      </c>
      <c r="AB39" s="81" t="s">
        <v>50</v>
      </c>
      <c r="AC39" s="81" t="s">
        <v>50</v>
      </c>
      <c r="AD39" s="82" t="s">
        <v>50</v>
      </c>
      <c r="AE39" s="83" t="s">
        <v>54</v>
      </c>
      <c r="AF39" s="78" t="s">
        <v>54</v>
      </c>
      <c r="AG39" s="84"/>
    </row>
    <row r="40" spans="1:33" ht="15.75" hidden="1" customHeight="1">
      <c r="A40" s="11">
        <v>34</v>
      </c>
      <c r="B40" s="40"/>
      <c r="C40" s="41"/>
      <c r="D40" s="39"/>
      <c r="E40" s="15" t="s">
        <v>32</v>
      </c>
      <c r="F40" s="30"/>
      <c r="G40" s="68" t="s">
        <v>54</v>
      </c>
      <c r="H40" s="30"/>
      <c r="I40" s="30"/>
      <c r="J40" s="30"/>
      <c r="K40" s="68" t="s">
        <v>54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16"/>
      <c r="X40" s="18">
        <f t="shared" si="0"/>
        <v>0</v>
      </c>
      <c r="Y40" s="18">
        <f t="shared" si="1"/>
        <v>0</v>
      </c>
      <c r="Z40" s="31"/>
      <c r="AA40" s="80" t="s">
        <v>54</v>
      </c>
      <c r="AB40" s="81" t="s">
        <v>50</v>
      </c>
      <c r="AC40" s="81" t="s">
        <v>50</v>
      </c>
      <c r="AD40" s="82" t="s">
        <v>50</v>
      </c>
      <c r="AE40" s="83" t="s">
        <v>54</v>
      </c>
      <c r="AF40" s="78" t="s">
        <v>54</v>
      </c>
      <c r="AG40" s="84"/>
    </row>
    <row r="41" spans="1:33" ht="15.75" hidden="1" customHeight="1">
      <c r="A41" s="11">
        <v>35</v>
      </c>
      <c r="B41" s="40"/>
      <c r="C41" s="41"/>
      <c r="D41" s="39"/>
      <c r="E41" s="15" t="s">
        <v>32</v>
      </c>
      <c r="F41" s="30"/>
      <c r="G41" s="68" t="s">
        <v>54</v>
      </c>
      <c r="H41" s="30"/>
      <c r="I41" s="30"/>
      <c r="J41" s="30"/>
      <c r="K41" s="68" t="s">
        <v>54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16"/>
      <c r="X41" s="18">
        <f t="shared" si="0"/>
        <v>0</v>
      </c>
      <c r="Y41" s="18">
        <f t="shared" si="1"/>
        <v>0</v>
      </c>
      <c r="Z41" s="31"/>
      <c r="AA41" s="80" t="s">
        <v>54</v>
      </c>
      <c r="AB41" s="81" t="s">
        <v>50</v>
      </c>
      <c r="AC41" s="81" t="s">
        <v>50</v>
      </c>
      <c r="AD41" s="82" t="s">
        <v>50</v>
      </c>
      <c r="AE41" s="83" t="s">
        <v>54</v>
      </c>
      <c r="AF41" s="78" t="s">
        <v>54</v>
      </c>
      <c r="AG41" s="84"/>
    </row>
    <row r="42" spans="1:33" ht="15.75" hidden="1" customHeight="1">
      <c r="A42" s="11">
        <v>36</v>
      </c>
      <c r="B42" s="40"/>
      <c r="C42" s="41"/>
      <c r="D42" s="39"/>
      <c r="E42" s="15" t="s">
        <v>32</v>
      </c>
      <c r="F42" s="30"/>
      <c r="G42" s="68" t="s">
        <v>54</v>
      </c>
      <c r="H42" s="30"/>
      <c r="I42" s="30"/>
      <c r="J42" s="30"/>
      <c r="K42" s="68" t="s">
        <v>54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16"/>
      <c r="X42" s="18">
        <f t="shared" si="0"/>
        <v>0</v>
      </c>
      <c r="Y42" s="18">
        <f t="shared" si="1"/>
        <v>0</v>
      </c>
      <c r="Z42" s="31"/>
      <c r="AA42" s="80" t="s">
        <v>54</v>
      </c>
      <c r="AB42" s="81" t="s">
        <v>50</v>
      </c>
      <c r="AC42" s="81" t="s">
        <v>50</v>
      </c>
      <c r="AD42" s="82" t="s">
        <v>50</v>
      </c>
      <c r="AE42" s="83" t="s">
        <v>54</v>
      </c>
      <c r="AF42" s="78" t="s">
        <v>54</v>
      </c>
      <c r="AG42" s="84"/>
    </row>
    <row r="43" spans="1:33" ht="15.75" hidden="1" customHeight="1">
      <c r="A43" s="11">
        <v>37</v>
      </c>
      <c r="B43" s="40"/>
      <c r="C43" s="41"/>
      <c r="D43" s="39"/>
      <c r="E43" s="15" t="s">
        <v>32</v>
      </c>
      <c r="F43" s="30"/>
      <c r="G43" s="68" t="s">
        <v>54</v>
      </c>
      <c r="H43" s="30"/>
      <c r="I43" s="30"/>
      <c r="J43" s="30"/>
      <c r="K43" s="68" t="s">
        <v>54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16"/>
      <c r="X43" s="18">
        <f t="shared" si="0"/>
        <v>0</v>
      </c>
      <c r="Y43" s="18">
        <f t="shared" si="1"/>
        <v>0</v>
      </c>
      <c r="Z43" s="31"/>
      <c r="AA43" s="80" t="s">
        <v>54</v>
      </c>
      <c r="AB43" s="81" t="s">
        <v>50</v>
      </c>
      <c r="AC43" s="81" t="s">
        <v>50</v>
      </c>
      <c r="AD43" s="82" t="s">
        <v>50</v>
      </c>
      <c r="AE43" s="83" t="s">
        <v>54</v>
      </c>
      <c r="AF43" s="78" t="s">
        <v>54</v>
      </c>
      <c r="AG43" s="84"/>
    </row>
    <row r="44" spans="1:33" ht="15.75" hidden="1" customHeight="1">
      <c r="A44" s="11">
        <v>38</v>
      </c>
      <c r="B44" s="40"/>
      <c r="C44" s="41"/>
      <c r="D44" s="39"/>
      <c r="E44" s="15" t="s">
        <v>32</v>
      </c>
      <c r="F44" s="30"/>
      <c r="G44" s="68" t="s">
        <v>54</v>
      </c>
      <c r="H44" s="30"/>
      <c r="I44" s="30"/>
      <c r="J44" s="30"/>
      <c r="K44" s="68" t="s">
        <v>54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16"/>
      <c r="X44" s="18">
        <f t="shared" si="0"/>
        <v>0</v>
      </c>
      <c r="Y44" s="18">
        <f t="shared" si="1"/>
        <v>0</v>
      </c>
      <c r="Z44" s="31"/>
      <c r="AA44" s="80" t="s">
        <v>54</v>
      </c>
      <c r="AB44" s="81" t="s">
        <v>50</v>
      </c>
      <c r="AC44" s="81" t="s">
        <v>50</v>
      </c>
      <c r="AD44" s="82" t="s">
        <v>50</v>
      </c>
      <c r="AE44" s="83" t="s">
        <v>54</v>
      </c>
      <c r="AF44" s="78" t="s">
        <v>54</v>
      </c>
      <c r="AG44" s="84"/>
    </row>
    <row r="45" spans="1:33" ht="15.75" hidden="1" customHeight="1">
      <c r="A45" s="11">
        <v>39</v>
      </c>
      <c r="B45" s="40"/>
      <c r="C45" s="41"/>
      <c r="D45" s="39"/>
      <c r="E45" s="15" t="s">
        <v>32</v>
      </c>
      <c r="F45" s="30"/>
      <c r="G45" s="68" t="s">
        <v>54</v>
      </c>
      <c r="H45" s="30"/>
      <c r="I45" s="30"/>
      <c r="J45" s="30"/>
      <c r="K45" s="68" t="s">
        <v>54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16"/>
      <c r="X45" s="18">
        <f t="shared" si="0"/>
        <v>0</v>
      </c>
      <c r="Y45" s="18">
        <f t="shared" si="1"/>
        <v>0</v>
      </c>
      <c r="Z45" s="31"/>
      <c r="AA45" s="80" t="s">
        <v>54</v>
      </c>
      <c r="AB45" s="81" t="s">
        <v>50</v>
      </c>
      <c r="AC45" s="81" t="s">
        <v>50</v>
      </c>
      <c r="AD45" s="82" t="s">
        <v>50</v>
      </c>
      <c r="AE45" s="83" t="s">
        <v>54</v>
      </c>
      <c r="AF45" s="78" t="s">
        <v>54</v>
      </c>
      <c r="AG45" s="84"/>
    </row>
    <row r="46" spans="1:33" ht="15.75" hidden="1" customHeight="1">
      <c r="A46" s="11">
        <v>40</v>
      </c>
      <c r="B46" s="40"/>
      <c r="C46" s="41"/>
      <c r="D46" s="39"/>
      <c r="E46" s="15" t="s">
        <v>32</v>
      </c>
      <c r="F46" s="30"/>
      <c r="G46" s="68" t="s">
        <v>54</v>
      </c>
      <c r="H46" s="30"/>
      <c r="I46" s="30"/>
      <c r="J46" s="30"/>
      <c r="K46" s="68" t="s">
        <v>54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16"/>
      <c r="X46" s="18">
        <f t="shared" si="0"/>
        <v>0</v>
      </c>
      <c r="Y46" s="18">
        <f t="shared" si="1"/>
        <v>0</v>
      </c>
      <c r="Z46" s="31"/>
      <c r="AA46" s="80" t="s">
        <v>54</v>
      </c>
      <c r="AB46" s="81" t="s">
        <v>50</v>
      </c>
      <c r="AC46" s="81" t="s">
        <v>50</v>
      </c>
      <c r="AD46" s="82" t="s">
        <v>50</v>
      </c>
      <c r="AE46" s="83" t="s">
        <v>54</v>
      </c>
      <c r="AF46" s="78" t="s">
        <v>54</v>
      </c>
      <c r="AG46" s="84"/>
    </row>
    <row r="47" spans="1:33" ht="15.75" hidden="1" customHeight="1">
      <c r="A47" s="11">
        <v>41</v>
      </c>
      <c r="B47" s="40"/>
      <c r="C47" s="41"/>
      <c r="D47" s="39"/>
      <c r="E47" s="15" t="s">
        <v>32</v>
      </c>
      <c r="F47" s="30"/>
      <c r="G47" s="68" t="s">
        <v>54</v>
      </c>
      <c r="H47" s="30"/>
      <c r="I47" s="30"/>
      <c r="J47" s="30"/>
      <c r="K47" s="68" t="s">
        <v>54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16"/>
      <c r="X47" s="18">
        <f t="shared" si="0"/>
        <v>0</v>
      </c>
      <c r="Y47" s="18">
        <f t="shared" si="1"/>
        <v>0</v>
      </c>
      <c r="Z47" s="31"/>
      <c r="AA47" s="80" t="s">
        <v>54</v>
      </c>
      <c r="AB47" s="81" t="s">
        <v>50</v>
      </c>
      <c r="AC47" s="81" t="s">
        <v>50</v>
      </c>
      <c r="AD47" s="82" t="s">
        <v>50</v>
      </c>
      <c r="AE47" s="83" t="s">
        <v>54</v>
      </c>
      <c r="AF47" s="78" t="s">
        <v>54</v>
      </c>
      <c r="AG47" s="84"/>
    </row>
    <row r="48" spans="1:33" ht="15.75" hidden="1" customHeight="1">
      <c r="A48" s="11">
        <v>42</v>
      </c>
      <c r="B48" s="40"/>
      <c r="C48" s="41"/>
      <c r="D48" s="39"/>
      <c r="E48" s="15" t="s">
        <v>32</v>
      </c>
      <c r="F48" s="30"/>
      <c r="G48" s="68" t="s">
        <v>54</v>
      </c>
      <c r="H48" s="30"/>
      <c r="I48" s="30"/>
      <c r="J48" s="30"/>
      <c r="K48" s="68" t="s">
        <v>54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6"/>
      <c r="X48" s="18">
        <f t="shared" si="0"/>
        <v>0</v>
      </c>
      <c r="Y48" s="18">
        <f t="shared" si="1"/>
        <v>0</v>
      </c>
      <c r="Z48" s="31"/>
      <c r="AA48" s="80" t="s">
        <v>54</v>
      </c>
      <c r="AB48" s="81" t="s">
        <v>50</v>
      </c>
      <c r="AC48" s="81" t="s">
        <v>50</v>
      </c>
      <c r="AD48" s="82" t="s">
        <v>50</v>
      </c>
      <c r="AE48" s="83" t="s">
        <v>54</v>
      </c>
      <c r="AF48" s="78" t="s">
        <v>54</v>
      </c>
      <c r="AG48" s="84"/>
    </row>
    <row r="49" spans="1:33" ht="15.75" hidden="1" customHeight="1">
      <c r="A49" s="11">
        <v>43</v>
      </c>
      <c r="B49" s="40"/>
      <c r="C49" s="41"/>
      <c r="D49" s="39"/>
      <c r="E49" s="15" t="s">
        <v>32</v>
      </c>
      <c r="F49" s="30"/>
      <c r="G49" s="68" t="s">
        <v>54</v>
      </c>
      <c r="H49" s="30"/>
      <c r="I49" s="30"/>
      <c r="J49" s="30"/>
      <c r="K49" s="68" t="s">
        <v>54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16"/>
      <c r="X49" s="18">
        <f t="shared" si="0"/>
        <v>0</v>
      </c>
      <c r="Y49" s="18">
        <f t="shared" si="1"/>
        <v>0</v>
      </c>
      <c r="Z49" s="31"/>
      <c r="AA49" s="80" t="s">
        <v>54</v>
      </c>
      <c r="AB49" s="81" t="s">
        <v>50</v>
      </c>
      <c r="AC49" s="81" t="s">
        <v>50</v>
      </c>
      <c r="AD49" s="82" t="s">
        <v>50</v>
      </c>
      <c r="AE49" s="83" t="s">
        <v>54</v>
      </c>
      <c r="AF49" s="78" t="s">
        <v>54</v>
      </c>
      <c r="AG49" s="84"/>
    </row>
    <row r="50" spans="1:33" ht="15.75" hidden="1" customHeight="1">
      <c r="A50" s="11">
        <v>44</v>
      </c>
      <c r="B50" s="40"/>
      <c r="C50" s="41"/>
      <c r="D50" s="39"/>
      <c r="E50" s="15" t="s">
        <v>32</v>
      </c>
      <c r="F50" s="30"/>
      <c r="G50" s="68" t="s">
        <v>54</v>
      </c>
      <c r="H50" s="30"/>
      <c r="I50" s="30"/>
      <c r="J50" s="30"/>
      <c r="K50" s="68" t="s">
        <v>54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16"/>
      <c r="X50" s="18">
        <f t="shared" si="0"/>
        <v>0</v>
      </c>
      <c r="Y50" s="18">
        <f t="shared" si="1"/>
        <v>0</v>
      </c>
      <c r="Z50" s="31"/>
      <c r="AA50" s="80" t="s">
        <v>54</v>
      </c>
      <c r="AB50" s="81" t="s">
        <v>50</v>
      </c>
      <c r="AC50" s="81" t="s">
        <v>50</v>
      </c>
      <c r="AD50" s="82" t="s">
        <v>50</v>
      </c>
      <c r="AE50" s="83" t="s">
        <v>54</v>
      </c>
      <c r="AF50" s="78" t="s">
        <v>54</v>
      </c>
      <c r="AG50" s="84"/>
    </row>
    <row r="51" spans="1:33" ht="15.75" hidden="1" customHeight="1">
      <c r="A51" s="11">
        <v>45</v>
      </c>
      <c r="B51" s="40"/>
      <c r="C51" s="41"/>
      <c r="D51" s="39"/>
      <c r="E51" s="15" t="s">
        <v>32</v>
      </c>
      <c r="F51" s="30"/>
      <c r="G51" s="68" t="s">
        <v>54</v>
      </c>
      <c r="H51" s="30"/>
      <c r="I51" s="30"/>
      <c r="J51" s="30"/>
      <c r="K51" s="68" t="s">
        <v>54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16"/>
      <c r="X51" s="18">
        <f t="shared" si="0"/>
        <v>0</v>
      </c>
      <c r="Y51" s="18">
        <f t="shared" si="1"/>
        <v>0</v>
      </c>
      <c r="Z51" s="31"/>
      <c r="AA51" s="80" t="s">
        <v>54</v>
      </c>
      <c r="AB51" s="81" t="s">
        <v>50</v>
      </c>
      <c r="AC51" s="81" t="s">
        <v>50</v>
      </c>
      <c r="AD51" s="82" t="s">
        <v>50</v>
      </c>
      <c r="AE51" s="83" t="s">
        <v>54</v>
      </c>
      <c r="AF51" s="78" t="s">
        <v>54</v>
      </c>
      <c r="AG51" s="84"/>
    </row>
    <row r="52" spans="1:33" ht="15.75" hidden="1" customHeight="1">
      <c r="A52" s="11">
        <v>46</v>
      </c>
      <c r="B52" s="40"/>
      <c r="C52" s="41"/>
      <c r="D52" s="39"/>
      <c r="E52" s="15" t="s">
        <v>32</v>
      </c>
      <c r="F52" s="30"/>
      <c r="G52" s="68" t="s">
        <v>54</v>
      </c>
      <c r="H52" s="30"/>
      <c r="I52" s="30"/>
      <c r="J52" s="30"/>
      <c r="K52" s="68" t="s">
        <v>54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16"/>
      <c r="X52" s="18">
        <f t="shared" si="0"/>
        <v>0</v>
      </c>
      <c r="Y52" s="18">
        <f t="shared" si="1"/>
        <v>0</v>
      </c>
      <c r="Z52" s="31"/>
      <c r="AA52" s="80" t="s">
        <v>54</v>
      </c>
      <c r="AB52" s="81" t="s">
        <v>50</v>
      </c>
      <c r="AC52" s="81" t="s">
        <v>50</v>
      </c>
      <c r="AD52" s="82" t="s">
        <v>50</v>
      </c>
      <c r="AE52" s="83" t="s">
        <v>54</v>
      </c>
      <c r="AF52" s="78" t="s">
        <v>54</v>
      </c>
      <c r="AG52" s="84"/>
    </row>
    <row r="53" spans="1:33" ht="15.75" hidden="1" customHeight="1">
      <c r="A53" s="11">
        <v>47</v>
      </c>
      <c r="B53" s="40"/>
      <c r="C53" s="41"/>
      <c r="D53" s="39"/>
      <c r="E53" s="15" t="s">
        <v>32</v>
      </c>
      <c r="F53" s="30"/>
      <c r="G53" s="68" t="s">
        <v>54</v>
      </c>
      <c r="H53" s="30"/>
      <c r="I53" s="30"/>
      <c r="J53" s="30"/>
      <c r="K53" s="68" t="s">
        <v>54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16"/>
      <c r="X53" s="18">
        <f t="shared" si="0"/>
        <v>0</v>
      </c>
      <c r="Y53" s="18">
        <f t="shared" si="1"/>
        <v>0</v>
      </c>
      <c r="Z53" s="31"/>
      <c r="AA53" s="80" t="s">
        <v>54</v>
      </c>
      <c r="AB53" s="81" t="s">
        <v>50</v>
      </c>
      <c r="AC53" s="81" t="s">
        <v>50</v>
      </c>
      <c r="AD53" s="82" t="s">
        <v>50</v>
      </c>
      <c r="AE53" s="83" t="s">
        <v>54</v>
      </c>
      <c r="AF53" s="78" t="s">
        <v>54</v>
      </c>
      <c r="AG53" s="84"/>
    </row>
    <row r="54" spans="1:33" ht="15.75" hidden="1" customHeight="1">
      <c r="A54" s="11">
        <v>48</v>
      </c>
      <c r="B54" s="40"/>
      <c r="C54" s="41"/>
      <c r="D54" s="39"/>
      <c r="E54" s="15" t="s">
        <v>32</v>
      </c>
      <c r="F54" s="30"/>
      <c r="G54" s="68" t="s">
        <v>54</v>
      </c>
      <c r="H54" s="30"/>
      <c r="I54" s="30"/>
      <c r="J54" s="30"/>
      <c r="K54" s="68" t="s">
        <v>54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16"/>
      <c r="X54" s="18">
        <f t="shared" si="0"/>
        <v>0</v>
      </c>
      <c r="Y54" s="18">
        <f t="shared" si="1"/>
        <v>0</v>
      </c>
      <c r="Z54" s="31"/>
      <c r="AA54" s="80" t="s">
        <v>54</v>
      </c>
      <c r="AB54" s="81" t="s">
        <v>50</v>
      </c>
      <c r="AC54" s="81" t="s">
        <v>50</v>
      </c>
      <c r="AD54" s="82" t="s">
        <v>50</v>
      </c>
      <c r="AE54" s="83" t="s">
        <v>54</v>
      </c>
      <c r="AF54" s="78" t="s">
        <v>54</v>
      </c>
      <c r="AG54" s="84"/>
    </row>
    <row r="55" spans="1:33" ht="15.75" hidden="1" customHeight="1">
      <c r="A55" s="62">
        <v>49</v>
      </c>
      <c r="B55" s="40"/>
      <c r="C55" s="41"/>
      <c r="D55" s="39"/>
      <c r="E55" s="63" t="s">
        <v>32</v>
      </c>
      <c r="F55" s="30"/>
      <c r="G55" s="68" t="s">
        <v>54</v>
      </c>
      <c r="H55" s="30"/>
      <c r="I55" s="30"/>
      <c r="J55" s="30"/>
      <c r="K55" s="68" t="s">
        <v>54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16"/>
      <c r="X55" s="18">
        <f t="shared" si="0"/>
        <v>0</v>
      </c>
      <c r="Y55" s="18">
        <f t="shared" si="1"/>
        <v>0</v>
      </c>
      <c r="Z55" s="64"/>
      <c r="AA55" s="80" t="s">
        <v>54</v>
      </c>
      <c r="AB55" s="81" t="s">
        <v>50</v>
      </c>
      <c r="AC55" s="81" t="s">
        <v>50</v>
      </c>
      <c r="AD55" s="82" t="s">
        <v>50</v>
      </c>
      <c r="AE55" s="83" t="s">
        <v>54</v>
      </c>
      <c r="AF55" s="78" t="s">
        <v>54</v>
      </c>
      <c r="AG55" s="84"/>
    </row>
    <row r="56" spans="1:33" ht="15.75" hidden="1" customHeight="1">
      <c r="A56" s="62">
        <v>50</v>
      </c>
      <c r="B56" s="40"/>
      <c r="C56" s="41"/>
      <c r="D56" s="39"/>
      <c r="E56" s="63" t="s">
        <v>32</v>
      </c>
      <c r="F56" s="30"/>
      <c r="G56" s="68" t="s">
        <v>54</v>
      </c>
      <c r="H56" s="30"/>
      <c r="I56" s="30"/>
      <c r="J56" s="30"/>
      <c r="K56" s="68" t="s">
        <v>54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16"/>
      <c r="X56" s="18">
        <f t="shared" si="0"/>
        <v>0</v>
      </c>
      <c r="Y56" s="18">
        <f t="shared" si="1"/>
        <v>0</v>
      </c>
      <c r="Z56" s="64"/>
      <c r="AA56" s="80" t="s">
        <v>54</v>
      </c>
      <c r="AB56" s="81" t="s">
        <v>50</v>
      </c>
      <c r="AC56" s="81" t="s">
        <v>50</v>
      </c>
      <c r="AD56" s="82" t="s">
        <v>50</v>
      </c>
      <c r="AE56" s="83" t="s">
        <v>54</v>
      </c>
      <c r="AF56" s="78" t="s">
        <v>54</v>
      </c>
      <c r="AG56" s="84"/>
    </row>
    <row r="57" spans="1:33" ht="15.75" hidden="1" customHeight="1">
      <c r="A57" s="62">
        <v>51</v>
      </c>
      <c r="B57" s="40"/>
      <c r="C57" s="41"/>
      <c r="D57" s="39"/>
      <c r="E57" s="63" t="s">
        <v>32</v>
      </c>
      <c r="F57" s="30"/>
      <c r="G57" s="68" t="s">
        <v>54</v>
      </c>
      <c r="H57" s="30"/>
      <c r="I57" s="30"/>
      <c r="J57" s="30"/>
      <c r="K57" s="68" t="s">
        <v>54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16"/>
      <c r="X57" s="18">
        <f t="shared" si="0"/>
        <v>0</v>
      </c>
      <c r="Y57" s="18">
        <f t="shared" si="1"/>
        <v>0</v>
      </c>
      <c r="Z57" s="64"/>
      <c r="AA57" s="80" t="s">
        <v>54</v>
      </c>
      <c r="AB57" s="81" t="s">
        <v>50</v>
      </c>
      <c r="AC57" s="81" t="s">
        <v>50</v>
      </c>
      <c r="AD57" s="82" t="s">
        <v>50</v>
      </c>
      <c r="AE57" s="83" t="s">
        <v>54</v>
      </c>
      <c r="AF57" s="78" t="s">
        <v>54</v>
      </c>
      <c r="AG57" s="84"/>
    </row>
    <row r="58" spans="1:33" ht="15.75" hidden="1" customHeight="1">
      <c r="A58" s="62">
        <v>52</v>
      </c>
      <c r="B58" s="40"/>
      <c r="C58" s="41"/>
      <c r="D58" s="39"/>
      <c r="E58" s="63" t="s">
        <v>32</v>
      </c>
      <c r="F58" s="30"/>
      <c r="G58" s="68" t="s">
        <v>54</v>
      </c>
      <c r="H58" s="30"/>
      <c r="I58" s="30"/>
      <c r="J58" s="30"/>
      <c r="K58" s="68" t="s">
        <v>54</v>
      </c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16"/>
      <c r="X58" s="18">
        <f t="shared" si="0"/>
        <v>0</v>
      </c>
      <c r="Y58" s="18">
        <f t="shared" si="1"/>
        <v>0</v>
      </c>
      <c r="Z58" s="64"/>
      <c r="AA58" s="80" t="s">
        <v>54</v>
      </c>
      <c r="AB58" s="81" t="s">
        <v>50</v>
      </c>
      <c r="AC58" s="81" t="s">
        <v>50</v>
      </c>
      <c r="AD58" s="82" t="s">
        <v>50</v>
      </c>
      <c r="AE58" s="83" t="s">
        <v>54</v>
      </c>
      <c r="AF58" s="78" t="s">
        <v>54</v>
      </c>
      <c r="AG58" s="84"/>
    </row>
    <row r="59" spans="1:33" ht="18" hidden="1" customHeight="1">
      <c r="A59" s="62">
        <v>53</v>
      </c>
      <c r="B59" s="40"/>
      <c r="C59" s="41"/>
      <c r="D59" s="39"/>
      <c r="E59" s="63" t="s">
        <v>32</v>
      </c>
      <c r="F59" s="30"/>
      <c r="G59" s="68" t="s">
        <v>54</v>
      </c>
      <c r="H59" s="30"/>
      <c r="I59" s="30"/>
      <c r="J59" s="30"/>
      <c r="K59" s="68" t="s">
        <v>54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16"/>
      <c r="X59" s="18">
        <f t="shared" si="0"/>
        <v>0</v>
      </c>
      <c r="Y59" s="18">
        <f t="shared" si="1"/>
        <v>0</v>
      </c>
      <c r="Z59" s="64"/>
      <c r="AA59" s="80" t="s">
        <v>54</v>
      </c>
      <c r="AB59" s="81" t="s">
        <v>50</v>
      </c>
      <c r="AC59" s="81" t="s">
        <v>50</v>
      </c>
      <c r="AD59" s="82" t="s">
        <v>50</v>
      </c>
      <c r="AE59" s="83" t="s">
        <v>54</v>
      </c>
      <c r="AF59" s="78" t="s">
        <v>54</v>
      </c>
      <c r="AG59" s="84"/>
    </row>
    <row r="60" spans="1:33" ht="15.75" hidden="1" customHeight="1">
      <c r="A60" s="62">
        <v>54</v>
      </c>
      <c r="B60" s="40"/>
      <c r="C60" s="41"/>
      <c r="D60" s="39"/>
      <c r="E60" s="63" t="s">
        <v>32</v>
      </c>
      <c r="F60" s="30"/>
      <c r="G60" s="68" t="s">
        <v>54</v>
      </c>
      <c r="H60" s="30"/>
      <c r="I60" s="30"/>
      <c r="J60" s="30"/>
      <c r="K60" s="68" t="s">
        <v>54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16"/>
      <c r="X60" s="18">
        <f t="shared" si="0"/>
        <v>0</v>
      </c>
      <c r="Y60" s="18">
        <f t="shared" si="1"/>
        <v>0</v>
      </c>
      <c r="Z60" s="64"/>
      <c r="AA60" s="80" t="s">
        <v>54</v>
      </c>
      <c r="AB60" s="81" t="s">
        <v>50</v>
      </c>
      <c r="AC60" s="81" t="s">
        <v>50</v>
      </c>
      <c r="AD60" s="82" t="s">
        <v>50</v>
      </c>
      <c r="AE60" s="83" t="s">
        <v>54</v>
      </c>
      <c r="AF60" s="78" t="s">
        <v>54</v>
      </c>
      <c r="AG60" s="84"/>
    </row>
    <row r="61" spans="1:33" ht="16.5" hidden="1" customHeight="1">
      <c r="A61" s="62">
        <v>55</v>
      </c>
      <c r="B61" s="40"/>
      <c r="C61" s="41"/>
      <c r="D61" s="39"/>
      <c r="E61" s="63" t="s">
        <v>32</v>
      </c>
      <c r="F61" s="30"/>
      <c r="G61" s="68" t="s">
        <v>54</v>
      </c>
      <c r="H61" s="30"/>
      <c r="I61" s="30"/>
      <c r="J61" s="30"/>
      <c r="K61" s="68" t="s">
        <v>54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16"/>
      <c r="X61" s="18">
        <f t="shared" si="0"/>
        <v>0</v>
      </c>
      <c r="Y61" s="18">
        <f t="shared" si="1"/>
        <v>0</v>
      </c>
      <c r="Z61" s="64"/>
      <c r="AA61" s="80" t="s">
        <v>54</v>
      </c>
      <c r="AB61" s="81" t="s">
        <v>50</v>
      </c>
      <c r="AC61" s="81" t="s">
        <v>50</v>
      </c>
      <c r="AD61" s="82" t="s">
        <v>50</v>
      </c>
      <c r="AE61" s="83" t="s">
        <v>54</v>
      </c>
      <c r="AF61" s="78" t="s">
        <v>54</v>
      </c>
      <c r="AG61" s="84"/>
    </row>
    <row r="62" spans="1:33" ht="16.5" hidden="1" customHeight="1">
      <c r="A62" s="62">
        <v>56</v>
      </c>
      <c r="B62" s="40"/>
      <c r="C62" s="41"/>
      <c r="D62" s="39"/>
      <c r="E62" s="63"/>
      <c r="F62" s="30"/>
      <c r="G62" s="68" t="s">
        <v>54</v>
      </c>
      <c r="H62" s="30"/>
      <c r="I62" s="30"/>
      <c r="J62" s="30"/>
      <c r="K62" s="68" t="s">
        <v>54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16"/>
      <c r="X62" s="18">
        <f t="shared" si="0"/>
        <v>0</v>
      </c>
      <c r="Y62" s="18">
        <f t="shared" si="1"/>
        <v>0</v>
      </c>
      <c r="Z62" s="64"/>
      <c r="AA62" s="80" t="s">
        <v>54</v>
      </c>
      <c r="AB62" s="81" t="s">
        <v>50</v>
      </c>
      <c r="AC62" s="81" t="s">
        <v>50</v>
      </c>
      <c r="AD62" s="82" t="s">
        <v>50</v>
      </c>
      <c r="AE62" s="83" t="s">
        <v>54</v>
      </c>
      <c r="AF62" s="78" t="s">
        <v>54</v>
      </c>
      <c r="AG62" s="84"/>
    </row>
    <row r="63" spans="1:33" ht="16.5" hidden="1" customHeight="1">
      <c r="A63" s="62">
        <v>57</v>
      </c>
      <c r="B63" s="40"/>
      <c r="C63" s="41"/>
      <c r="D63" s="39"/>
      <c r="E63" s="63"/>
      <c r="F63" s="30"/>
      <c r="G63" s="68" t="s">
        <v>54</v>
      </c>
      <c r="H63" s="30"/>
      <c r="I63" s="30"/>
      <c r="J63" s="30"/>
      <c r="K63" s="68" t="s">
        <v>54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16"/>
      <c r="X63" s="18">
        <f t="shared" si="0"/>
        <v>0</v>
      </c>
      <c r="Y63" s="18">
        <f t="shared" si="1"/>
        <v>0</v>
      </c>
      <c r="Z63" s="64"/>
      <c r="AA63" s="80" t="s">
        <v>54</v>
      </c>
      <c r="AB63" s="81" t="s">
        <v>50</v>
      </c>
      <c r="AC63" s="81" t="s">
        <v>50</v>
      </c>
      <c r="AD63" s="82" t="s">
        <v>50</v>
      </c>
      <c r="AE63" s="83" t="s">
        <v>54</v>
      </c>
      <c r="AF63" s="78" t="s">
        <v>54</v>
      </c>
      <c r="AG63" s="84"/>
    </row>
    <row r="64" spans="1:33" ht="16.5" hidden="1" customHeight="1">
      <c r="A64" s="62">
        <v>58</v>
      </c>
      <c r="B64" s="40"/>
      <c r="C64" s="41"/>
      <c r="D64" s="39"/>
      <c r="E64" s="63"/>
      <c r="F64" s="30"/>
      <c r="G64" s="68" t="s">
        <v>54</v>
      </c>
      <c r="H64" s="30"/>
      <c r="I64" s="30"/>
      <c r="J64" s="30"/>
      <c r="K64" s="68" t="s">
        <v>54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16"/>
      <c r="X64" s="18">
        <f t="shared" si="0"/>
        <v>0</v>
      </c>
      <c r="Y64" s="18">
        <f t="shared" si="1"/>
        <v>0</v>
      </c>
      <c r="Z64" s="64"/>
      <c r="AA64" s="80" t="s">
        <v>54</v>
      </c>
      <c r="AB64" s="81" t="s">
        <v>50</v>
      </c>
      <c r="AC64" s="81" t="s">
        <v>50</v>
      </c>
      <c r="AD64" s="82" t="s">
        <v>50</v>
      </c>
      <c r="AE64" s="83" t="s">
        <v>54</v>
      </c>
      <c r="AF64" s="78" t="s">
        <v>54</v>
      </c>
      <c r="AG64" s="84"/>
    </row>
    <row r="65" spans="1:33" ht="16.5" hidden="1" customHeight="1">
      <c r="A65" s="62">
        <v>59</v>
      </c>
      <c r="B65" s="40"/>
      <c r="C65" s="41"/>
      <c r="D65" s="39"/>
      <c r="E65" s="63"/>
      <c r="F65" s="30"/>
      <c r="G65" s="68" t="s">
        <v>54</v>
      </c>
      <c r="H65" s="30"/>
      <c r="I65" s="30"/>
      <c r="J65" s="30"/>
      <c r="K65" s="68" t="s">
        <v>54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16"/>
      <c r="X65" s="18">
        <f t="shared" si="0"/>
        <v>0</v>
      </c>
      <c r="Y65" s="18">
        <f t="shared" si="1"/>
        <v>0</v>
      </c>
      <c r="Z65" s="64"/>
      <c r="AA65" s="80" t="s">
        <v>54</v>
      </c>
      <c r="AB65" s="81" t="s">
        <v>50</v>
      </c>
      <c r="AC65" s="81" t="s">
        <v>50</v>
      </c>
      <c r="AD65" s="82" t="s">
        <v>50</v>
      </c>
      <c r="AE65" s="83" t="s">
        <v>54</v>
      </c>
      <c r="AF65" s="78" t="s">
        <v>54</v>
      </c>
      <c r="AG65" s="84"/>
    </row>
    <row r="66" spans="1:33" ht="16.5" hidden="1" customHeight="1">
      <c r="A66" s="11">
        <v>60</v>
      </c>
      <c r="B66" s="55"/>
      <c r="C66" s="56"/>
      <c r="D66" s="57"/>
      <c r="E66" s="58"/>
      <c r="F66" s="59"/>
      <c r="G66" s="69" t="s">
        <v>54</v>
      </c>
      <c r="H66" s="59"/>
      <c r="I66" s="59"/>
      <c r="J66" s="59"/>
      <c r="K66" s="69" t="s">
        <v>54</v>
      </c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60"/>
      <c r="X66" s="18">
        <f t="shared" si="0"/>
        <v>0</v>
      </c>
      <c r="Y66" s="18">
        <f t="shared" si="1"/>
        <v>0</v>
      </c>
      <c r="Z66" s="61"/>
      <c r="AA66" s="85" t="s">
        <v>54</v>
      </c>
      <c r="AB66" s="86" t="s">
        <v>50</v>
      </c>
      <c r="AC66" s="86" t="s">
        <v>50</v>
      </c>
      <c r="AD66" s="87" t="s">
        <v>50</v>
      </c>
      <c r="AE66" s="88" t="s">
        <v>54</v>
      </c>
      <c r="AF66" s="78" t="s">
        <v>54</v>
      </c>
      <c r="AG66" s="89"/>
    </row>
    <row r="67" spans="1:33">
      <c r="G67" s="70"/>
      <c r="K67" s="70"/>
    </row>
    <row r="68" spans="1:33" s="43" customFormat="1" ht="18.75">
      <c r="B68" s="45"/>
      <c r="C68" s="46"/>
      <c r="D68" s="47"/>
      <c r="E68" s="48"/>
      <c r="F68" s="49"/>
      <c r="G68" s="71"/>
      <c r="H68" s="49"/>
      <c r="I68" s="49"/>
      <c r="J68" s="49"/>
      <c r="K68" s="71"/>
      <c r="L68" s="49"/>
      <c r="M68" s="49"/>
      <c r="N68" s="50"/>
      <c r="O68" s="49"/>
      <c r="W68" s="51"/>
      <c r="X68" s="52"/>
      <c r="Y68" s="52"/>
      <c r="AA68" s="72"/>
      <c r="AB68" s="72"/>
      <c r="AC68" s="72"/>
      <c r="AD68" s="72"/>
      <c r="AE68" s="73"/>
      <c r="AF68" s="73"/>
      <c r="AG68" s="72"/>
    </row>
    <row r="69" spans="1:33" s="43" customFormat="1" ht="18.75">
      <c r="B69" s="102"/>
      <c r="C69" s="53"/>
      <c r="D69" s="54"/>
      <c r="E69" s="48"/>
      <c r="F69" s="49"/>
      <c r="G69" s="71"/>
      <c r="H69" s="49"/>
      <c r="I69" s="49"/>
      <c r="J69" s="49"/>
      <c r="K69" s="71" t="s">
        <v>50</v>
      </c>
      <c r="L69" s="49"/>
      <c r="M69" s="49"/>
      <c r="N69" s="49"/>
      <c r="W69" s="51"/>
      <c r="X69" s="5"/>
      <c r="Y69" s="5"/>
      <c r="AA69" s="72"/>
      <c r="AB69" s="72"/>
      <c r="AC69" s="72"/>
      <c r="AD69" s="72"/>
      <c r="AE69" s="73"/>
      <c r="AF69" s="73"/>
      <c r="AG69" s="72"/>
    </row>
    <row r="70" spans="1:33">
      <c r="G70" s="70"/>
      <c r="K70" s="70" t="s">
        <v>50</v>
      </c>
    </row>
    <row r="71" spans="1:33">
      <c r="G71" s="70"/>
      <c r="K71" s="70"/>
    </row>
    <row r="72" spans="1:33">
      <c r="G72" s="70"/>
      <c r="K72" s="70"/>
    </row>
  </sheetData>
  <mergeCells count="25">
    <mergeCell ref="X5:X6"/>
    <mergeCell ref="E2:V2"/>
    <mergeCell ref="E3:V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W5"/>
    <mergeCell ref="AE5:AE6"/>
    <mergeCell ref="AF5:AF6"/>
    <mergeCell ref="AG5:AG6"/>
    <mergeCell ref="Y5:Y6"/>
    <mergeCell ref="Z5:Z6"/>
    <mergeCell ref="AA5:AA6"/>
    <mergeCell ref="AB5:AB6"/>
    <mergeCell ref="AC5:AC6"/>
    <mergeCell ref="AD5:AD6"/>
  </mergeCells>
  <pageMargins left="0.21" right="0.17" top="0.74803149606299213" bottom="0.74803149606299213" header="0.31496062992125984" footer="0.31496062992125984"/>
  <pageSetup paperSize="9" scale="3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72"/>
  <sheetViews>
    <sheetView zoomScale="65" zoomScaleNormal="65" workbookViewId="0">
      <pane ySplit="6" topLeftCell="A7" activePane="bottomLeft" state="frozen"/>
      <selection activeCell="C68" sqref="C68"/>
      <selection pane="bottomLeft" activeCell="E2" sqref="E2:V3"/>
    </sheetView>
  </sheetViews>
  <sheetFormatPr defaultRowHeight="15.75"/>
  <cols>
    <col min="1" max="1" width="6.42578125" style="6" customWidth="1"/>
    <col min="2" max="2" width="18" style="6" bestFit="1" customWidth="1"/>
    <col min="3" max="3" width="16.7109375" style="44" customWidth="1"/>
    <col min="4" max="4" width="21.140625" style="7" customWidth="1"/>
    <col min="5" max="5" width="15.42578125" style="6" customWidth="1"/>
    <col min="6" max="6" width="11.42578125" style="6" customWidth="1"/>
    <col min="7" max="7" width="12.7109375" style="5" customWidth="1"/>
    <col min="8" max="8" width="11.140625" style="6" customWidth="1"/>
    <col min="9" max="9" width="12.42578125" style="6" customWidth="1"/>
    <col min="10" max="10" width="10.85546875" style="6" customWidth="1"/>
    <col min="11" max="12" width="14.5703125" style="6" customWidth="1"/>
    <col min="13" max="13" width="8.140625" style="6" customWidth="1"/>
    <col min="14" max="14" width="8.85546875" style="6" customWidth="1"/>
    <col min="15" max="15" width="10.7109375" style="6" customWidth="1"/>
    <col min="16" max="16" width="11" style="6" customWidth="1"/>
    <col min="17" max="17" width="8.140625" style="6" customWidth="1"/>
    <col min="18" max="18" width="7.7109375" style="6" customWidth="1"/>
    <col min="19" max="19" width="8.85546875" style="6" customWidth="1"/>
    <col min="20" max="20" width="7.5703125" style="6" customWidth="1"/>
    <col min="21" max="21" width="7.28515625" style="6" customWidth="1"/>
    <col min="22" max="22" width="13.140625" style="6" customWidth="1"/>
    <col min="23" max="23" width="10" style="6" customWidth="1"/>
    <col min="24" max="24" width="9.140625" style="5" customWidth="1"/>
    <col min="25" max="25" width="13.28515625" style="5" customWidth="1"/>
    <col min="26" max="26" width="14.85546875" style="6" bestFit="1" customWidth="1"/>
    <col min="27" max="27" width="11.5703125" style="72" customWidth="1"/>
    <col min="28" max="28" width="12.140625" style="72" customWidth="1"/>
    <col min="29" max="29" width="13.140625" style="72" customWidth="1"/>
    <col min="30" max="30" width="12.28515625" style="72" customWidth="1"/>
    <col min="31" max="31" width="11.28515625" style="73" customWidth="1"/>
    <col min="32" max="32" width="10.28515625" style="73" customWidth="1"/>
    <col min="33" max="33" width="13.28515625" style="72" customWidth="1"/>
    <col min="34" max="16384" width="9.140625" style="6"/>
  </cols>
  <sheetData>
    <row r="1" spans="1:33">
      <c r="A1" s="1"/>
      <c r="B1" s="1"/>
      <c r="C1" s="2"/>
      <c r="D1" s="3"/>
      <c r="E1" s="1"/>
      <c r="F1" s="1"/>
      <c r="G1" s="103"/>
      <c r="H1" s="1"/>
      <c r="I1" s="1"/>
      <c r="J1" s="1"/>
      <c r="K1" s="6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4"/>
      <c r="Z1" s="1"/>
    </row>
    <row r="2" spans="1:33">
      <c r="A2" s="3"/>
      <c r="B2" s="3"/>
      <c r="C2" s="2"/>
      <c r="E2" s="138"/>
      <c r="F2" s="138"/>
      <c r="G2" s="139"/>
      <c r="H2" s="138"/>
      <c r="I2" s="138"/>
      <c r="J2" s="138"/>
      <c r="K2" s="139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3"/>
      <c r="X2" s="8"/>
      <c r="Y2" s="8"/>
      <c r="Z2" s="3"/>
    </row>
    <row r="3" spans="1:33">
      <c r="A3" s="3"/>
      <c r="B3" s="3"/>
      <c r="C3" s="2"/>
      <c r="E3" s="138"/>
      <c r="F3" s="138"/>
      <c r="G3" s="139"/>
      <c r="H3" s="138"/>
      <c r="I3" s="138"/>
      <c r="J3" s="138"/>
      <c r="K3" s="139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3"/>
      <c r="X3" s="8"/>
      <c r="Y3" s="8"/>
      <c r="Z3" s="3"/>
    </row>
    <row r="4" spans="1:33" ht="16.5" thickBot="1">
      <c r="A4" s="3"/>
      <c r="B4" s="3"/>
      <c r="C4" s="2"/>
      <c r="D4" s="3"/>
      <c r="E4" s="3"/>
      <c r="F4" s="3"/>
      <c r="G4" s="104"/>
      <c r="H4" s="3"/>
      <c r="I4" s="3"/>
      <c r="J4" s="3"/>
      <c r="K4" s="6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8"/>
      <c r="Y4" s="8"/>
      <c r="Z4" s="3"/>
    </row>
    <row r="5" spans="1:33" ht="15.75" customHeight="1">
      <c r="A5" s="140" t="s">
        <v>0</v>
      </c>
      <c r="B5" s="129" t="s">
        <v>1</v>
      </c>
      <c r="C5" s="143" t="s">
        <v>2</v>
      </c>
      <c r="D5" s="140" t="s">
        <v>3</v>
      </c>
      <c r="E5" s="127" t="s">
        <v>4</v>
      </c>
      <c r="F5" s="129" t="s">
        <v>5</v>
      </c>
      <c r="G5" s="147" t="s">
        <v>53</v>
      </c>
      <c r="H5" s="127" t="s">
        <v>6</v>
      </c>
      <c r="I5" s="127" t="s">
        <v>7</v>
      </c>
      <c r="J5" s="129" t="s">
        <v>8</v>
      </c>
      <c r="K5" s="151" t="s">
        <v>55</v>
      </c>
      <c r="L5" s="121" t="s">
        <v>9</v>
      </c>
      <c r="M5" s="133" t="s">
        <v>10</v>
      </c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6" t="s">
        <v>11</v>
      </c>
      <c r="Y5" s="121" t="s">
        <v>12</v>
      </c>
      <c r="Z5" s="123" t="s">
        <v>13</v>
      </c>
      <c r="AA5" s="149" t="s">
        <v>16</v>
      </c>
      <c r="AB5" s="149" t="s">
        <v>15</v>
      </c>
      <c r="AC5" s="149" t="s">
        <v>14</v>
      </c>
      <c r="AD5" s="149" t="s">
        <v>17</v>
      </c>
      <c r="AE5" s="114" t="s">
        <v>18</v>
      </c>
      <c r="AF5" s="114" t="s">
        <v>56</v>
      </c>
      <c r="AG5" s="116" t="s">
        <v>19</v>
      </c>
    </row>
    <row r="6" spans="1:33" ht="78" customHeight="1" thickBot="1">
      <c r="A6" s="141"/>
      <c r="B6" s="142"/>
      <c r="C6" s="144"/>
      <c r="D6" s="141"/>
      <c r="E6" s="128"/>
      <c r="F6" s="130"/>
      <c r="G6" s="148"/>
      <c r="H6" s="128"/>
      <c r="I6" s="128"/>
      <c r="J6" s="130"/>
      <c r="K6" s="152"/>
      <c r="L6" s="122"/>
      <c r="M6" s="9" t="s">
        <v>20</v>
      </c>
      <c r="N6" s="101" t="s">
        <v>21</v>
      </c>
      <c r="O6" s="101" t="s">
        <v>22</v>
      </c>
      <c r="P6" s="101" t="s">
        <v>23</v>
      </c>
      <c r="Q6" s="101" t="s">
        <v>24</v>
      </c>
      <c r="R6" s="101" t="s">
        <v>25</v>
      </c>
      <c r="S6" s="10" t="s">
        <v>26</v>
      </c>
      <c r="T6" s="101" t="s">
        <v>27</v>
      </c>
      <c r="U6" s="101" t="s">
        <v>28</v>
      </c>
      <c r="V6" s="101" t="s">
        <v>29</v>
      </c>
      <c r="W6" s="101" t="s">
        <v>30</v>
      </c>
      <c r="X6" s="137"/>
      <c r="Y6" s="122"/>
      <c r="Z6" s="124"/>
      <c r="AA6" s="150"/>
      <c r="AB6" s="150"/>
      <c r="AC6" s="150"/>
      <c r="AD6" s="150"/>
      <c r="AE6" s="115"/>
      <c r="AF6" s="115"/>
      <c r="AG6" s="117"/>
    </row>
    <row r="7" spans="1:33" ht="15.95" customHeight="1">
      <c r="A7" s="11">
        <v>1</v>
      </c>
      <c r="B7" s="12"/>
      <c r="C7" s="13" t="s">
        <v>31</v>
      </c>
      <c r="D7" s="14"/>
      <c r="E7" s="15" t="s">
        <v>32</v>
      </c>
      <c r="F7" s="16">
        <v>114</v>
      </c>
      <c r="G7" s="105" t="s">
        <v>54</v>
      </c>
      <c r="H7" s="16">
        <v>57</v>
      </c>
      <c r="I7" s="16">
        <v>57</v>
      </c>
      <c r="J7" s="16"/>
      <c r="K7" s="67" t="s">
        <v>54</v>
      </c>
      <c r="L7" s="16">
        <v>69</v>
      </c>
      <c r="M7" s="16"/>
      <c r="N7" s="16"/>
      <c r="O7" s="17">
        <v>160.68</v>
      </c>
      <c r="P7" s="16"/>
      <c r="Q7" s="16"/>
      <c r="R7" s="16"/>
      <c r="S7" s="16"/>
      <c r="T7" s="16"/>
      <c r="U7" s="16"/>
      <c r="V7" s="16"/>
      <c r="W7" s="16"/>
      <c r="X7" s="18">
        <f>M7+Q7+W7+N7</f>
        <v>0</v>
      </c>
      <c r="Y7" s="18">
        <f>O7+P7+R7+T7+U7+S7+V7</f>
        <v>160.68</v>
      </c>
      <c r="Z7" s="19"/>
      <c r="AA7" s="74" t="s">
        <v>54</v>
      </c>
      <c r="AB7" s="75" t="s">
        <v>50</v>
      </c>
      <c r="AC7" s="75" t="s">
        <v>50</v>
      </c>
      <c r="AD7" s="76" t="s">
        <v>50</v>
      </c>
      <c r="AE7" s="77" t="s">
        <v>54</v>
      </c>
      <c r="AF7" s="78" t="s">
        <v>54</v>
      </c>
      <c r="AG7" s="79"/>
    </row>
    <row r="8" spans="1:33" ht="15.95" customHeight="1">
      <c r="A8" s="11">
        <v>2</v>
      </c>
      <c r="B8" s="12"/>
      <c r="C8" s="13" t="s">
        <v>33</v>
      </c>
      <c r="D8" s="20"/>
      <c r="E8" s="15" t="s">
        <v>32</v>
      </c>
      <c r="F8" s="16"/>
      <c r="G8" s="105" t="s">
        <v>54</v>
      </c>
      <c r="H8" s="16"/>
      <c r="I8" s="16"/>
      <c r="J8" s="16"/>
      <c r="K8" s="67" t="s">
        <v>54</v>
      </c>
      <c r="L8" s="16"/>
      <c r="M8" s="16"/>
      <c r="N8" s="16"/>
      <c r="O8" s="17"/>
      <c r="P8" s="16"/>
      <c r="Q8" s="16"/>
      <c r="R8" s="16"/>
      <c r="S8" s="16"/>
      <c r="T8" s="16"/>
      <c r="U8" s="16"/>
      <c r="V8" s="16"/>
      <c r="W8" s="16"/>
      <c r="X8" s="18">
        <f t="shared" ref="X8:X66" si="0">M8+Q8+W8+N8</f>
        <v>0</v>
      </c>
      <c r="Y8" s="18">
        <f t="shared" ref="Y8:Y66" si="1">O8+P8+R8+T8+U8+S8+V8</f>
        <v>0</v>
      </c>
      <c r="Z8" s="19"/>
      <c r="AA8" s="80" t="s">
        <v>54</v>
      </c>
      <c r="AB8" s="81" t="s">
        <v>50</v>
      </c>
      <c r="AC8" s="81" t="s">
        <v>50</v>
      </c>
      <c r="AD8" s="82" t="s">
        <v>50</v>
      </c>
      <c r="AE8" s="83" t="s">
        <v>54</v>
      </c>
      <c r="AF8" s="78" t="s">
        <v>54</v>
      </c>
      <c r="AG8" s="84"/>
    </row>
    <row r="9" spans="1:33" ht="15.95" customHeight="1">
      <c r="A9" s="11">
        <v>3</v>
      </c>
      <c r="B9" s="12"/>
      <c r="C9" s="13" t="s">
        <v>34</v>
      </c>
      <c r="D9" s="21"/>
      <c r="E9" s="15" t="s">
        <v>32</v>
      </c>
      <c r="F9" s="16">
        <v>0</v>
      </c>
      <c r="G9" s="105" t="s">
        <v>54</v>
      </c>
      <c r="H9" s="16"/>
      <c r="I9" s="16"/>
      <c r="J9" s="16"/>
      <c r="K9" s="67" t="s">
        <v>54</v>
      </c>
      <c r="L9" s="16">
        <v>0</v>
      </c>
      <c r="M9" s="16"/>
      <c r="N9" s="16"/>
      <c r="O9" s="17"/>
      <c r="P9" s="16"/>
      <c r="Q9" s="16"/>
      <c r="R9" s="16"/>
      <c r="S9" s="16"/>
      <c r="T9" s="16"/>
      <c r="U9" s="16"/>
      <c r="V9" s="16"/>
      <c r="W9" s="16"/>
      <c r="X9" s="18">
        <f t="shared" si="0"/>
        <v>0</v>
      </c>
      <c r="Y9" s="18">
        <f t="shared" si="1"/>
        <v>0</v>
      </c>
      <c r="Z9" s="19"/>
      <c r="AA9" s="80" t="s">
        <v>54</v>
      </c>
      <c r="AB9" s="81" t="s">
        <v>50</v>
      </c>
      <c r="AC9" s="81" t="s">
        <v>50</v>
      </c>
      <c r="AD9" s="82" t="s">
        <v>50</v>
      </c>
      <c r="AE9" s="83" t="s">
        <v>54</v>
      </c>
      <c r="AF9" s="78" t="s">
        <v>54</v>
      </c>
      <c r="AG9" s="84"/>
    </row>
    <row r="10" spans="1:33" ht="15.95" customHeight="1">
      <c r="A10" s="11">
        <v>4</v>
      </c>
      <c r="B10" s="12"/>
      <c r="C10" s="22" t="s">
        <v>35</v>
      </c>
      <c r="D10" s="20"/>
      <c r="E10" s="15" t="s">
        <v>32</v>
      </c>
      <c r="F10" s="16">
        <v>114</v>
      </c>
      <c r="G10" s="105">
        <v>106.93600000000001</v>
      </c>
      <c r="H10" s="16">
        <v>57</v>
      </c>
      <c r="I10" s="16">
        <v>57</v>
      </c>
      <c r="J10" s="16"/>
      <c r="K10" s="67">
        <v>0</v>
      </c>
      <c r="L10" s="16">
        <v>70</v>
      </c>
      <c r="M10" s="16"/>
      <c r="N10" s="16"/>
      <c r="O10" s="17">
        <v>160.68</v>
      </c>
      <c r="P10" s="16"/>
      <c r="Q10" s="16"/>
      <c r="R10" s="16"/>
      <c r="S10" s="16"/>
      <c r="T10" s="16"/>
      <c r="U10" s="16">
        <v>10</v>
      </c>
      <c r="V10" s="16"/>
      <c r="W10" s="16"/>
      <c r="X10" s="18">
        <f t="shared" si="0"/>
        <v>0</v>
      </c>
      <c r="Y10" s="18">
        <f t="shared" si="1"/>
        <v>170.68</v>
      </c>
      <c r="Z10" s="19"/>
      <c r="AA10" s="80">
        <v>0.44335648</v>
      </c>
      <c r="AB10" s="81">
        <v>0.20033565</v>
      </c>
      <c r="AC10" s="81">
        <v>0.29966435000000002</v>
      </c>
      <c r="AD10" s="82">
        <v>0.24302082999999999</v>
      </c>
      <c r="AE10" s="83">
        <v>69.448040000000006</v>
      </c>
      <c r="AF10" s="78">
        <v>273.10345000000001</v>
      </c>
      <c r="AG10" s="84"/>
    </row>
    <row r="11" spans="1:33" ht="15.95" customHeight="1">
      <c r="A11" s="11">
        <v>5</v>
      </c>
      <c r="B11" s="12"/>
      <c r="C11" s="23" t="s">
        <v>36</v>
      </c>
      <c r="D11" s="20"/>
      <c r="E11" s="15" t="s">
        <v>32</v>
      </c>
      <c r="F11" s="16">
        <v>112</v>
      </c>
      <c r="G11" s="105">
        <v>106.956</v>
      </c>
      <c r="H11" s="16">
        <v>56</v>
      </c>
      <c r="I11" s="16">
        <v>56</v>
      </c>
      <c r="J11" s="16"/>
      <c r="K11" s="67">
        <v>0</v>
      </c>
      <c r="L11" s="16">
        <v>67</v>
      </c>
      <c r="M11" s="16"/>
      <c r="N11" s="16"/>
      <c r="O11" s="17">
        <v>188.82</v>
      </c>
      <c r="P11" s="16"/>
      <c r="Q11" s="16"/>
      <c r="R11" s="16"/>
      <c r="S11" s="16"/>
      <c r="T11" s="16"/>
      <c r="U11" s="16"/>
      <c r="V11" s="16"/>
      <c r="W11" s="16"/>
      <c r="X11" s="18">
        <f t="shared" si="0"/>
        <v>0</v>
      </c>
      <c r="Y11" s="18">
        <f t="shared" si="1"/>
        <v>188.82</v>
      </c>
      <c r="Z11" s="19"/>
      <c r="AA11" s="80">
        <v>0.46214122000000002</v>
      </c>
      <c r="AB11" s="81">
        <v>0.19618055000000001</v>
      </c>
      <c r="AC11" s="81">
        <v>0.30381944999999999</v>
      </c>
      <c r="AD11" s="82">
        <v>0.26596067000000001</v>
      </c>
      <c r="AE11" s="83">
        <v>65.996759999999995</v>
      </c>
      <c r="AF11" s="78">
        <v>297.93103000000002</v>
      </c>
      <c r="AG11" s="84"/>
    </row>
    <row r="12" spans="1:33" ht="15.95" customHeight="1">
      <c r="A12" s="11">
        <v>6</v>
      </c>
      <c r="B12" s="12"/>
      <c r="C12" s="23" t="s">
        <v>37</v>
      </c>
      <c r="D12" s="20"/>
      <c r="E12" s="15" t="s">
        <v>32</v>
      </c>
      <c r="F12" s="16">
        <v>114</v>
      </c>
      <c r="G12" s="105">
        <v>107.428</v>
      </c>
      <c r="H12" s="16">
        <v>57</v>
      </c>
      <c r="I12" s="16">
        <v>57</v>
      </c>
      <c r="J12" s="16">
        <v>100</v>
      </c>
      <c r="K12" s="67">
        <v>98.133449999999996</v>
      </c>
      <c r="L12" s="16">
        <v>72</v>
      </c>
      <c r="M12" s="16"/>
      <c r="N12" s="16"/>
      <c r="O12" s="16">
        <v>183.88</v>
      </c>
      <c r="P12" s="16"/>
      <c r="Q12" s="16"/>
      <c r="R12" s="16"/>
      <c r="S12" s="16"/>
      <c r="T12" s="16"/>
      <c r="U12" s="16"/>
      <c r="V12" s="16"/>
      <c r="W12" s="16"/>
      <c r="X12" s="18">
        <f t="shared" si="0"/>
        <v>0</v>
      </c>
      <c r="Y12" s="18">
        <f t="shared" si="1"/>
        <v>183.88</v>
      </c>
      <c r="Z12" s="19"/>
      <c r="AA12" s="80">
        <v>0.48134258000000002</v>
      </c>
      <c r="AB12" s="81">
        <v>0.18542824999999999</v>
      </c>
      <c r="AC12" s="81">
        <v>0.31457176999999997</v>
      </c>
      <c r="AD12" s="82">
        <v>0.29591433</v>
      </c>
      <c r="AE12" s="83">
        <v>72.730994999999993</v>
      </c>
      <c r="AF12" s="78">
        <v>295.90910000000002</v>
      </c>
      <c r="AG12" s="84"/>
    </row>
    <row r="13" spans="1:33" ht="15.95" customHeight="1">
      <c r="A13" s="11">
        <v>7</v>
      </c>
      <c r="B13" s="12"/>
      <c r="C13" s="23" t="s">
        <v>38</v>
      </c>
      <c r="D13" s="20"/>
      <c r="E13" s="15" t="s">
        <v>32</v>
      </c>
      <c r="F13" s="16"/>
      <c r="G13" s="105"/>
      <c r="H13" s="16"/>
      <c r="I13" s="16"/>
      <c r="J13" s="16"/>
      <c r="K13" s="67"/>
      <c r="L13" s="16"/>
      <c r="M13" s="16"/>
      <c r="N13" s="16"/>
      <c r="O13" s="17"/>
      <c r="P13" s="16"/>
      <c r="Q13" s="16"/>
      <c r="R13" s="16"/>
      <c r="S13" s="16"/>
      <c r="T13" s="16"/>
      <c r="U13" s="16"/>
      <c r="V13" s="16"/>
      <c r="W13" s="16"/>
      <c r="X13" s="18">
        <f t="shared" si="0"/>
        <v>0</v>
      </c>
      <c r="Y13" s="18">
        <f t="shared" si="1"/>
        <v>0</v>
      </c>
      <c r="Z13" s="19"/>
      <c r="AA13" s="80"/>
      <c r="AB13" s="81"/>
      <c r="AC13" s="81"/>
      <c r="AD13" s="82"/>
      <c r="AE13" s="83"/>
      <c r="AF13" s="78"/>
      <c r="AG13" s="84"/>
    </row>
    <row r="14" spans="1:33" ht="15.95" customHeight="1">
      <c r="A14" s="11">
        <v>8</v>
      </c>
      <c r="B14" s="12"/>
      <c r="C14" s="13" t="s">
        <v>39</v>
      </c>
      <c r="D14" s="20"/>
      <c r="E14" s="15" t="s">
        <v>32</v>
      </c>
      <c r="F14" s="16">
        <v>18</v>
      </c>
      <c r="G14" s="105" t="s">
        <v>54</v>
      </c>
      <c r="H14" s="16">
        <v>9</v>
      </c>
      <c r="I14" s="16">
        <v>9</v>
      </c>
      <c r="J14" s="16"/>
      <c r="K14" s="67" t="s">
        <v>54</v>
      </c>
      <c r="L14" s="16">
        <v>26</v>
      </c>
      <c r="M14" s="16"/>
      <c r="N14" s="16"/>
      <c r="O14" s="17"/>
      <c r="P14" s="16"/>
      <c r="Q14" s="16"/>
      <c r="R14" s="16"/>
      <c r="S14" s="16"/>
      <c r="T14" s="16"/>
      <c r="U14" s="16"/>
      <c r="V14" s="16"/>
      <c r="W14" s="16">
        <v>12</v>
      </c>
      <c r="X14" s="18">
        <f t="shared" si="0"/>
        <v>12</v>
      </c>
      <c r="Y14" s="18">
        <f t="shared" si="1"/>
        <v>0</v>
      </c>
      <c r="Z14" s="19"/>
      <c r="AA14" s="80" t="s">
        <v>54</v>
      </c>
      <c r="AB14" s="81" t="s">
        <v>50</v>
      </c>
      <c r="AC14" s="81" t="s">
        <v>50</v>
      </c>
      <c r="AD14" s="82" t="s">
        <v>50</v>
      </c>
      <c r="AE14" s="83" t="s">
        <v>54</v>
      </c>
      <c r="AF14" s="78" t="s">
        <v>54</v>
      </c>
      <c r="AG14" s="84"/>
    </row>
    <row r="15" spans="1:33" ht="15.95" customHeight="1">
      <c r="A15" s="11">
        <v>9</v>
      </c>
      <c r="B15" s="12"/>
      <c r="C15" s="23" t="s">
        <v>40</v>
      </c>
      <c r="D15" s="20"/>
      <c r="E15" s="15" t="s">
        <v>32</v>
      </c>
      <c r="F15" s="16">
        <v>100</v>
      </c>
      <c r="G15" s="105" t="s">
        <v>54</v>
      </c>
      <c r="H15" s="16">
        <v>50</v>
      </c>
      <c r="I15" s="16">
        <v>50</v>
      </c>
      <c r="J15" s="16"/>
      <c r="K15" s="67" t="s">
        <v>54</v>
      </c>
      <c r="L15" s="16">
        <v>61</v>
      </c>
      <c r="M15" s="16"/>
      <c r="N15" s="16"/>
      <c r="O15" s="17">
        <v>161.41999999999999</v>
      </c>
      <c r="P15" s="16"/>
      <c r="Q15" s="16"/>
      <c r="R15" s="16"/>
      <c r="S15" s="16"/>
      <c r="T15" s="16"/>
      <c r="U15" s="16"/>
      <c r="V15" s="16"/>
      <c r="W15" s="16"/>
      <c r="X15" s="18">
        <f t="shared" si="0"/>
        <v>0</v>
      </c>
      <c r="Y15" s="18">
        <f t="shared" si="1"/>
        <v>161.41999999999999</v>
      </c>
      <c r="Z15" s="19"/>
      <c r="AA15" s="80" t="s">
        <v>54</v>
      </c>
      <c r="AB15" s="81" t="s">
        <v>50</v>
      </c>
      <c r="AC15" s="81" t="s">
        <v>50</v>
      </c>
      <c r="AD15" s="82" t="s">
        <v>50</v>
      </c>
      <c r="AE15" s="83" t="s">
        <v>54</v>
      </c>
      <c r="AF15" s="78" t="s">
        <v>54</v>
      </c>
      <c r="AG15" s="84"/>
    </row>
    <row r="16" spans="1:33" ht="15.95" customHeight="1">
      <c r="A16" s="11">
        <v>10</v>
      </c>
      <c r="B16" s="12"/>
      <c r="C16" s="23" t="s">
        <v>41</v>
      </c>
      <c r="D16" s="20"/>
      <c r="E16" s="15" t="s">
        <v>32</v>
      </c>
      <c r="F16" s="16">
        <v>114</v>
      </c>
      <c r="G16" s="105" t="s">
        <v>54</v>
      </c>
      <c r="H16" s="16">
        <v>57</v>
      </c>
      <c r="I16" s="16">
        <v>57</v>
      </c>
      <c r="J16" s="16"/>
      <c r="K16" s="67" t="s">
        <v>54</v>
      </c>
      <c r="L16" s="16">
        <v>66</v>
      </c>
      <c r="M16" s="16"/>
      <c r="N16" s="16"/>
      <c r="O16" s="17">
        <v>186.86</v>
      </c>
      <c r="P16" s="16"/>
      <c r="Q16" s="16"/>
      <c r="R16" s="16"/>
      <c r="S16" s="16"/>
      <c r="T16" s="16"/>
      <c r="U16" s="16"/>
      <c r="V16" s="16"/>
      <c r="W16" s="16"/>
      <c r="X16" s="18">
        <f t="shared" si="0"/>
        <v>0</v>
      </c>
      <c r="Y16" s="18">
        <f t="shared" si="1"/>
        <v>186.86</v>
      </c>
      <c r="Z16" s="19"/>
      <c r="AA16" s="80" t="s">
        <v>54</v>
      </c>
      <c r="AB16" s="81" t="s">
        <v>50</v>
      </c>
      <c r="AC16" s="81" t="s">
        <v>50</v>
      </c>
      <c r="AD16" s="82" t="s">
        <v>50</v>
      </c>
      <c r="AE16" s="83" t="s">
        <v>54</v>
      </c>
      <c r="AF16" s="78" t="s">
        <v>54</v>
      </c>
      <c r="AG16" s="84"/>
    </row>
    <row r="17" spans="1:33" ht="15.95" customHeight="1">
      <c r="A17" s="11">
        <v>11</v>
      </c>
      <c r="B17" s="12"/>
      <c r="C17" s="23" t="s">
        <v>42</v>
      </c>
      <c r="D17" s="20"/>
      <c r="E17" s="15" t="s">
        <v>32</v>
      </c>
      <c r="F17" s="16">
        <v>123</v>
      </c>
      <c r="G17" s="105">
        <v>0</v>
      </c>
      <c r="H17" s="16">
        <v>61.5</v>
      </c>
      <c r="I17" s="16">
        <v>61.5</v>
      </c>
      <c r="J17" s="16"/>
      <c r="K17" s="67">
        <v>0</v>
      </c>
      <c r="L17" s="16">
        <v>75</v>
      </c>
      <c r="M17" s="16"/>
      <c r="N17" s="16"/>
      <c r="O17" s="17">
        <v>187.34</v>
      </c>
      <c r="P17" s="16"/>
      <c r="Q17" s="16"/>
      <c r="R17" s="16"/>
      <c r="S17" s="16"/>
      <c r="T17" s="16"/>
      <c r="U17" s="16"/>
      <c r="V17" s="16"/>
      <c r="W17" s="16"/>
      <c r="X17" s="18">
        <f t="shared" si="0"/>
        <v>0</v>
      </c>
      <c r="Y17" s="18">
        <f t="shared" si="1"/>
        <v>187.34</v>
      </c>
      <c r="Z17" s="19"/>
      <c r="AA17" s="80">
        <v>0.45474537999999998</v>
      </c>
      <c r="AB17" s="81">
        <v>0</v>
      </c>
      <c r="AC17" s="81">
        <v>0.5</v>
      </c>
      <c r="AD17" s="82">
        <v>0.45474537999999998</v>
      </c>
      <c r="AE17" s="83">
        <v>0</v>
      </c>
      <c r="AF17" s="78">
        <v>326.22223000000002</v>
      </c>
      <c r="AG17" s="84"/>
    </row>
    <row r="18" spans="1:33" ht="15.95" customHeight="1">
      <c r="A18" s="11">
        <v>12</v>
      </c>
      <c r="B18" s="12"/>
      <c r="C18" s="23" t="s">
        <v>43</v>
      </c>
      <c r="D18" s="20"/>
      <c r="E18" s="15" t="s">
        <v>32</v>
      </c>
      <c r="F18" s="16">
        <v>112</v>
      </c>
      <c r="G18" s="105">
        <v>106.964</v>
      </c>
      <c r="H18" s="16">
        <v>56</v>
      </c>
      <c r="I18" s="16">
        <v>56</v>
      </c>
      <c r="J18" s="16"/>
      <c r="K18" s="67">
        <v>0</v>
      </c>
      <c r="L18" s="16">
        <v>64</v>
      </c>
      <c r="M18" s="16"/>
      <c r="N18" s="16"/>
      <c r="O18" s="17">
        <v>162.38</v>
      </c>
      <c r="P18" s="16"/>
      <c r="Q18" s="16"/>
      <c r="R18" s="16"/>
      <c r="S18" s="16"/>
      <c r="T18" s="16"/>
      <c r="U18" s="16"/>
      <c r="V18" s="16"/>
      <c r="W18" s="16"/>
      <c r="X18" s="18">
        <f t="shared" si="0"/>
        <v>0</v>
      </c>
      <c r="Y18" s="18">
        <f t="shared" si="1"/>
        <v>162.38</v>
      </c>
      <c r="Z18" s="19"/>
      <c r="AA18" s="80">
        <v>0.43045139999999998</v>
      </c>
      <c r="AB18" s="81">
        <v>0.18946760000000001</v>
      </c>
      <c r="AC18" s="81">
        <v>0.31053241999999998</v>
      </c>
      <c r="AD18" s="82">
        <v>0.24098379999999997</v>
      </c>
      <c r="AE18" s="83">
        <v>64.059229999999999</v>
      </c>
      <c r="AF18" s="78">
        <v>234.14635000000001</v>
      </c>
      <c r="AG18" s="84"/>
    </row>
    <row r="19" spans="1:33" ht="15.95" customHeight="1">
      <c r="A19" s="11">
        <v>13</v>
      </c>
      <c r="B19" s="12"/>
      <c r="C19" s="23" t="s">
        <v>44</v>
      </c>
      <c r="D19" s="21"/>
      <c r="E19" s="15" t="s">
        <v>32</v>
      </c>
      <c r="F19" s="16">
        <v>116</v>
      </c>
      <c r="G19" s="105">
        <v>110.622</v>
      </c>
      <c r="H19" s="16">
        <v>58</v>
      </c>
      <c r="I19" s="16">
        <v>58</v>
      </c>
      <c r="J19" s="16">
        <v>165</v>
      </c>
      <c r="K19" s="67">
        <v>160.30318</v>
      </c>
      <c r="L19" s="16">
        <v>73</v>
      </c>
      <c r="M19" s="16"/>
      <c r="N19" s="16"/>
      <c r="O19" s="17">
        <v>179.51</v>
      </c>
      <c r="P19" s="16"/>
      <c r="Q19" s="16"/>
      <c r="R19" s="16"/>
      <c r="S19" s="16"/>
      <c r="T19" s="16"/>
      <c r="U19" s="16"/>
      <c r="V19" s="16"/>
      <c r="W19" s="16"/>
      <c r="X19" s="18">
        <f t="shared" si="0"/>
        <v>0</v>
      </c>
      <c r="Y19" s="18">
        <f t="shared" si="1"/>
        <v>179.51</v>
      </c>
      <c r="Z19" s="19"/>
      <c r="AA19" s="80">
        <v>0.42841434</v>
      </c>
      <c r="AB19" s="81">
        <v>0.18385415999999999</v>
      </c>
      <c r="AC19" s="81">
        <v>0.31614584000000001</v>
      </c>
      <c r="AD19" s="82">
        <v>0.24456018000000002</v>
      </c>
      <c r="AE19" s="83">
        <v>61.621772999999997</v>
      </c>
      <c r="AF19" s="78">
        <v>315.27026000000001</v>
      </c>
      <c r="AG19" s="84"/>
    </row>
    <row r="20" spans="1:33" ht="15.95" customHeight="1">
      <c r="A20" s="11">
        <v>14</v>
      </c>
      <c r="B20" s="12"/>
      <c r="C20" s="23" t="s">
        <v>45</v>
      </c>
      <c r="D20" s="24"/>
      <c r="E20" s="15" t="s">
        <v>32</v>
      </c>
      <c r="F20" s="16"/>
      <c r="G20" s="105"/>
      <c r="H20" s="16"/>
      <c r="I20" s="16"/>
      <c r="J20" s="16"/>
      <c r="K20" s="67"/>
      <c r="L20" s="16"/>
      <c r="M20" s="16"/>
      <c r="N20" s="16"/>
      <c r="O20" s="17"/>
      <c r="P20" s="16"/>
      <c r="Q20" s="16"/>
      <c r="R20" s="16"/>
      <c r="S20" s="16"/>
      <c r="T20" s="16"/>
      <c r="U20" s="16"/>
      <c r="V20" s="16"/>
      <c r="W20" s="16"/>
      <c r="X20" s="18">
        <f t="shared" si="0"/>
        <v>0</v>
      </c>
      <c r="Y20" s="18">
        <f t="shared" si="1"/>
        <v>0</v>
      </c>
      <c r="Z20" s="19"/>
      <c r="AA20" s="80"/>
      <c r="AB20" s="81"/>
      <c r="AC20" s="81"/>
      <c r="AD20" s="82"/>
      <c r="AE20" s="83"/>
      <c r="AF20" s="78"/>
      <c r="AG20" s="84"/>
    </row>
    <row r="21" spans="1:33" s="7" customFormat="1" ht="15.95" customHeight="1">
      <c r="A21" s="11">
        <v>15</v>
      </c>
      <c r="B21" s="12"/>
      <c r="C21" s="23" t="s">
        <v>51</v>
      </c>
      <c r="D21" s="20"/>
      <c r="E21" s="15" t="s">
        <v>32</v>
      </c>
      <c r="F21" s="16">
        <v>114</v>
      </c>
      <c r="G21" s="105">
        <v>108.128</v>
      </c>
      <c r="H21" s="16">
        <v>57</v>
      </c>
      <c r="I21" s="16">
        <v>57</v>
      </c>
      <c r="J21" s="16"/>
      <c r="K21" s="67">
        <v>0</v>
      </c>
      <c r="L21" s="16">
        <v>72</v>
      </c>
      <c r="M21" s="16"/>
      <c r="N21" s="16"/>
      <c r="O21" s="25">
        <v>190.28</v>
      </c>
      <c r="P21" s="16"/>
      <c r="Q21" s="16"/>
      <c r="R21" s="26"/>
      <c r="S21" s="26"/>
      <c r="T21" s="26"/>
      <c r="U21" s="26"/>
      <c r="V21" s="26"/>
      <c r="W21" s="26"/>
      <c r="X21" s="18">
        <f t="shared" si="0"/>
        <v>0</v>
      </c>
      <c r="Y21" s="18">
        <f t="shared" si="1"/>
        <v>190.28</v>
      </c>
      <c r="Z21" s="19"/>
      <c r="AA21" s="80">
        <v>0.36900463999999999</v>
      </c>
      <c r="AB21" s="81">
        <v>0.19731481000000001</v>
      </c>
      <c r="AC21" s="81">
        <v>0.30268517</v>
      </c>
      <c r="AD21" s="82">
        <v>0.17168982999999999</v>
      </c>
      <c r="AE21" s="83">
        <v>71.100890000000007</v>
      </c>
      <c r="AF21" s="78">
        <v>304.09089999999998</v>
      </c>
      <c r="AG21" s="84"/>
    </row>
    <row r="22" spans="1:33" ht="15.95" customHeight="1">
      <c r="A22" s="11">
        <v>16</v>
      </c>
      <c r="B22" s="12"/>
      <c r="C22" s="23" t="s">
        <v>46</v>
      </c>
      <c r="D22" s="20"/>
      <c r="E22" s="15" t="s">
        <v>32</v>
      </c>
      <c r="F22" s="16"/>
      <c r="G22" s="105"/>
      <c r="H22" s="16"/>
      <c r="I22" s="16"/>
      <c r="J22" s="16"/>
      <c r="K22" s="67"/>
      <c r="L22" s="16"/>
      <c r="M22" s="16"/>
      <c r="N22" s="16"/>
      <c r="O22" s="17"/>
      <c r="P22" s="16"/>
      <c r="Q22" s="16"/>
      <c r="R22" s="16"/>
      <c r="S22" s="16"/>
      <c r="T22" s="16"/>
      <c r="U22" s="16"/>
      <c r="V22" s="16"/>
      <c r="W22" s="16"/>
      <c r="X22" s="18">
        <f t="shared" si="0"/>
        <v>0</v>
      </c>
      <c r="Y22" s="18">
        <f t="shared" si="1"/>
        <v>0</v>
      </c>
      <c r="Z22" s="19"/>
      <c r="AA22" s="80"/>
      <c r="AB22" s="81"/>
      <c r="AC22" s="81"/>
      <c r="AD22" s="82"/>
      <c r="AE22" s="83"/>
      <c r="AF22" s="78"/>
      <c r="AG22" s="84"/>
    </row>
    <row r="23" spans="1:33" ht="15.95" customHeight="1">
      <c r="A23" s="11">
        <v>17</v>
      </c>
      <c r="B23" s="12"/>
      <c r="C23" s="23" t="s">
        <v>47</v>
      </c>
      <c r="D23" s="24"/>
      <c r="E23" s="15" t="s">
        <v>32</v>
      </c>
      <c r="F23" s="16">
        <v>116</v>
      </c>
      <c r="G23" s="105">
        <v>109.792</v>
      </c>
      <c r="H23" s="16">
        <v>58</v>
      </c>
      <c r="I23" s="16">
        <v>58</v>
      </c>
      <c r="J23" s="16"/>
      <c r="K23" s="67">
        <v>0</v>
      </c>
      <c r="L23" s="16">
        <v>74</v>
      </c>
      <c r="M23" s="16"/>
      <c r="N23" s="16"/>
      <c r="O23" s="17">
        <v>190.22</v>
      </c>
      <c r="P23" s="16"/>
      <c r="Q23" s="16"/>
      <c r="R23" s="16"/>
      <c r="S23" s="16"/>
      <c r="T23" s="16"/>
      <c r="U23" s="16"/>
      <c r="V23" s="16"/>
      <c r="W23" s="16"/>
      <c r="X23" s="18">
        <f t="shared" si="0"/>
        <v>0</v>
      </c>
      <c r="Y23" s="18">
        <f t="shared" si="1"/>
        <v>190.22</v>
      </c>
      <c r="Z23" s="19"/>
      <c r="AA23" s="80">
        <v>0.47723379999999999</v>
      </c>
      <c r="AB23" s="81">
        <v>0.1912037</v>
      </c>
      <c r="AC23" s="81">
        <v>0.30879630000000002</v>
      </c>
      <c r="AD23" s="82">
        <v>0.28603009999999995</v>
      </c>
      <c r="AE23" s="83">
        <v>72.644829999999999</v>
      </c>
      <c r="AF23" s="78">
        <v>290.45456000000001</v>
      </c>
      <c r="AG23" s="84"/>
    </row>
    <row r="24" spans="1:33" ht="15.95" customHeight="1">
      <c r="A24" s="11">
        <v>18</v>
      </c>
      <c r="B24" s="21"/>
      <c r="C24" s="23" t="s">
        <v>48</v>
      </c>
      <c r="D24" s="27"/>
      <c r="E24" s="15" t="s">
        <v>32</v>
      </c>
      <c r="F24" s="16">
        <v>19</v>
      </c>
      <c r="G24" s="105">
        <v>16.867999999999999</v>
      </c>
      <c r="H24" s="16">
        <v>9.5</v>
      </c>
      <c r="I24" s="16">
        <v>9.5</v>
      </c>
      <c r="J24" s="16"/>
      <c r="K24" s="67">
        <v>0</v>
      </c>
      <c r="L24" s="16">
        <v>30</v>
      </c>
      <c r="M24" s="16"/>
      <c r="N24" s="16"/>
      <c r="O24" s="17">
        <v>60</v>
      </c>
      <c r="P24" s="16"/>
      <c r="Q24" s="16"/>
      <c r="R24" s="16"/>
      <c r="S24" s="16"/>
      <c r="T24" s="16"/>
      <c r="U24" s="16"/>
      <c r="V24" s="16"/>
      <c r="W24" s="16">
        <v>12</v>
      </c>
      <c r="X24" s="18">
        <f t="shared" si="0"/>
        <v>12</v>
      </c>
      <c r="Y24" s="18">
        <f t="shared" si="1"/>
        <v>60</v>
      </c>
      <c r="Z24" s="19"/>
      <c r="AA24" s="80">
        <v>0.37271989999999999</v>
      </c>
      <c r="AB24" s="81">
        <v>2.386574E-2</v>
      </c>
      <c r="AC24" s="81">
        <v>0.47613427000000003</v>
      </c>
      <c r="AD24" s="82">
        <v>0.34885415999999997</v>
      </c>
      <c r="AE24" s="83">
        <v>195.77457000000001</v>
      </c>
      <c r="AF24" s="78">
        <v>213.48837</v>
      </c>
      <c r="AG24" s="84"/>
    </row>
    <row r="25" spans="1:33" ht="15.95" customHeight="1">
      <c r="A25" s="11">
        <v>19</v>
      </c>
      <c r="B25" s="21"/>
      <c r="C25" s="23" t="s">
        <v>49</v>
      </c>
      <c r="D25" s="27"/>
      <c r="E25" s="15" t="s">
        <v>32</v>
      </c>
      <c r="F25" s="16"/>
      <c r="G25" s="105"/>
      <c r="H25" s="16"/>
      <c r="I25" s="16"/>
      <c r="J25" s="16"/>
      <c r="K25" s="67"/>
      <c r="L25" s="16"/>
      <c r="M25" s="16"/>
      <c r="N25" s="16"/>
      <c r="O25" s="17"/>
      <c r="P25" s="16"/>
      <c r="Q25" s="16"/>
      <c r="R25" s="16"/>
      <c r="S25" s="16"/>
      <c r="T25" s="16"/>
      <c r="U25" s="16"/>
      <c r="V25" s="16"/>
      <c r="W25" s="16"/>
      <c r="X25" s="18">
        <f t="shared" si="0"/>
        <v>0</v>
      </c>
      <c r="Y25" s="18">
        <f t="shared" si="1"/>
        <v>0</v>
      </c>
      <c r="Z25" s="19"/>
      <c r="AA25" s="80"/>
      <c r="AB25" s="81"/>
      <c r="AC25" s="81"/>
      <c r="AD25" s="82"/>
      <c r="AE25" s="83"/>
      <c r="AF25" s="78"/>
      <c r="AG25" s="84"/>
    </row>
    <row r="26" spans="1:33" ht="15.95" customHeight="1">
      <c r="A26" s="11">
        <v>20</v>
      </c>
      <c r="B26" s="21"/>
      <c r="C26" s="23" t="s">
        <v>52</v>
      </c>
      <c r="D26" s="28"/>
      <c r="E26" s="15" t="s">
        <v>32</v>
      </c>
      <c r="F26" s="16">
        <v>0</v>
      </c>
      <c r="G26" s="105">
        <v>0.22</v>
      </c>
      <c r="H26" s="16"/>
      <c r="I26" s="16"/>
      <c r="J26" s="16"/>
      <c r="K26" s="67">
        <v>0</v>
      </c>
      <c r="L26" s="16">
        <v>0</v>
      </c>
      <c r="M26" s="16"/>
      <c r="N26" s="16"/>
      <c r="O26" s="17"/>
      <c r="P26" s="16"/>
      <c r="Q26" s="16"/>
      <c r="R26" s="16"/>
      <c r="S26" s="16"/>
      <c r="T26" s="16"/>
      <c r="U26" s="16"/>
      <c r="V26" s="16"/>
      <c r="W26" s="16"/>
      <c r="X26" s="18">
        <f t="shared" si="0"/>
        <v>0</v>
      </c>
      <c r="Y26" s="18">
        <f t="shared" si="1"/>
        <v>0</v>
      </c>
      <c r="Z26" s="19"/>
      <c r="AA26" s="80">
        <v>0.21564813999999999</v>
      </c>
      <c r="AB26" s="81">
        <v>0</v>
      </c>
      <c r="AC26" s="81">
        <v>0.5</v>
      </c>
      <c r="AD26" s="82">
        <v>0.21564813999999999</v>
      </c>
      <c r="AE26" s="83">
        <v>5347.5950000000003</v>
      </c>
      <c r="AF26" s="78">
        <v>365.88234999999997</v>
      </c>
      <c r="AG26" s="84"/>
    </row>
    <row r="27" spans="1:33" ht="16.5" hidden="1" customHeight="1">
      <c r="A27" s="11">
        <v>21</v>
      </c>
      <c r="B27" s="21"/>
      <c r="C27" s="23"/>
      <c r="D27" s="28"/>
      <c r="E27" s="15" t="s">
        <v>32</v>
      </c>
      <c r="F27" s="16"/>
      <c r="G27" s="105" t="s">
        <v>54</v>
      </c>
      <c r="H27" s="16"/>
      <c r="I27" s="16"/>
      <c r="J27" s="16"/>
      <c r="K27" s="67" t="s">
        <v>54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8">
        <f t="shared" si="0"/>
        <v>0</v>
      </c>
      <c r="Y27" s="18">
        <f t="shared" si="1"/>
        <v>0</v>
      </c>
      <c r="Z27" s="19"/>
      <c r="AA27" s="80" t="s">
        <v>54</v>
      </c>
      <c r="AB27" s="81" t="s">
        <v>50</v>
      </c>
      <c r="AC27" s="81" t="s">
        <v>50</v>
      </c>
      <c r="AD27" s="82" t="s">
        <v>50</v>
      </c>
      <c r="AE27" s="83" t="s">
        <v>54</v>
      </c>
      <c r="AF27" s="78" t="s">
        <v>54</v>
      </c>
      <c r="AG27" s="84"/>
    </row>
    <row r="28" spans="1:33" ht="15.75" hidden="1" customHeight="1">
      <c r="A28" s="11">
        <v>22</v>
      </c>
      <c r="B28" s="21"/>
      <c r="C28" s="23"/>
      <c r="D28" s="28"/>
      <c r="E28" s="15" t="s">
        <v>32</v>
      </c>
      <c r="F28" s="16"/>
      <c r="G28" s="105" t="s">
        <v>54</v>
      </c>
      <c r="H28" s="16"/>
      <c r="I28" s="16"/>
      <c r="J28" s="16"/>
      <c r="K28" s="67" t="s">
        <v>54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8">
        <f t="shared" si="0"/>
        <v>0</v>
      </c>
      <c r="Y28" s="18">
        <f t="shared" si="1"/>
        <v>0</v>
      </c>
      <c r="Z28" s="19"/>
      <c r="AA28" s="80" t="s">
        <v>54</v>
      </c>
      <c r="AB28" s="81" t="s">
        <v>50</v>
      </c>
      <c r="AC28" s="81" t="s">
        <v>50</v>
      </c>
      <c r="AD28" s="82" t="s">
        <v>50</v>
      </c>
      <c r="AE28" s="83" t="s">
        <v>54</v>
      </c>
      <c r="AF28" s="78" t="s">
        <v>54</v>
      </c>
      <c r="AG28" s="84"/>
    </row>
    <row r="29" spans="1:33" ht="18" hidden="1" customHeight="1">
      <c r="A29" s="11">
        <v>23</v>
      </c>
      <c r="B29" s="21"/>
      <c r="C29" s="29"/>
      <c r="D29" s="28"/>
      <c r="E29" s="15" t="s">
        <v>32</v>
      </c>
      <c r="F29" s="30"/>
      <c r="G29" s="106" t="s">
        <v>54</v>
      </c>
      <c r="H29" s="30"/>
      <c r="I29" s="30"/>
      <c r="J29" s="30"/>
      <c r="K29" s="68" t="s">
        <v>54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16"/>
      <c r="X29" s="18">
        <f t="shared" si="0"/>
        <v>0</v>
      </c>
      <c r="Y29" s="18">
        <f t="shared" si="1"/>
        <v>0</v>
      </c>
      <c r="Z29" s="31"/>
      <c r="AA29" s="80" t="s">
        <v>54</v>
      </c>
      <c r="AB29" s="81" t="s">
        <v>50</v>
      </c>
      <c r="AC29" s="81" t="s">
        <v>50</v>
      </c>
      <c r="AD29" s="82" t="s">
        <v>50</v>
      </c>
      <c r="AE29" s="83" t="s">
        <v>54</v>
      </c>
      <c r="AF29" s="78" t="s">
        <v>54</v>
      </c>
      <c r="AG29" s="84"/>
    </row>
    <row r="30" spans="1:33" ht="15.75" hidden="1" customHeight="1">
      <c r="A30" s="11">
        <v>24</v>
      </c>
      <c r="B30" s="21"/>
      <c r="C30" s="32"/>
      <c r="D30" s="33"/>
      <c r="E30" s="15" t="s">
        <v>32</v>
      </c>
      <c r="F30" s="30"/>
      <c r="G30" s="106" t="s">
        <v>54</v>
      </c>
      <c r="H30" s="30"/>
      <c r="I30" s="30"/>
      <c r="J30" s="30"/>
      <c r="K30" s="68" t="s">
        <v>54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16"/>
      <c r="X30" s="18">
        <f t="shared" si="0"/>
        <v>0</v>
      </c>
      <c r="Y30" s="18">
        <f t="shared" si="1"/>
        <v>0</v>
      </c>
      <c r="Z30" s="31"/>
      <c r="AA30" s="80" t="s">
        <v>54</v>
      </c>
      <c r="AB30" s="81" t="s">
        <v>50</v>
      </c>
      <c r="AC30" s="81" t="s">
        <v>50</v>
      </c>
      <c r="AD30" s="82" t="s">
        <v>50</v>
      </c>
      <c r="AE30" s="83" t="s">
        <v>54</v>
      </c>
      <c r="AF30" s="78" t="s">
        <v>54</v>
      </c>
      <c r="AG30" s="84"/>
    </row>
    <row r="31" spans="1:33" ht="15.75" hidden="1" customHeight="1">
      <c r="A31" s="11">
        <v>25</v>
      </c>
      <c r="B31" s="21"/>
      <c r="C31" s="30"/>
      <c r="D31" s="28"/>
      <c r="E31" s="15" t="s">
        <v>32</v>
      </c>
      <c r="F31" s="30"/>
      <c r="G31" s="106" t="s">
        <v>54</v>
      </c>
      <c r="H31" s="30"/>
      <c r="I31" s="30"/>
      <c r="J31" s="30"/>
      <c r="K31" s="68" t="s">
        <v>54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16"/>
      <c r="X31" s="18">
        <f t="shared" si="0"/>
        <v>0</v>
      </c>
      <c r="Y31" s="18">
        <f t="shared" si="1"/>
        <v>0</v>
      </c>
      <c r="Z31" s="31"/>
      <c r="AA31" s="80" t="s">
        <v>54</v>
      </c>
      <c r="AB31" s="81" t="s">
        <v>50</v>
      </c>
      <c r="AC31" s="81" t="s">
        <v>50</v>
      </c>
      <c r="AD31" s="82" t="s">
        <v>50</v>
      </c>
      <c r="AE31" s="83" t="s">
        <v>54</v>
      </c>
      <c r="AF31" s="78" t="s">
        <v>54</v>
      </c>
      <c r="AG31" s="84"/>
    </row>
    <row r="32" spans="1:33" ht="15.75" hidden="1" customHeight="1">
      <c r="A32" s="11">
        <v>26</v>
      </c>
      <c r="B32" s="21"/>
      <c r="C32" s="34"/>
      <c r="D32" s="35"/>
      <c r="E32" s="15" t="s">
        <v>32</v>
      </c>
      <c r="F32" s="30"/>
      <c r="G32" s="106" t="s">
        <v>54</v>
      </c>
      <c r="H32" s="30"/>
      <c r="I32" s="30"/>
      <c r="J32" s="30"/>
      <c r="K32" s="68" t="s">
        <v>54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16"/>
      <c r="X32" s="18">
        <f t="shared" si="0"/>
        <v>0</v>
      </c>
      <c r="Y32" s="18">
        <f t="shared" si="1"/>
        <v>0</v>
      </c>
      <c r="Z32" s="31"/>
      <c r="AA32" s="80" t="s">
        <v>54</v>
      </c>
      <c r="AB32" s="81" t="s">
        <v>50</v>
      </c>
      <c r="AC32" s="81" t="s">
        <v>50</v>
      </c>
      <c r="AD32" s="82" t="s">
        <v>50</v>
      </c>
      <c r="AE32" s="83" t="s">
        <v>54</v>
      </c>
      <c r="AF32" s="78" t="s">
        <v>54</v>
      </c>
      <c r="AG32" s="84"/>
    </row>
    <row r="33" spans="1:33" ht="15.75" hidden="1" customHeight="1">
      <c r="A33" s="11">
        <v>27</v>
      </c>
      <c r="B33" s="21"/>
      <c r="C33" s="30"/>
      <c r="D33" s="35"/>
      <c r="E33" s="15" t="s">
        <v>32</v>
      </c>
      <c r="F33" s="30"/>
      <c r="G33" s="106" t="s">
        <v>54</v>
      </c>
      <c r="H33" s="30"/>
      <c r="I33" s="30"/>
      <c r="J33" s="30"/>
      <c r="K33" s="68" t="s">
        <v>54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16"/>
      <c r="X33" s="18">
        <f t="shared" si="0"/>
        <v>0</v>
      </c>
      <c r="Y33" s="18">
        <f t="shared" si="1"/>
        <v>0</v>
      </c>
      <c r="Z33" s="31"/>
      <c r="AA33" s="80" t="s">
        <v>54</v>
      </c>
      <c r="AB33" s="81" t="s">
        <v>50</v>
      </c>
      <c r="AC33" s="81" t="s">
        <v>50</v>
      </c>
      <c r="AD33" s="82" t="s">
        <v>50</v>
      </c>
      <c r="AE33" s="83" t="s">
        <v>54</v>
      </c>
      <c r="AF33" s="78" t="s">
        <v>54</v>
      </c>
      <c r="AG33" s="84"/>
    </row>
    <row r="34" spans="1:33" ht="15.75" hidden="1" customHeight="1">
      <c r="A34" s="11">
        <v>28</v>
      </c>
      <c r="B34" s="24"/>
      <c r="C34" s="36"/>
      <c r="D34" s="35"/>
      <c r="E34" s="15" t="s">
        <v>32</v>
      </c>
      <c r="F34" s="30"/>
      <c r="G34" s="106" t="s">
        <v>54</v>
      </c>
      <c r="H34" s="30"/>
      <c r="I34" s="30"/>
      <c r="J34" s="30"/>
      <c r="K34" s="68" t="s">
        <v>54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16"/>
      <c r="X34" s="18">
        <f t="shared" si="0"/>
        <v>0</v>
      </c>
      <c r="Y34" s="18">
        <f t="shared" si="1"/>
        <v>0</v>
      </c>
      <c r="Z34" s="31"/>
      <c r="AA34" s="80" t="s">
        <v>54</v>
      </c>
      <c r="AB34" s="81" t="s">
        <v>50</v>
      </c>
      <c r="AC34" s="81" t="s">
        <v>50</v>
      </c>
      <c r="AD34" s="82" t="s">
        <v>50</v>
      </c>
      <c r="AE34" s="83" t="s">
        <v>54</v>
      </c>
      <c r="AF34" s="78" t="s">
        <v>54</v>
      </c>
      <c r="AG34" s="84"/>
    </row>
    <row r="35" spans="1:33" ht="15.75" hidden="1" customHeight="1">
      <c r="A35" s="11">
        <v>29</v>
      </c>
      <c r="B35" s="37"/>
      <c r="C35" s="38"/>
      <c r="D35" s="39"/>
      <c r="E35" s="15" t="s">
        <v>32</v>
      </c>
      <c r="F35" s="30"/>
      <c r="G35" s="106" t="s">
        <v>54</v>
      </c>
      <c r="H35" s="30"/>
      <c r="I35" s="30"/>
      <c r="J35" s="30"/>
      <c r="K35" s="68" t="s">
        <v>54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16"/>
      <c r="X35" s="18">
        <f t="shared" si="0"/>
        <v>0</v>
      </c>
      <c r="Y35" s="18">
        <f t="shared" si="1"/>
        <v>0</v>
      </c>
      <c r="Z35" s="31"/>
      <c r="AA35" s="80" t="s">
        <v>54</v>
      </c>
      <c r="AB35" s="81" t="s">
        <v>50</v>
      </c>
      <c r="AC35" s="81" t="s">
        <v>50</v>
      </c>
      <c r="AD35" s="82" t="s">
        <v>50</v>
      </c>
      <c r="AE35" s="83" t="s">
        <v>54</v>
      </c>
      <c r="AF35" s="78" t="s">
        <v>54</v>
      </c>
      <c r="AG35" s="84"/>
    </row>
    <row r="36" spans="1:33" ht="15.75" hidden="1" customHeight="1">
      <c r="A36" s="11">
        <v>30</v>
      </c>
      <c r="B36" s="40"/>
      <c r="C36" s="41"/>
      <c r="D36" s="39"/>
      <c r="E36" s="15" t="s">
        <v>32</v>
      </c>
      <c r="F36" s="30"/>
      <c r="G36" s="106" t="s">
        <v>54</v>
      </c>
      <c r="H36" s="30"/>
      <c r="I36" s="30"/>
      <c r="J36" s="30"/>
      <c r="K36" s="68" t="s">
        <v>54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16"/>
      <c r="X36" s="18">
        <f t="shared" si="0"/>
        <v>0</v>
      </c>
      <c r="Y36" s="18">
        <f t="shared" si="1"/>
        <v>0</v>
      </c>
      <c r="Z36" s="31"/>
      <c r="AA36" s="80" t="s">
        <v>54</v>
      </c>
      <c r="AB36" s="81" t="s">
        <v>50</v>
      </c>
      <c r="AC36" s="81" t="s">
        <v>50</v>
      </c>
      <c r="AD36" s="82" t="s">
        <v>50</v>
      </c>
      <c r="AE36" s="83" t="s">
        <v>54</v>
      </c>
      <c r="AF36" s="78" t="s">
        <v>54</v>
      </c>
      <c r="AG36" s="84"/>
    </row>
    <row r="37" spans="1:33" ht="15.75" hidden="1" customHeight="1">
      <c r="A37" s="11">
        <v>31</v>
      </c>
      <c r="B37" s="40"/>
      <c r="C37" s="41"/>
      <c r="D37" s="39"/>
      <c r="E37" s="15" t="s">
        <v>32</v>
      </c>
      <c r="F37" s="30"/>
      <c r="G37" s="106" t="s">
        <v>54</v>
      </c>
      <c r="H37" s="30"/>
      <c r="I37" s="30"/>
      <c r="J37" s="30"/>
      <c r="K37" s="68" t="s">
        <v>54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16"/>
      <c r="X37" s="18">
        <f t="shared" si="0"/>
        <v>0</v>
      </c>
      <c r="Y37" s="18">
        <f t="shared" si="1"/>
        <v>0</v>
      </c>
      <c r="Z37" s="31"/>
      <c r="AA37" s="80" t="s">
        <v>54</v>
      </c>
      <c r="AB37" s="81" t="s">
        <v>50</v>
      </c>
      <c r="AC37" s="81" t="s">
        <v>50</v>
      </c>
      <c r="AD37" s="82" t="s">
        <v>50</v>
      </c>
      <c r="AE37" s="83" t="s">
        <v>54</v>
      </c>
      <c r="AF37" s="78" t="s">
        <v>54</v>
      </c>
      <c r="AG37" s="84"/>
    </row>
    <row r="38" spans="1:33" ht="15.75" hidden="1" customHeight="1">
      <c r="A38" s="11">
        <v>32</v>
      </c>
      <c r="B38" s="40"/>
      <c r="C38" s="41"/>
      <c r="D38" s="39"/>
      <c r="E38" s="15" t="s">
        <v>32</v>
      </c>
      <c r="F38" s="30"/>
      <c r="G38" s="106" t="s">
        <v>54</v>
      </c>
      <c r="H38" s="30"/>
      <c r="I38" s="30"/>
      <c r="J38" s="30"/>
      <c r="K38" s="68" t="s">
        <v>54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16"/>
      <c r="X38" s="18">
        <f t="shared" si="0"/>
        <v>0</v>
      </c>
      <c r="Y38" s="18">
        <f t="shared" si="1"/>
        <v>0</v>
      </c>
      <c r="Z38" s="31"/>
      <c r="AA38" s="80" t="s">
        <v>54</v>
      </c>
      <c r="AB38" s="81" t="s">
        <v>50</v>
      </c>
      <c r="AC38" s="81" t="s">
        <v>50</v>
      </c>
      <c r="AD38" s="82" t="s">
        <v>50</v>
      </c>
      <c r="AE38" s="83" t="s">
        <v>54</v>
      </c>
      <c r="AF38" s="78" t="s">
        <v>54</v>
      </c>
      <c r="AG38" s="84"/>
    </row>
    <row r="39" spans="1:33" ht="15.75" hidden="1" customHeight="1">
      <c r="A39" s="11">
        <v>33</v>
      </c>
      <c r="B39" s="40"/>
      <c r="C39" s="41"/>
      <c r="D39" s="39"/>
      <c r="E39" s="15" t="s">
        <v>32</v>
      </c>
      <c r="F39" s="30"/>
      <c r="G39" s="106" t="s">
        <v>54</v>
      </c>
      <c r="H39" s="30"/>
      <c r="I39" s="30"/>
      <c r="J39" s="30"/>
      <c r="K39" s="68" t="s">
        <v>54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16"/>
      <c r="X39" s="18">
        <f t="shared" si="0"/>
        <v>0</v>
      </c>
      <c r="Y39" s="18">
        <f t="shared" si="1"/>
        <v>0</v>
      </c>
      <c r="Z39" s="31"/>
      <c r="AA39" s="80" t="s">
        <v>54</v>
      </c>
      <c r="AB39" s="81" t="s">
        <v>50</v>
      </c>
      <c r="AC39" s="81" t="s">
        <v>50</v>
      </c>
      <c r="AD39" s="82" t="s">
        <v>50</v>
      </c>
      <c r="AE39" s="83" t="s">
        <v>54</v>
      </c>
      <c r="AF39" s="78" t="s">
        <v>54</v>
      </c>
      <c r="AG39" s="84"/>
    </row>
    <row r="40" spans="1:33" ht="15.75" hidden="1" customHeight="1">
      <c r="A40" s="11">
        <v>34</v>
      </c>
      <c r="B40" s="40"/>
      <c r="C40" s="41"/>
      <c r="D40" s="39"/>
      <c r="E40" s="15" t="s">
        <v>32</v>
      </c>
      <c r="F40" s="30"/>
      <c r="G40" s="106" t="s">
        <v>54</v>
      </c>
      <c r="H40" s="30"/>
      <c r="I40" s="30"/>
      <c r="J40" s="30"/>
      <c r="K40" s="68" t="s">
        <v>54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16"/>
      <c r="X40" s="18">
        <f t="shared" si="0"/>
        <v>0</v>
      </c>
      <c r="Y40" s="18">
        <f t="shared" si="1"/>
        <v>0</v>
      </c>
      <c r="Z40" s="31"/>
      <c r="AA40" s="80" t="s">
        <v>54</v>
      </c>
      <c r="AB40" s="81" t="s">
        <v>50</v>
      </c>
      <c r="AC40" s="81" t="s">
        <v>50</v>
      </c>
      <c r="AD40" s="82" t="s">
        <v>50</v>
      </c>
      <c r="AE40" s="83" t="s">
        <v>54</v>
      </c>
      <c r="AF40" s="78" t="s">
        <v>54</v>
      </c>
      <c r="AG40" s="84"/>
    </row>
    <row r="41" spans="1:33" ht="15.75" hidden="1" customHeight="1">
      <c r="A41" s="11">
        <v>35</v>
      </c>
      <c r="B41" s="40"/>
      <c r="C41" s="41"/>
      <c r="D41" s="39"/>
      <c r="E41" s="15" t="s">
        <v>32</v>
      </c>
      <c r="F41" s="30"/>
      <c r="G41" s="106" t="s">
        <v>54</v>
      </c>
      <c r="H41" s="30"/>
      <c r="I41" s="30"/>
      <c r="J41" s="30"/>
      <c r="K41" s="68" t="s">
        <v>54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16"/>
      <c r="X41" s="18">
        <f t="shared" si="0"/>
        <v>0</v>
      </c>
      <c r="Y41" s="18">
        <f t="shared" si="1"/>
        <v>0</v>
      </c>
      <c r="Z41" s="31"/>
      <c r="AA41" s="80" t="s">
        <v>54</v>
      </c>
      <c r="AB41" s="81" t="s">
        <v>50</v>
      </c>
      <c r="AC41" s="81" t="s">
        <v>50</v>
      </c>
      <c r="AD41" s="82" t="s">
        <v>50</v>
      </c>
      <c r="AE41" s="83" t="s">
        <v>54</v>
      </c>
      <c r="AF41" s="78" t="s">
        <v>54</v>
      </c>
      <c r="AG41" s="84"/>
    </row>
    <row r="42" spans="1:33" ht="15.75" hidden="1" customHeight="1">
      <c r="A42" s="11">
        <v>36</v>
      </c>
      <c r="B42" s="40"/>
      <c r="C42" s="41"/>
      <c r="D42" s="39"/>
      <c r="E42" s="15" t="s">
        <v>32</v>
      </c>
      <c r="F42" s="30"/>
      <c r="G42" s="106" t="s">
        <v>54</v>
      </c>
      <c r="H42" s="30"/>
      <c r="I42" s="30"/>
      <c r="J42" s="30"/>
      <c r="K42" s="68" t="s">
        <v>54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16"/>
      <c r="X42" s="18">
        <f t="shared" si="0"/>
        <v>0</v>
      </c>
      <c r="Y42" s="18">
        <f t="shared" si="1"/>
        <v>0</v>
      </c>
      <c r="Z42" s="31"/>
      <c r="AA42" s="80" t="s">
        <v>54</v>
      </c>
      <c r="AB42" s="81" t="s">
        <v>50</v>
      </c>
      <c r="AC42" s="81" t="s">
        <v>50</v>
      </c>
      <c r="AD42" s="82" t="s">
        <v>50</v>
      </c>
      <c r="AE42" s="83" t="s">
        <v>54</v>
      </c>
      <c r="AF42" s="78" t="s">
        <v>54</v>
      </c>
      <c r="AG42" s="84"/>
    </row>
    <row r="43" spans="1:33" ht="15.75" hidden="1" customHeight="1">
      <c r="A43" s="11">
        <v>37</v>
      </c>
      <c r="B43" s="40"/>
      <c r="C43" s="41"/>
      <c r="D43" s="39"/>
      <c r="E43" s="15" t="s">
        <v>32</v>
      </c>
      <c r="F43" s="30"/>
      <c r="G43" s="106" t="s">
        <v>54</v>
      </c>
      <c r="H43" s="30"/>
      <c r="I43" s="30"/>
      <c r="J43" s="30"/>
      <c r="K43" s="68" t="s">
        <v>54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16"/>
      <c r="X43" s="18">
        <f t="shared" si="0"/>
        <v>0</v>
      </c>
      <c r="Y43" s="18">
        <f t="shared" si="1"/>
        <v>0</v>
      </c>
      <c r="Z43" s="31"/>
      <c r="AA43" s="80" t="s">
        <v>54</v>
      </c>
      <c r="AB43" s="81" t="s">
        <v>50</v>
      </c>
      <c r="AC43" s="81" t="s">
        <v>50</v>
      </c>
      <c r="AD43" s="82" t="s">
        <v>50</v>
      </c>
      <c r="AE43" s="83" t="s">
        <v>54</v>
      </c>
      <c r="AF43" s="78" t="s">
        <v>54</v>
      </c>
      <c r="AG43" s="84"/>
    </row>
    <row r="44" spans="1:33" ht="15.75" hidden="1" customHeight="1">
      <c r="A44" s="11">
        <v>38</v>
      </c>
      <c r="B44" s="40"/>
      <c r="C44" s="41"/>
      <c r="D44" s="39"/>
      <c r="E44" s="15" t="s">
        <v>32</v>
      </c>
      <c r="F44" s="30"/>
      <c r="G44" s="106" t="s">
        <v>54</v>
      </c>
      <c r="H44" s="30"/>
      <c r="I44" s="30"/>
      <c r="J44" s="30"/>
      <c r="K44" s="68" t="s">
        <v>54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16"/>
      <c r="X44" s="18">
        <f t="shared" si="0"/>
        <v>0</v>
      </c>
      <c r="Y44" s="18">
        <f t="shared" si="1"/>
        <v>0</v>
      </c>
      <c r="Z44" s="31"/>
      <c r="AA44" s="80" t="s">
        <v>54</v>
      </c>
      <c r="AB44" s="81" t="s">
        <v>50</v>
      </c>
      <c r="AC44" s="81" t="s">
        <v>50</v>
      </c>
      <c r="AD44" s="82" t="s">
        <v>50</v>
      </c>
      <c r="AE44" s="83" t="s">
        <v>54</v>
      </c>
      <c r="AF44" s="78" t="s">
        <v>54</v>
      </c>
      <c r="AG44" s="84"/>
    </row>
    <row r="45" spans="1:33" ht="15.75" hidden="1" customHeight="1">
      <c r="A45" s="11">
        <v>39</v>
      </c>
      <c r="B45" s="40"/>
      <c r="C45" s="41"/>
      <c r="D45" s="39"/>
      <c r="E45" s="15" t="s">
        <v>32</v>
      </c>
      <c r="F45" s="30"/>
      <c r="G45" s="106" t="s">
        <v>54</v>
      </c>
      <c r="H45" s="30"/>
      <c r="I45" s="30"/>
      <c r="J45" s="30"/>
      <c r="K45" s="68" t="s">
        <v>54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16"/>
      <c r="X45" s="18">
        <f t="shared" si="0"/>
        <v>0</v>
      </c>
      <c r="Y45" s="18">
        <f t="shared" si="1"/>
        <v>0</v>
      </c>
      <c r="Z45" s="31"/>
      <c r="AA45" s="80" t="s">
        <v>54</v>
      </c>
      <c r="AB45" s="81" t="s">
        <v>50</v>
      </c>
      <c r="AC45" s="81" t="s">
        <v>50</v>
      </c>
      <c r="AD45" s="82" t="s">
        <v>50</v>
      </c>
      <c r="AE45" s="83" t="s">
        <v>54</v>
      </c>
      <c r="AF45" s="78" t="s">
        <v>54</v>
      </c>
      <c r="AG45" s="84"/>
    </row>
    <row r="46" spans="1:33" ht="15.75" hidden="1" customHeight="1">
      <c r="A46" s="11">
        <v>40</v>
      </c>
      <c r="B46" s="40"/>
      <c r="C46" s="41"/>
      <c r="D46" s="39"/>
      <c r="E46" s="15" t="s">
        <v>32</v>
      </c>
      <c r="F46" s="30"/>
      <c r="G46" s="106" t="s">
        <v>54</v>
      </c>
      <c r="H46" s="30"/>
      <c r="I46" s="30"/>
      <c r="J46" s="30"/>
      <c r="K46" s="68" t="s">
        <v>54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16"/>
      <c r="X46" s="18">
        <f t="shared" si="0"/>
        <v>0</v>
      </c>
      <c r="Y46" s="18">
        <f t="shared" si="1"/>
        <v>0</v>
      </c>
      <c r="Z46" s="31"/>
      <c r="AA46" s="80" t="s">
        <v>54</v>
      </c>
      <c r="AB46" s="81" t="s">
        <v>50</v>
      </c>
      <c r="AC46" s="81" t="s">
        <v>50</v>
      </c>
      <c r="AD46" s="82" t="s">
        <v>50</v>
      </c>
      <c r="AE46" s="83" t="s">
        <v>54</v>
      </c>
      <c r="AF46" s="78" t="s">
        <v>54</v>
      </c>
      <c r="AG46" s="84"/>
    </row>
    <row r="47" spans="1:33" ht="15.75" hidden="1" customHeight="1">
      <c r="A47" s="11">
        <v>41</v>
      </c>
      <c r="B47" s="40"/>
      <c r="C47" s="41"/>
      <c r="D47" s="39"/>
      <c r="E47" s="15" t="s">
        <v>32</v>
      </c>
      <c r="F47" s="30"/>
      <c r="G47" s="106" t="s">
        <v>54</v>
      </c>
      <c r="H47" s="30"/>
      <c r="I47" s="30"/>
      <c r="J47" s="30"/>
      <c r="K47" s="68" t="s">
        <v>54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16"/>
      <c r="X47" s="18">
        <f t="shared" si="0"/>
        <v>0</v>
      </c>
      <c r="Y47" s="18">
        <f t="shared" si="1"/>
        <v>0</v>
      </c>
      <c r="Z47" s="31"/>
      <c r="AA47" s="80" t="s">
        <v>54</v>
      </c>
      <c r="AB47" s="81" t="s">
        <v>50</v>
      </c>
      <c r="AC47" s="81" t="s">
        <v>50</v>
      </c>
      <c r="AD47" s="82" t="s">
        <v>50</v>
      </c>
      <c r="AE47" s="83" t="s">
        <v>54</v>
      </c>
      <c r="AF47" s="78" t="s">
        <v>54</v>
      </c>
      <c r="AG47" s="84"/>
    </row>
    <row r="48" spans="1:33" ht="15.75" hidden="1" customHeight="1">
      <c r="A48" s="11">
        <v>42</v>
      </c>
      <c r="B48" s="40"/>
      <c r="C48" s="41"/>
      <c r="D48" s="39"/>
      <c r="E48" s="15" t="s">
        <v>32</v>
      </c>
      <c r="F48" s="30"/>
      <c r="G48" s="106" t="s">
        <v>54</v>
      </c>
      <c r="H48" s="30"/>
      <c r="I48" s="30"/>
      <c r="J48" s="30"/>
      <c r="K48" s="68" t="s">
        <v>54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6"/>
      <c r="X48" s="18">
        <f t="shared" si="0"/>
        <v>0</v>
      </c>
      <c r="Y48" s="18">
        <f t="shared" si="1"/>
        <v>0</v>
      </c>
      <c r="Z48" s="31"/>
      <c r="AA48" s="80" t="s">
        <v>54</v>
      </c>
      <c r="AB48" s="81" t="s">
        <v>50</v>
      </c>
      <c r="AC48" s="81" t="s">
        <v>50</v>
      </c>
      <c r="AD48" s="82" t="s">
        <v>50</v>
      </c>
      <c r="AE48" s="83" t="s">
        <v>54</v>
      </c>
      <c r="AF48" s="78" t="s">
        <v>54</v>
      </c>
      <c r="AG48" s="84"/>
    </row>
    <row r="49" spans="1:33" ht="15.75" hidden="1" customHeight="1">
      <c r="A49" s="11">
        <v>43</v>
      </c>
      <c r="B49" s="40"/>
      <c r="C49" s="41"/>
      <c r="D49" s="39"/>
      <c r="E49" s="15" t="s">
        <v>32</v>
      </c>
      <c r="F49" s="30"/>
      <c r="G49" s="106" t="s">
        <v>54</v>
      </c>
      <c r="H49" s="30"/>
      <c r="I49" s="30"/>
      <c r="J49" s="30"/>
      <c r="K49" s="68" t="s">
        <v>54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16"/>
      <c r="X49" s="18">
        <f t="shared" si="0"/>
        <v>0</v>
      </c>
      <c r="Y49" s="18">
        <f t="shared" si="1"/>
        <v>0</v>
      </c>
      <c r="Z49" s="31"/>
      <c r="AA49" s="80" t="s">
        <v>54</v>
      </c>
      <c r="AB49" s="81" t="s">
        <v>50</v>
      </c>
      <c r="AC49" s="81" t="s">
        <v>50</v>
      </c>
      <c r="AD49" s="82" t="s">
        <v>50</v>
      </c>
      <c r="AE49" s="83" t="s">
        <v>54</v>
      </c>
      <c r="AF49" s="78" t="s">
        <v>54</v>
      </c>
      <c r="AG49" s="84"/>
    </row>
    <row r="50" spans="1:33" ht="15.75" hidden="1" customHeight="1">
      <c r="A50" s="11">
        <v>44</v>
      </c>
      <c r="B50" s="40"/>
      <c r="C50" s="41"/>
      <c r="D50" s="39"/>
      <c r="E50" s="15" t="s">
        <v>32</v>
      </c>
      <c r="F50" s="30"/>
      <c r="G50" s="106" t="s">
        <v>54</v>
      </c>
      <c r="H50" s="30"/>
      <c r="I50" s="30"/>
      <c r="J50" s="30"/>
      <c r="K50" s="68" t="s">
        <v>54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16"/>
      <c r="X50" s="18">
        <f t="shared" si="0"/>
        <v>0</v>
      </c>
      <c r="Y50" s="18">
        <f t="shared" si="1"/>
        <v>0</v>
      </c>
      <c r="Z50" s="31"/>
      <c r="AA50" s="80" t="s">
        <v>54</v>
      </c>
      <c r="AB50" s="81" t="s">
        <v>50</v>
      </c>
      <c r="AC50" s="81" t="s">
        <v>50</v>
      </c>
      <c r="AD50" s="82" t="s">
        <v>50</v>
      </c>
      <c r="AE50" s="83" t="s">
        <v>54</v>
      </c>
      <c r="AF50" s="78" t="s">
        <v>54</v>
      </c>
      <c r="AG50" s="84"/>
    </row>
    <row r="51" spans="1:33" ht="15.75" hidden="1" customHeight="1">
      <c r="A51" s="11">
        <v>45</v>
      </c>
      <c r="B51" s="40"/>
      <c r="C51" s="41"/>
      <c r="D51" s="39"/>
      <c r="E51" s="15" t="s">
        <v>32</v>
      </c>
      <c r="F51" s="30"/>
      <c r="G51" s="106" t="s">
        <v>54</v>
      </c>
      <c r="H51" s="30"/>
      <c r="I51" s="30"/>
      <c r="J51" s="30"/>
      <c r="K51" s="68" t="s">
        <v>54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16"/>
      <c r="X51" s="18">
        <f t="shared" si="0"/>
        <v>0</v>
      </c>
      <c r="Y51" s="18">
        <f t="shared" si="1"/>
        <v>0</v>
      </c>
      <c r="Z51" s="31"/>
      <c r="AA51" s="80" t="s">
        <v>54</v>
      </c>
      <c r="AB51" s="81" t="s">
        <v>50</v>
      </c>
      <c r="AC51" s="81" t="s">
        <v>50</v>
      </c>
      <c r="AD51" s="82" t="s">
        <v>50</v>
      </c>
      <c r="AE51" s="83" t="s">
        <v>54</v>
      </c>
      <c r="AF51" s="78" t="s">
        <v>54</v>
      </c>
      <c r="AG51" s="84"/>
    </row>
    <row r="52" spans="1:33" ht="15.75" hidden="1" customHeight="1">
      <c r="A52" s="11">
        <v>46</v>
      </c>
      <c r="B52" s="40"/>
      <c r="C52" s="41"/>
      <c r="D52" s="39"/>
      <c r="E52" s="15" t="s">
        <v>32</v>
      </c>
      <c r="F52" s="30"/>
      <c r="G52" s="106" t="s">
        <v>54</v>
      </c>
      <c r="H52" s="30"/>
      <c r="I52" s="30"/>
      <c r="J52" s="30"/>
      <c r="K52" s="68" t="s">
        <v>54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16"/>
      <c r="X52" s="18">
        <f t="shared" si="0"/>
        <v>0</v>
      </c>
      <c r="Y52" s="18">
        <f t="shared" si="1"/>
        <v>0</v>
      </c>
      <c r="Z52" s="31"/>
      <c r="AA52" s="80" t="s">
        <v>54</v>
      </c>
      <c r="AB52" s="81" t="s">
        <v>50</v>
      </c>
      <c r="AC52" s="81" t="s">
        <v>50</v>
      </c>
      <c r="AD52" s="82" t="s">
        <v>50</v>
      </c>
      <c r="AE52" s="83" t="s">
        <v>54</v>
      </c>
      <c r="AF52" s="78" t="s">
        <v>54</v>
      </c>
      <c r="AG52" s="84"/>
    </row>
    <row r="53" spans="1:33" ht="15.75" hidden="1" customHeight="1">
      <c r="A53" s="11">
        <v>47</v>
      </c>
      <c r="B53" s="40"/>
      <c r="C53" s="41"/>
      <c r="D53" s="39"/>
      <c r="E53" s="15" t="s">
        <v>32</v>
      </c>
      <c r="F53" s="30"/>
      <c r="G53" s="106" t="s">
        <v>54</v>
      </c>
      <c r="H53" s="30"/>
      <c r="I53" s="30"/>
      <c r="J53" s="30"/>
      <c r="K53" s="68" t="s">
        <v>54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16"/>
      <c r="X53" s="18">
        <f t="shared" si="0"/>
        <v>0</v>
      </c>
      <c r="Y53" s="18">
        <f t="shared" si="1"/>
        <v>0</v>
      </c>
      <c r="Z53" s="31"/>
      <c r="AA53" s="80" t="s">
        <v>54</v>
      </c>
      <c r="AB53" s="81" t="s">
        <v>50</v>
      </c>
      <c r="AC53" s="81" t="s">
        <v>50</v>
      </c>
      <c r="AD53" s="82" t="s">
        <v>50</v>
      </c>
      <c r="AE53" s="83" t="s">
        <v>54</v>
      </c>
      <c r="AF53" s="78" t="s">
        <v>54</v>
      </c>
      <c r="AG53" s="84"/>
    </row>
    <row r="54" spans="1:33" ht="15.75" hidden="1" customHeight="1">
      <c r="A54" s="11">
        <v>48</v>
      </c>
      <c r="B54" s="40"/>
      <c r="C54" s="41"/>
      <c r="D54" s="39"/>
      <c r="E54" s="15" t="s">
        <v>32</v>
      </c>
      <c r="F54" s="30"/>
      <c r="G54" s="106" t="s">
        <v>54</v>
      </c>
      <c r="H54" s="30"/>
      <c r="I54" s="30"/>
      <c r="J54" s="30"/>
      <c r="K54" s="68" t="s">
        <v>54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16"/>
      <c r="X54" s="18">
        <f t="shared" si="0"/>
        <v>0</v>
      </c>
      <c r="Y54" s="18">
        <f t="shared" si="1"/>
        <v>0</v>
      </c>
      <c r="Z54" s="31"/>
      <c r="AA54" s="80" t="s">
        <v>54</v>
      </c>
      <c r="AB54" s="81" t="s">
        <v>50</v>
      </c>
      <c r="AC54" s="81" t="s">
        <v>50</v>
      </c>
      <c r="AD54" s="82" t="s">
        <v>50</v>
      </c>
      <c r="AE54" s="83" t="s">
        <v>54</v>
      </c>
      <c r="AF54" s="78" t="s">
        <v>54</v>
      </c>
      <c r="AG54" s="84"/>
    </row>
    <row r="55" spans="1:33" ht="15.75" hidden="1" customHeight="1">
      <c r="A55" s="62">
        <v>49</v>
      </c>
      <c r="B55" s="40"/>
      <c r="C55" s="41"/>
      <c r="D55" s="39"/>
      <c r="E55" s="63" t="s">
        <v>32</v>
      </c>
      <c r="F55" s="30"/>
      <c r="G55" s="106" t="s">
        <v>54</v>
      </c>
      <c r="H55" s="30"/>
      <c r="I55" s="30"/>
      <c r="J55" s="30"/>
      <c r="K55" s="68" t="s">
        <v>54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16"/>
      <c r="X55" s="18">
        <f t="shared" si="0"/>
        <v>0</v>
      </c>
      <c r="Y55" s="18">
        <f t="shared" si="1"/>
        <v>0</v>
      </c>
      <c r="Z55" s="64"/>
      <c r="AA55" s="80" t="s">
        <v>54</v>
      </c>
      <c r="AB55" s="81" t="s">
        <v>50</v>
      </c>
      <c r="AC55" s="81" t="s">
        <v>50</v>
      </c>
      <c r="AD55" s="82" t="s">
        <v>50</v>
      </c>
      <c r="AE55" s="83" t="s">
        <v>54</v>
      </c>
      <c r="AF55" s="78" t="s">
        <v>54</v>
      </c>
      <c r="AG55" s="84"/>
    </row>
    <row r="56" spans="1:33" ht="15.75" hidden="1" customHeight="1">
      <c r="A56" s="62">
        <v>50</v>
      </c>
      <c r="B56" s="40"/>
      <c r="C56" s="41"/>
      <c r="D56" s="39"/>
      <c r="E56" s="63" t="s">
        <v>32</v>
      </c>
      <c r="F56" s="30"/>
      <c r="G56" s="106" t="s">
        <v>54</v>
      </c>
      <c r="H56" s="30"/>
      <c r="I56" s="30"/>
      <c r="J56" s="30"/>
      <c r="K56" s="68" t="s">
        <v>54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16"/>
      <c r="X56" s="18">
        <f t="shared" si="0"/>
        <v>0</v>
      </c>
      <c r="Y56" s="18">
        <f t="shared" si="1"/>
        <v>0</v>
      </c>
      <c r="Z56" s="64"/>
      <c r="AA56" s="80" t="s">
        <v>54</v>
      </c>
      <c r="AB56" s="81" t="s">
        <v>50</v>
      </c>
      <c r="AC56" s="81" t="s">
        <v>50</v>
      </c>
      <c r="AD56" s="82" t="s">
        <v>50</v>
      </c>
      <c r="AE56" s="83" t="s">
        <v>54</v>
      </c>
      <c r="AF56" s="78" t="s">
        <v>54</v>
      </c>
      <c r="AG56" s="84"/>
    </row>
    <row r="57" spans="1:33" ht="15.75" hidden="1" customHeight="1">
      <c r="A57" s="62">
        <v>51</v>
      </c>
      <c r="B57" s="40"/>
      <c r="C57" s="41"/>
      <c r="D57" s="39"/>
      <c r="E57" s="63" t="s">
        <v>32</v>
      </c>
      <c r="F57" s="30"/>
      <c r="G57" s="106" t="s">
        <v>54</v>
      </c>
      <c r="H57" s="30"/>
      <c r="I57" s="30"/>
      <c r="J57" s="30"/>
      <c r="K57" s="68" t="s">
        <v>54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16"/>
      <c r="X57" s="18">
        <f t="shared" si="0"/>
        <v>0</v>
      </c>
      <c r="Y57" s="18">
        <f t="shared" si="1"/>
        <v>0</v>
      </c>
      <c r="Z57" s="64"/>
      <c r="AA57" s="80" t="s">
        <v>54</v>
      </c>
      <c r="AB57" s="81" t="s">
        <v>50</v>
      </c>
      <c r="AC57" s="81" t="s">
        <v>50</v>
      </c>
      <c r="AD57" s="82" t="s">
        <v>50</v>
      </c>
      <c r="AE57" s="83" t="s">
        <v>54</v>
      </c>
      <c r="AF57" s="78" t="s">
        <v>54</v>
      </c>
      <c r="AG57" s="84"/>
    </row>
    <row r="58" spans="1:33" ht="15.75" hidden="1" customHeight="1">
      <c r="A58" s="62">
        <v>52</v>
      </c>
      <c r="B58" s="40"/>
      <c r="C58" s="41"/>
      <c r="D58" s="39"/>
      <c r="E58" s="63" t="s">
        <v>32</v>
      </c>
      <c r="F58" s="30"/>
      <c r="G58" s="106" t="s">
        <v>54</v>
      </c>
      <c r="H58" s="30"/>
      <c r="I58" s="30"/>
      <c r="J58" s="30"/>
      <c r="K58" s="68" t="s">
        <v>54</v>
      </c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16"/>
      <c r="X58" s="18">
        <f t="shared" si="0"/>
        <v>0</v>
      </c>
      <c r="Y58" s="18">
        <f t="shared" si="1"/>
        <v>0</v>
      </c>
      <c r="Z58" s="64"/>
      <c r="AA58" s="80" t="s">
        <v>54</v>
      </c>
      <c r="AB58" s="81" t="s">
        <v>50</v>
      </c>
      <c r="AC58" s="81" t="s">
        <v>50</v>
      </c>
      <c r="AD58" s="82" t="s">
        <v>50</v>
      </c>
      <c r="AE58" s="83" t="s">
        <v>54</v>
      </c>
      <c r="AF58" s="78" t="s">
        <v>54</v>
      </c>
      <c r="AG58" s="84"/>
    </row>
    <row r="59" spans="1:33" ht="18" hidden="1" customHeight="1">
      <c r="A59" s="62">
        <v>53</v>
      </c>
      <c r="B59" s="40"/>
      <c r="C59" s="41"/>
      <c r="D59" s="39"/>
      <c r="E59" s="63" t="s">
        <v>32</v>
      </c>
      <c r="F59" s="30"/>
      <c r="G59" s="106" t="s">
        <v>54</v>
      </c>
      <c r="H59" s="30"/>
      <c r="I59" s="30"/>
      <c r="J59" s="30"/>
      <c r="K59" s="68" t="s">
        <v>54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16"/>
      <c r="X59" s="18">
        <f t="shared" si="0"/>
        <v>0</v>
      </c>
      <c r="Y59" s="18">
        <f t="shared" si="1"/>
        <v>0</v>
      </c>
      <c r="Z59" s="64"/>
      <c r="AA59" s="80" t="s">
        <v>54</v>
      </c>
      <c r="AB59" s="81" t="s">
        <v>50</v>
      </c>
      <c r="AC59" s="81" t="s">
        <v>50</v>
      </c>
      <c r="AD59" s="82" t="s">
        <v>50</v>
      </c>
      <c r="AE59" s="83" t="s">
        <v>54</v>
      </c>
      <c r="AF59" s="78" t="s">
        <v>54</v>
      </c>
      <c r="AG59" s="84"/>
    </row>
    <row r="60" spans="1:33" ht="15.75" hidden="1" customHeight="1">
      <c r="A60" s="62">
        <v>54</v>
      </c>
      <c r="B60" s="40"/>
      <c r="C60" s="41"/>
      <c r="D60" s="39"/>
      <c r="E60" s="63" t="s">
        <v>32</v>
      </c>
      <c r="F60" s="30"/>
      <c r="G60" s="106" t="s">
        <v>54</v>
      </c>
      <c r="H60" s="30"/>
      <c r="I60" s="30"/>
      <c r="J60" s="30"/>
      <c r="K60" s="68" t="s">
        <v>54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16"/>
      <c r="X60" s="18">
        <f t="shared" si="0"/>
        <v>0</v>
      </c>
      <c r="Y60" s="18">
        <f t="shared" si="1"/>
        <v>0</v>
      </c>
      <c r="Z60" s="64"/>
      <c r="AA60" s="80" t="s">
        <v>54</v>
      </c>
      <c r="AB60" s="81" t="s">
        <v>50</v>
      </c>
      <c r="AC60" s="81" t="s">
        <v>50</v>
      </c>
      <c r="AD60" s="82" t="s">
        <v>50</v>
      </c>
      <c r="AE60" s="83" t="s">
        <v>54</v>
      </c>
      <c r="AF60" s="78" t="s">
        <v>54</v>
      </c>
      <c r="AG60" s="84"/>
    </row>
    <row r="61" spans="1:33" ht="16.5" hidden="1" customHeight="1">
      <c r="A61" s="62">
        <v>55</v>
      </c>
      <c r="B61" s="40"/>
      <c r="C61" s="41"/>
      <c r="D61" s="39"/>
      <c r="E61" s="63" t="s">
        <v>32</v>
      </c>
      <c r="F61" s="30"/>
      <c r="G61" s="106" t="s">
        <v>54</v>
      </c>
      <c r="H61" s="30"/>
      <c r="I61" s="30"/>
      <c r="J61" s="30"/>
      <c r="K61" s="68" t="s">
        <v>54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16"/>
      <c r="X61" s="18">
        <f t="shared" si="0"/>
        <v>0</v>
      </c>
      <c r="Y61" s="18">
        <f t="shared" si="1"/>
        <v>0</v>
      </c>
      <c r="Z61" s="64"/>
      <c r="AA61" s="80" t="s">
        <v>54</v>
      </c>
      <c r="AB61" s="81" t="s">
        <v>50</v>
      </c>
      <c r="AC61" s="81" t="s">
        <v>50</v>
      </c>
      <c r="AD61" s="82" t="s">
        <v>50</v>
      </c>
      <c r="AE61" s="83" t="s">
        <v>54</v>
      </c>
      <c r="AF61" s="78" t="s">
        <v>54</v>
      </c>
      <c r="AG61" s="84"/>
    </row>
    <row r="62" spans="1:33" ht="16.5" hidden="1" customHeight="1">
      <c r="A62" s="62">
        <v>56</v>
      </c>
      <c r="B62" s="40"/>
      <c r="C62" s="41"/>
      <c r="D62" s="39"/>
      <c r="E62" s="63"/>
      <c r="F62" s="30"/>
      <c r="G62" s="106" t="s">
        <v>54</v>
      </c>
      <c r="H62" s="30"/>
      <c r="I62" s="30"/>
      <c r="J62" s="30"/>
      <c r="K62" s="68" t="s">
        <v>54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16"/>
      <c r="X62" s="18">
        <f t="shared" si="0"/>
        <v>0</v>
      </c>
      <c r="Y62" s="18">
        <f t="shared" si="1"/>
        <v>0</v>
      </c>
      <c r="Z62" s="64"/>
      <c r="AA62" s="80" t="s">
        <v>54</v>
      </c>
      <c r="AB62" s="81" t="s">
        <v>50</v>
      </c>
      <c r="AC62" s="81" t="s">
        <v>50</v>
      </c>
      <c r="AD62" s="82" t="s">
        <v>50</v>
      </c>
      <c r="AE62" s="83" t="s">
        <v>54</v>
      </c>
      <c r="AF62" s="78" t="s">
        <v>54</v>
      </c>
      <c r="AG62" s="84"/>
    </row>
    <row r="63" spans="1:33" ht="16.5" hidden="1" customHeight="1">
      <c r="A63" s="62">
        <v>57</v>
      </c>
      <c r="B63" s="40"/>
      <c r="C63" s="41"/>
      <c r="D63" s="39"/>
      <c r="E63" s="63"/>
      <c r="F63" s="30"/>
      <c r="G63" s="106" t="s">
        <v>54</v>
      </c>
      <c r="H63" s="30"/>
      <c r="I63" s="30"/>
      <c r="J63" s="30"/>
      <c r="K63" s="68" t="s">
        <v>54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16"/>
      <c r="X63" s="18">
        <f t="shared" si="0"/>
        <v>0</v>
      </c>
      <c r="Y63" s="18">
        <f t="shared" si="1"/>
        <v>0</v>
      </c>
      <c r="Z63" s="64"/>
      <c r="AA63" s="80" t="s">
        <v>54</v>
      </c>
      <c r="AB63" s="81" t="s">
        <v>50</v>
      </c>
      <c r="AC63" s="81" t="s">
        <v>50</v>
      </c>
      <c r="AD63" s="82" t="s">
        <v>50</v>
      </c>
      <c r="AE63" s="83" t="s">
        <v>54</v>
      </c>
      <c r="AF63" s="78" t="s">
        <v>54</v>
      </c>
      <c r="AG63" s="84"/>
    </row>
    <row r="64" spans="1:33" ht="16.5" hidden="1" customHeight="1">
      <c r="A64" s="62">
        <v>58</v>
      </c>
      <c r="B64" s="40"/>
      <c r="C64" s="41"/>
      <c r="D64" s="39"/>
      <c r="E64" s="63"/>
      <c r="F64" s="30"/>
      <c r="G64" s="106" t="s">
        <v>54</v>
      </c>
      <c r="H64" s="30"/>
      <c r="I64" s="30"/>
      <c r="J64" s="30"/>
      <c r="K64" s="68" t="s">
        <v>54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16"/>
      <c r="X64" s="18">
        <f t="shared" si="0"/>
        <v>0</v>
      </c>
      <c r="Y64" s="18">
        <f t="shared" si="1"/>
        <v>0</v>
      </c>
      <c r="Z64" s="64"/>
      <c r="AA64" s="80" t="s">
        <v>54</v>
      </c>
      <c r="AB64" s="81" t="s">
        <v>50</v>
      </c>
      <c r="AC64" s="81" t="s">
        <v>50</v>
      </c>
      <c r="AD64" s="82" t="s">
        <v>50</v>
      </c>
      <c r="AE64" s="83" t="s">
        <v>54</v>
      </c>
      <c r="AF64" s="78" t="s">
        <v>54</v>
      </c>
      <c r="AG64" s="84"/>
    </row>
    <row r="65" spans="1:33" ht="16.5" hidden="1" customHeight="1">
      <c r="A65" s="62">
        <v>59</v>
      </c>
      <c r="B65" s="40"/>
      <c r="C65" s="41"/>
      <c r="D65" s="39"/>
      <c r="E65" s="63"/>
      <c r="F65" s="30"/>
      <c r="G65" s="106" t="s">
        <v>54</v>
      </c>
      <c r="H65" s="30"/>
      <c r="I65" s="30"/>
      <c r="J65" s="30"/>
      <c r="K65" s="68" t="s">
        <v>54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16"/>
      <c r="X65" s="18">
        <f t="shared" si="0"/>
        <v>0</v>
      </c>
      <c r="Y65" s="18">
        <f t="shared" si="1"/>
        <v>0</v>
      </c>
      <c r="Z65" s="64"/>
      <c r="AA65" s="80" t="s">
        <v>54</v>
      </c>
      <c r="AB65" s="81" t="s">
        <v>50</v>
      </c>
      <c r="AC65" s="81" t="s">
        <v>50</v>
      </c>
      <c r="AD65" s="82" t="s">
        <v>50</v>
      </c>
      <c r="AE65" s="83" t="s">
        <v>54</v>
      </c>
      <c r="AF65" s="78" t="s">
        <v>54</v>
      </c>
      <c r="AG65" s="84"/>
    </row>
    <row r="66" spans="1:33" ht="16.5" hidden="1" customHeight="1" thickBot="1">
      <c r="A66" s="11">
        <v>60</v>
      </c>
      <c r="B66" s="55"/>
      <c r="C66" s="56"/>
      <c r="D66" s="57"/>
      <c r="E66" s="58"/>
      <c r="F66" s="59"/>
      <c r="G66" s="107" t="s">
        <v>54</v>
      </c>
      <c r="H66" s="59"/>
      <c r="I66" s="59"/>
      <c r="J66" s="59"/>
      <c r="K66" s="69" t="s">
        <v>54</v>
      </c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60"/>
      <c r="X66" s="18">
        <f t="shared" si="0"/>
        <v>0</v>
      </c>
      <c r="Y66" s="18">
        <f t="shared" si="1"/>
        <v>0</v>
      </c>
      <c r="Z66" s="61"/>
      <c r="AA66" s="85" t="s">
        <v>54</v>
      </c>
      <c r="AB66" s="86" t="s">
        <v>50</v>
      </c>
      <c r="AC66" s="86" t="s">
        <v>50</v>
      </c>
      <c r="AD66" s="87" t="s">
        <v>50</v>
      </c>
      <c r="AE66" s="88" t="s">
        <v>54</v>
      </c>
      <c r="AF66" s="78" t="s">
        <v>54</v>
      </c>
      <c r="AG66" s="89"/>
    </row>
    <row r="67" spans="1:33">
      <c r="G67" s="108"/>
      <c r="K67" s="70"/>
    </row>
    <row r="68" spans="1:33" s="43" customFormat="1" ht="18.75">
      <c r="B68" s="45"/>
      <c r="C68" s="46"/>
      <c r="D68" s="47"/>
      <c r="E68" s="48"/>
      <c r="F68" s="49"/>
      <c r="G68" s="109"/>
      <c r="H68" s="49"/>
      <c r="I68" s="49"/>
      <c r="J68" s="49"/>
      <c r="K68" s="71"/>
      <c r="L68" s="49"/>
      <c r="M68" s="49"/>
      <c r="N68" s="50"/>
      <c r="O68" s="49"/>
      <c r="W68" s="51"/>
      <c r="X68" s="52"/>
      <c r="Y68" s="52"/>
      <c r="AA68" s="72"/>
      <c r="AB68" s="72"/>
      <c r="AC68" s="72"/>
      <c r="AD68" s="72"/>
      <c r="AE68" s="73"/>
      <c r="AF68" s="73"/>
      <c r="AG68" s="72"/>
    </row>
    <row r="69" spans="1:33" s="43" customFormat="1" ht="18.75">
      <c r="C69" s="53"/>
      <c r="D69" s="54"/>
      <c r="E69" s="48"/>
      <c r="F69" s="49"/>
      <c r="G69" s="109"/>
      <c r="H69" s="49"/>
      <c r="I69" s="49"/>
      <c r="J69" s="49"/>
      <c r="K69" s="71" t="s">
        <v>50</v>
      </c>
      <c r="L69" s="49"/>
      <c r="M69" s="49"/>
      <c r="N69" s="49"/>
      <c r="W69" s="51"/>
      <c r="X69" s="5"/>
      <c r="Y69" s="5"/>
      <c r="AA69" s="72"/>
      <c r="AB69" s="72"/>
      <c r="AC69" s="72"/>
      <c r="AD69" s="72"/>
      <c r="AE69" s="73"/>
      <c r="AF69" s="73"/>
      <c r="AG69" s="72"/>
    </row>
    <row r="70" spans="1:33">
      <c r="G70" s="108"/>
      <c r="K70" s="70" t="s">
        <v>50</v>
      </c>
    </row>
    <row r="71" spans="1:33">
      <c r="G71" s="108"/>
      <c r="K71" s="70"/>
    </row>
    <row r="72" spans="1:33">
      <c r="G72" s="108"/>
      <c r="K72" s="70"/>
    </row>
  </sheetData>
  <mergeCells count="25">
    <mergeCell ref="Y5:Y6"/>
    <mergeCell ref="Z5:Z6"/>
    <mergeCell ref="AA5:AA6"/>
    <mergeCell ref="I5:I6"/>
    <mergeCell ref="J5:J6"/>
    <mergeCell ref="K5:K6"/>
    <mergeCell ref="L5:L6"/>
    <mergeCell ref="M5:W5"/>
    <mergeCell ref="X5:X6"/>
    <mergeCell ref="AG5:AG6"/>
    <mergeCell ref="E2:V2"/>
    <mergeCell ref="E3:V3"/>
    <mergeCell ref="A5:A6"/>
    <mergeCell ref="B5:B6"/>
    <mergeCell ref="C5:C6"/>
    <mergeCell ref="D5:D6"/>
    <mergeCell ref="E5:E6"/>
    <mergeCell ref="F5:F6"/>
    <mergeCell ref="G5:G6"/>
    <mergeCell ref="H5:H6"/>
    <mergeCell ref="AE5:AE6"/>
    <mergeCell ref="AF5:AF6"/>
    <mergeCell ref="AB5:AB6"/>
    <mergeCell ref="AC5:AC6"/>
    <mergeCell ref="AD5:AD6"/>
  </mergeCells>
  <pageMargins left="0.21" right="0.17" top="0.74803149606299213" bottom="0.74803149606299213" header="0.31496062992125984" footer="0.31496062992125984"/>
  <pageSetup paperSize="9" scale="36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72"/>
  <sheetViews>
    <sheetView zoomScale="65" zoomScaleNormal="65" workbookViewId="0">
      <pane ySplit="6" topLeftCell="A7" activePane="bottomLeft" state="frozen"/>
      <selection activeCell="C68" sqref="C68"/>
      <selection pane="bottomLeft" activeCell="Z7" sqref="Z7:Z26"/>
    </sheetView>
  </sheetViews>
  <sheetFormatPr defaultRowHeight="15.75"/>
  <cols>
    <col min="1" max="1" width="6.42578125" style="6" customWidth="1"/>
    <col min="2" max="2" width="18" style="6" bestFit="1" customWidth="1"/>
    <col min="3" max="3" width="16.7109375" style="44" customWidth="1"/>
    <col min="4" max="4" width="21.140625" style="7" customWidth="1"/>
    <col min="5" max="5" width="15.42578125" style="6" customWidth="1"/>
    <col min="6" max="6" width="11.42578125" style="6" customWidth="1"/>
    <col min="7" max="7" width="12.7109375" style="6" customWidth="1"/>
    <col min="8" max="8" width="11.140625" style="6" customWidth="1"/>
    <col min="9" max="9" width="12.42578125" style="6" customWidth="1"/>
    <col min="10" max="10" width="10.85546875" style="6" customWidth="1"/>
    <col min="11" max="12" width="14.5703125" style="6" customWidth="1"/>
    <col min="13" max="13" width="8.140625" style="6" customWidth="1"/>
    <col min="14" max="14" width="8.85546875" style="6" customWidth="1"/>
    <col min="15" max="15" width="10.7109375" style="6" customWidth="1"/>
    <col min="16" max="16" width="11" style="6" customWidth="1"/>
    <col min="17" max="17" width="8.140625" style="6" customWidth="1"/>
    <col min="18" max="18" width="7.7109375" style="6" customWidth="1"/>
    <col min="19" max="19" width="8.85546875" style="6" customWidth="1"/>
    <col min="20" max="20" width="7.5703125" style="6" customWidth="1"/>
    <col min="21" max="21" width="7.28515625" style="6" customWidth="1"/>
    <col min="22" max="22" width="13.140625" style="6" customWidth="1"/>
    <col min="23" max="23" width="10" style="6" customWidth="1"/>
    <col min="24" max="25" width="9.140625" style="5" customWidth="1"/>
    <col min="26" max="26" width="18.42578125" style="6" customWidth="1"/>
    <col min="27" max="27" width="11.5703125" style="72" customWidth="1"/>
    <col min="28" max="28" width="12.140625" style="72" customWidth="1"/>
    <col min="29" max="29" width="13.140625" style="72" customWidth="1"/>
    <col min="30" max="30" width="12.28515625" style="72" customWidth="1"/>
    <col min="31" max="31" width="11.28515625" style="73" customWidth="1"/>
    <col min="32" max="32" width="10.28515625" style="73" customWidth="1"/>
    <col min="33" max="33" width="13.28515625" style="72" customWidth="1"/>
    <col min="34" max="16384" width="9.140625" style="6"/>
  </cols>
  <sheetData>
    <row r="1" spans="1:33">
      <c r="A1" s="1"/>
      <c r="B1" s="1"/>
      <c r="C1" s="2"/>
      <c r="D1" s="3"/>
      <c r="E1" s="1"/>
      <c r="F1" s="1"/>
      <c r="G1" s="65"/>
      <c r="H1" s="1"/>
      <c r="I1" s="1"/>
      <c r="J1" s="1"/>
      <c r="K1" s="6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4"/>
      <c r="Z1" s="1"/>
    </row>
    <row r="2" spans="1:33">
      <c r="A2" s="3"/>
      <c r="B2" s="3"/>
      <c r="C2" s="2"/>
      <c r="E2" s="138"/>
      <c r="F2" s="138"/>
      <c r="G2" s="139"/>
      <c r="H2" s="138"/>
      <c r="I2" s="138"/>
      <c r="J2" s="138"/>
      <c r="K2" s="139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3"/>
      <c r="X2" s="8"/>
      <c r="Y2" s="8"/>
      <c r="Z2" s="3"/>
    </row>
    <row r="3" spans="1:33">
      <c r="A3" s="3"/>
      <c r="B3" s="3"/>
      <c r="C3" s="2"/>
      <c r="E3" s="138"/>
      <c r="F3" s="138"/>
      <c r="G3" s="139"/>
      <c r="H3" s="138"/>
      <c r="I3" s="138"/>
      <c r="J3" s="138"/>
      <c r="K3" s="139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3"/>
      <c r="X3" s="8"/>
      <c r="Y3" s="8"/>
      <c r="Z3" s="3"/>
    </row>
    <row r="4" spans="1:33" ht="16.5" thickBot="1">
      <c r="A4" s="3"/>
      <c r="B4" s="3"/>
      <c r="C4" s="2"/>
      <c r="D4" s="3"/>
      <c r="E4" s="3"/>
      <c r="F4" s="3"/>
      <c r="G4" s="66"/>
      <c r="H4" s="3"/>
      <c r="I4" s="3"/>
      <c r="J4" s="3"/>
      <c r="K4" s="6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8"/>
      <c r="Y4" s="8"/>
      <c r="Z4" s="3"/>
    </row>
    <row r="5" spans="1:33" ht="15.75" customHeight="1">
      <c r="A5" s="140" t="s">
        <v>0</v>
      </c>
      <c r="B5" s="129" t="s">
        <v>1</v>
      </c>
      <c r="C5" s="143" t="s">
        <v>2</v>
      </c>
      <c r="D5" s="140" t="s">
        <v>3</v>
      </c>
      <c r="E5" s="127" t="s">
        <v>4</v>
      </c>
      <c r="F5" s="129" t="s">
        <v>5</v>
      </c>
      <c r="G5" s="147" t="s">
        <v>53</v>
      </c>
      <c r="H5" s="127" t="s">
        <v>6</v>
      </c>
      <c r="I5" s="127" t="s">
        <v>7</v>
      </c>
      <c r="J5" s="129" t="s">
        <v>8</v>
      </c>
      <c r="K5" s="151" t="s">
        <v>55</v>
      </c>
      <c r="L5" s="121" t="s">
        <v>9</v>
      </c>
      <c r="M5" s="133" t="s">
        <v>10</v>
      </c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6" t="s">
        <v>11</v>
      </c>
      <c r="Y5" s="121" t="s">
        <v>12</v>
      </c>
      <c r="Z5" s="123" t="s">
        <v>13</v>
      </c>
      <c r="AA5" s="149" t="s">
        <v>16</v>
      </c>
      <c r="AB5" s="149" t="s">
        <v>15</v>
      </c>
      <c r="AC5" s="149" t="s">
        <v>14</v>
      </c>
      <c r="AD5" s="149" t="s">
        <v>17</v>
      </c>
      <c r="AE5" s="114" t="s">
        <v>18</v>
      </c>
      <c r="AF5" s="114" t="s">
        <v>56</v>
      </c>
      <c r="AG5" s="116" t="s">
        <v>19</v>
      </c>
    </row>
    <row r="6" spans="1:33" ht="78" customHeight="1" thickBot="1">
      <c r="A6" s="141"/>
      <c r="B6" s="142"/>
      <c r="C6" s="144"/>
      <c r="D6" s="141"/>
      <c r="E6" s="128"/>
      <c r="F6" s="130"/>
      <c r="G6" s="148"/>
      <c r="H6" s="128"/>
      <c r="I6" s="128"/>
      <c r="J6" s="130"/>
      <c r="K6" s="152"/>
      <c r="L6" s="122"/>
      <c r="M6" s="9" t="s">
        <v>20</v>
      </c>
      <c r="N6" s="101" t="s">
        <v>21</v>
      </c>
      <c r="O6" s="101" t="s">
        <v>22</v>
      </c>
      <c r="P6" s="101" t="s">
        <v>23</v>
      </c>
      <c r="Q6" s="101" t="s">
        <v>24</v>
      </c>
      <c r="R6" s="101" t="s">
        <v>25</v>
      </c>
      <c r="S6" s="10" t="s">
        <v>26</v>
      </c>
      <c r="T6" s="101" t="s">
        <v>27</v>
      </c>
      <c r="U6" s="101" t="s">
        <v>28</v>
      </c>
      <c r="V6" s="101" t="s">
        <v>29</v>
      </c>
      <c r="W6" s="101" t="s">
        <v>30</v>
      </c>
      <c r="X6" s="137"/>
      <c r="Y6" s="122"/>
      <c r="Z6" s="124"/>
      <c r="AA6" s="150"/>
      <c r="AB6" s="150"/>
      <c r="AC6" s="150"/>
      <c r="AD6" s="150"/>
      <c r="AE6" s="115"/>
      <c r="AF6" s="115"/>
      <c r="AG6" s="117"/>
    </row>
    <row r="7" spans="1:33" ht="15.95" customHeight="1">
      <c r="A7" s="11">
        <v>1</v>
      </c>
      <c r="B7" s="12"/>
      <c r="C7" s="13" t="s">
        <v>31</v>
      </c>
      <c r="D7" s="14"/>
      <c r="E7" s="15" t="s">
        <v>32</v>
      </c>
      <c r="F7" s="16">
        <v>0</v>
      </c>
      <c r="G7" s="67" t="s">
        <v>54</v>
      </c>
      <c r="H7" s="16"/>
      <c r="I7" s="16"/>
      <c r="J7" s="16"/>
      <c r="K7" s="67" t="s">
        <v>54</v>
      </c>
      <c r="L7" s="16">
        <v>0</v>
      </c>
      <c r="M7" s="16"/>
      <c r="N7" s="16"/>
      <c r="O7" s="17"/>
      <c r="P7" s="16"/>
      <c r="Q7" s="16"/>
      <c r="R7" s="16"/>
      <c r="S7" s="16"/>
      <c r="T7" s="16"/>
      <c r="U7" s="16"/>
      <c r="V7" s="16"/>
      <c r="W7" s="16"/>
      <c r="X7" s="18">
        <f>M7+Q7+W7+N7</f>
        <v>0</v>
      </c>
      <c r="Y7" s="18">
        <f>O7+P7+R7+T7+U7+S7+V7</f>
        <v>0</v>
      </c>
      <c r="Z7" s="19"/>
      <c r="AA7" s="74" t="s">
        <v>54</v>
      </c>
      <c r="AB7" s="75" t="s">
        <v>50</v>
      </c>
      <c r="AC7" s="75" t="s">
        <v>50</v>
      </c>
      <c r="AD7" s="76" t="s">
        <v>50</v>
      </c>
      <c r="AE7" s="77" t="s">
        <v>54</v>
      </c>
      <c r="AF7" s="78" t="s">
        <v>54</v>
      </c>
      <c r="AG7" s="79"/>
    </row>
    <row r="8" spans="1:33" ht="15.95" customHeight="1">
      <c r="A8" s="11">
        <v>2</v>
      </c>
      <c r="B8" s="12"/>
      <c r="C8" s="13" t="s">
        <v>33</v>
      </c>
      <c r="D8" s="20"/>
      <c r="E8" s="15" t="s">
        <v>32</v>
      </c>
      <c r="F8" s="16"/>
      <c r="G8" s="67" t="s">
        <v>54</v>
      </c>
      <c r="H8" s="16"/>
      <c r="I8" s="16"/>
      <c r="J8" s="16"/>
      <c r="K8" s="67" t="s">
        <v>54</v>
      </c>
      <c r="L8" s="16"/>
      <c r="M8" s="16"/>
      <c r="N8" s="16"/>
      <c r="O8" s="17"/>
      <c r="P8" s="16"/>
      <c r="Q8" s="16"/>
      <c r="R8" s="16"/>
      <c r="S8" s="16"/>
      <c r="T8" s="16"/>
      <c r="U8" s="16"/>
      <c r="V8" s="16"/>
      <c r="W8" s="16"/>
      <c r="X8" s="18">
        <f t="shared" ref="X8:X66" si="0">M8+Q8+W8+N8</f>
        <v>0</v>
      </c>
      <c r="Y8" s="18">
        <f t="shared" ref="Y8:Y66" si="1">O8+P8+R8+T8+U8+S8+V8</f>
        <v>0</v>
      </c>
      <c r="Z8" s="19"/>
      <c r="AA8" s="80" t="s">
        <v>54</v>
      </c>
      <c r="AB8" s="81" t="s">
        <v>50</v>
      </c>
      <c r="AC8" s="81" t="s">
        <v>50</v>
      </c>
      <c r="AD8" s="82" t="s">
        <v>50</v>
      </c>
      <c r="AE8" s="83" t="s">
        <v>54</v>
      </c>
      <c r="AF8" s="78" t="s">
        <v>54</v>
      </c>
      <c r="AG8" s="84"/>
    </row>
    <row r="9" spans="1:33" ht="15.95" customHeight="1">
      <c r="A9" s="11">
        <v>3</v>
      </c>
      <c r="B9" s="12"/>
      <c r="C9" s="13" t="s">
        <v>34</v>
      </c>
      <c r="D9" s="21"/>
      <c r="E9" s="15" t="s">
        <v>32</v>
      </c>
      <c r="F9" s="16">
        <v>81</v>
      </c>
      <c r="G9" s="67" t="s">
        <v>54</v>
      </c>
      <c r="H9" s="16">
        <v>50</v>
      </c>
      <c r="I9" s="16">
        <v>31</v>
      </c>
      <c r="J9" s="16"/>
      <c r="K9" s="67" t="s">
        <v>54</v>
      </c>
      <c r="L9" s="16">
        <v>48</v>
      </c>
      <c r="M9" s="16"/>
      <c r="N9" s="16"/>
      <c r="O9" s="17">
        <f>17.6+18.2</f>
        <v>35.799999999999997</v>
      </c>
      <c r="P9" s="16"/>
      <c r="Q9" s="16"/>
      <c r="R9" s="16"/>
      <c r="S9" s="16"/>
      <c r="T9" s="16"/>
      <c r="U9" s="16"/>
      <c r="V9" s="16"/>
      <c r="W9" s="16"/>
      <c r="X9" s="18">
        <f t="shared" si="0"/>
        <v>0</v>
      </c>
      <c r="Y9" s="18">
        <f t="shared" si="1"/>
        <v>35.799999999999997</v>
      </c>
      <c r="Z9" s="19"/>
      <c r="AA9" s="80" t="s">
        <v>54</v>
      </c>
      <c r="AB9" s="81" t="s">
        <v>50</v>
      </c>
      <c r="AC9" s="81" t="s">
        <v>50</v>
      </c>
      <c r="AD9" s="82" t="s">
        <v>50</v>
      </c>
      <c r="AE9" s="83" t="s">
        <v>54</v>
      </c>
      <c r="AF9" s="78" t="s">
        <v>54</v>
      </c>
      <c r="AG9" s="84"/>
    </row>
    <row r="10" spans="1:33" ht="15.95" customHeight="1">
      <c r="A10" s="11">
        <v>4</v>
      </c>
      <c r="B10" s="12"/>
      <c r="C10" s="22" t="s">
        <v>35</v>
      </c>
      <c r="D10" s="20"/>
      <c r="E10" s="15" t="s">
        <v>32</v>
      </c>
      <c r="F10" s="16">
        <v>78</v>
      </c>
      <c r="G10" s="67">
        <v>74.647999999999996</v>
      </c>
      <c r="H10" s="16">
        <v>39</v>
      </c>
      <c r="I10" s="16">
        <v>39</v>
      </c>
      <c r="J10" s="16">
        <v>230</v>
      </c>
      <c r="K10" s="67">
        <v>233.02324999999999</v>
      </c>
      <c r="L10" s="16">
        <v>49</v>
      </c>
      <c r="M10" s="16"/>
      <c r="N10" s="16"/>
      <c r="O10" s="17"/>
      <c r="P10" s="16"/>
      <c r="Q10" s="16"/>
      <c r="R10" s="16"/>
      <c r="S10" s="16"/>
      <c r="T10" s="16"/>
      <c r="U10" s="16"/>
      <c r="V10" s="16"/>
      <c r="W10" s="16">
        <v>100</v>
      </c>
      <c r="X10" s="18">
        <f t="shared" si="0"/>
        <v>100</v>
      </c>
      <c r="Y10" s="18">
        <f t="shared" si="1"/>
        <v>0</v>
      </c>
      <c r="Z10" s="19"/>
      <c r="AA10" s="80">
        <v>0.46656249999999999</v>
      </c>
      <c r="AB10" s="81">
        <v>0.13723379999999999</v>
      </c>
      <c r="AC10" s="81">
        <v>0.36276619999999998</v>
      </c>
      <c r="AD10" s="82">
        <v>0.32932870000000003</v>
      </c>
      <c r="AE10" s="83">
        <v>58.451393000000003</v>
      </c>
      <c r="AF10" s="78">
        <v>359.15789999999998</v>
      </c>
      <c r="AG10" s="84"/>
    </row>
    <row r="11" spans="1:33" ht="15.95" customHeight="1">
      <c r="A11" s="11">
        <v>5</v>
      </c>
      <c r="B11" s="12"/>
      <c r="C11" s="23" t="s">
        <v>36</v>
      </c>
      <c r="D11" s="20"/>
      <c r="E11" s="15" t="s">
        <v>32</v>
      </c>
      <c r="F11" s="16">
        <v>77</v>
      </c>
      <c r="G11" s="67">
        <v>72.227999999999994</v>
      </c>
      <c r="H11" s="16">
        <v>38.5</v>
      </c>
      <c r="I11" s="16">
        <v>38.5</v>
      </c>
      <c r="J11" s="16">
        <v>160</v>
      </c>
      <c r="K11" s="67">
        <v>150.36144999999999</v>
      </c>
      <c r="L11" s="16">
        <v>46</v>
      </c>
      <c r="M11" s="16"/>
      <c r="N11" s="16"/>
      <c r="O11" s="17"/>
      <c r="P11" s="16"/>
      <c r="Q11" s="16"/>
      <c r="R11" s="16"/>
      <c r="S11" s="16"/>
      <c r="T11" s="16"/>
      <c r="U11" s="16"/>
      <c r="V11" s="16"/>
      <c r="W11" s="16">
        <v>100</v>
      </c>
      <c r="X11" s="18">
        <f t="shared" si="0"/>
        <v>100</v>
      </c>
      <c r="Y11" s="18">
        <f t="shared" si="1"/>
        <v>0</v>
      </c>
      <c r="Z11" s="19"/>
      <c r="AA11" s="80">
        <v>0.47027780000000002</v>
      </c>
      <c r="AB11" s="81">
        <v>0.15422453</v>
      </c>
      <c r="AC11" s="81">
        <v>0.34577545999999998</v>
      </c>
      <c r="AD11" s="82">
        <v>0.31605327000000005</v>
      </c>
      <c r="AE11" s="83">
        <v>48.924100000000003</v>
      </c>
      <c r="AF11" s="78">
        <v>368.51852000000002</v>
      </c>
      <c r="AG11" s="84"/>
    </row>
    <row r="12" spans="1:33" ht="15.95" customHeight="1">
      <c r="A12" s="11">
        <v>6</v>
      </c>
      <c r="B12" s="12"/>
      <c r="C12" s="23" t="s">
        <v>37</v>
      </c>
      <c r="D12" s="20"/>
      <c r="E12" s="15" t="s">
        <v>32</v>
      </c>
      <c r="F12" s="16">
        <v>82</v>
      </c>
      <c r="G12" s="67">
        <v>76.408000000000001</v>
      </c>
      <c r="H12" s="16">
        <v>50</v>
      </c>
      <c r="I12" s="16">
        <v>32</v>
      </c>
      <c r="J12" s="16"/>
      <c r="K12" s="67">
        <v>0</v>
      </c>
      <c r="L12" s="16">
        <v>50</v>
      </c>
      <c r="M12" s="16"/>
      <c r="N12" s="16"/>
      <c r="O12" s="16">
        <f>20+17.4</f>
        <v>37.4</v>
      </c>
      <c r="P12" s="16"/>
      <c r="Q12" s="16"/>
      <c r="R12" s="16"/>
      <c r="S12" s="16"/>
      <c r="T12" s="16"/>
      <c r="U12" s="16"/>
      <c r="V12" s="16"/>
      <c r="W12" s="16"/>
      <c r="X12" s="18">
        <f t="shared" si="0"/>
        <v>0</v>
      </c>
      <c r="Y12" s="18">
        <f t="shared" si="1"/>
        <v>37.4</v>
      </c>
      <c r="Z12" s="19"/>
      <c r="AA12" s="80">
        <v>0.35731483000000003</v>
      </c>
      <c r="AB12" s="81">
        <v>0.107465275</v>
      </c>
      <c r="AC12" s="81">
        <v>0.39253473</v>
      </c>
      <c r="AD12" s="82">
        <v>0.24984955500000003</v>
      </c>
      <c r="AE12" s="83">
        <v>77.484763999999998</v>
      </c>
      <c r="AF12" s="78">
        <v>274.54543999999999</v>
      </c>
      <c r="AG12" s="84"/>
    </row>
    <row r="13" spans="1:33" ht="15.95" customHeight="1">
      <c r="A13" s="11">
        <v>7</v>
      </c>
      <c r="B13" s="12"/>
      <c r="C13" s="23" t="s">
        <v>38</v>
      </c>
      <c r="D13" s="20"/>
      <c r="E13" s="15" t="s">
        <v>32</v>
      </c>
      <c r="F13" s="16"/>
      <c r="G13" s="67"/>
      <c r="H13" s="16"/>
      <c r="I13" s="16"/>
      <c r="J13" s="16"/>
      <c r="K13" s="67"/>
      <c r="L13" s="16"/>
      <c r="M13" s="16"/>
      <c r="N13" s="16"/>
      <c r="O13" s="17"/>
      <c r="P13" s="16"/>
      <c r="Q13" s="16"/>
      <c r="R13" s="16"/>
      <c r="S13" s="16"/>
      <c r="T13" s="16"/>
      <c r="U13" s="16"/>
      <c r="V13" s="16"/>
      <c r="W13" s="16"/>
      <c r="X13" s="18">
        <f t="shared" si="0"/>
        <v>0</v>
      </c>
      <c r="Y13" s="18">
        <f t="shared" si="1"/>
        <v>0</v>
      </c>
      <c r="Z13" s="19"/>
      <c r="AA13" s="80"/>
      <c r="AB13" s="81"/>
      <c r="AC13" s="81"/>
      <c r="AD13" s="82"/>
      <c r="AE13" s="83"/>
      <c r="AF13" s="78"/>
      <c r="AG13" s="84"/>
    </row>
    <row r="14" spans="1:33" ht="15.95" customHeight="1">
      <c r="A14" s="11">
        <v>8</v>
      </c>
      <c r="B14" s="12"/>
      <c r="C14" s="13" t="s">
        <v>39</v>
      </c>
      <c r="D14" s="20"/>
      <c r="E14" s="15" t="s">
        <v>32</v>
      </c>
      <c r="F14" s="16">
        <v>67</v>
      </c>
      <c r="G14" s="67" t="s">
        <v>54</v>
      </c>
      <c r="H14" s="16">
        <v>33.5</v>
      </c>
      <c r="I14" s="16">
        <v>33.5</v>
      </c>
      <c r="J14" s="16">
        <v>120</v>
      </c>
      <c r="K14" s="67" t="s">
        <v>54</v>
      </c>
      <c r="L14" s="16">
        <v>45</v>
      </c>
      <c r="M14" s="16"/>
      <c r="N14" s="16">
        <v>79.819999999999993</v>
      </c>
      <c r="O14" s="17">
        <v>21.62</v>
      </c>
      <c r="P14" s="16"/>
      <c r="Q14" s="16"/>
      <c r="R14" s="16"/>
      <c r="S14" s="16"/>
      <c r="T14" s="16"/>
      <c r="U14" s="16"/>
      <c r="V14" s="16"/>
      <c r="W14" s="16"/>
      <c r="X14" s="18">
        <f t="shared" si="0"/>
        <v>79.819999999999993</v>
      </c>
      <c r="Y14" s="18">
        <f t="shared" si="1"/>
        <v>21.62</v>
      </c>
      <c r="Z14" s="19"/>
      <c r="AA14" s="80" t="s">
        <v>54</v>
      </c>
      <c r="AB14" s="81" t="s">
        <v>50</v>
      </c>
      <c r="AC14" s="81" t="s">
        <v>50</v>
      </c>
      <c r="AD14" s="82" t="s">
        <v>50</v>
      </c>
      <c r="AE14" s="83" t="s">
        <v>54</v>
      </c>
      <c r="AF14" s="78" t="s">
        <v>54</v>
      </c>
      <c r="AG14" s="84"/>
    </row>
    <row r="15" spans="1:33" ht="15.95" customHeight="1">
      <c r="A15" s="11">
        <v>9</v>
      </c>
      <c r="B15" s="12"/>
      <c r="C15" s="23" t="s">
        <v>40</v>
      </c>
      <c r="D15" s="20"/>
      <c r="E15" s="15" t="s">
        <v>32</v>
      </c>
      <c r="F15" s="16">
        <v>82</v>
      </c>
      <c r="G15" s="67" t="s">
        <v>54</v>
      </c>
      <c r="H15" s="16">
        <v>50</v>
      </c>
      <c r="I15" s="16">
        <v>32</v>
      </c>
      <c r="J15" s="16">
        <v>200</v>
      </c>
      <c r="K15" s="67" t="s">
        <v>54</v>
      </c>
      <c r="L15" s="16">
        <v>48</v>
      </c>
      <c r="M15" s="16"/>
      <c r="N15" s="16"/>
      <c r="O15" s="17">
        <f>18.5+18.3</f>
        <v>36.799999999999997</v>
      </c>
      <c r="P15" s="16"/>
      <c r="Q15" s="16"/>
      <c r="R15" s="16"/>
      <c r="S15" s="16"/>
      <c r="T15" s="16"/>
      <c r="U15" s="16"/>
      <c r="V15" s="16"/>
      <c r="W15" s="16"/>
      <c r="X15" s="18">
        <f t="shared" si="0"/>
        <v>0</v>
      </c>
      <c r="Y15" s="18">
        <f t="shared" si="1"/>
        <v>36.799999999999997</v>
      </c>
      <c r="Z15" s="19"/>
      <c r="AA15" s="80" t="s">
        <v>54</v>
      </c>
      <c r="AB15" s="81" t="s">
        <v>50</v>
      </c>
      <c r="AC15" s="81" t="s">
        <v>50</v>
      </c>
      <c r="AD15" s="82" t="s">
        <v>50</v>
      </c>
      <c r="AE15" s="83" t="s">
        <v>54</v>
      </c>
      <c r="AF15" s="78" t="s">
        <v>54</v>
      </c>
      <c r="AG15" s="84"/>
    </row>
    <row r="16" spans="1:33" ht="15.95" customHeight="1">
      <c r="A16" s="11">
        <v>10</v>
      </c>
      <c r="B16" s="12"/>
      <c r="C16" s="23" t="s">
        <v>41</v>
      </c>
      <c r="D16" s="20"/>
      <c r="E16" s="15" t="s">
        <v>32</v>
      </c>
      <c r="F16" s="16">
        <v>2</v>
      </c>
      <c r="G16" s="67" t="s">
        <v>54</v>
      </c>
      <c r="H16" s="16">
        <v>1</v>
      </c>
      <c r="I16" s="16">
        <v>1</v>
      </c>
      <c r="J16" s="16">
        <v>160</v>
      </c>
      <c r="K16" s="67" t="s">
        <v>54</v>
      </c>
      <c r="L16" s="16"/>
      <c r="M16" s="16"/>
      <c r="N16" s="16"/>
      <c r="O16" s="17"/>
      <c r="P16" s="16"/>
      <c r="Q16" s="16"/>
      <c r="R16" s="16"/>
      <c r="S16" s="16"/>
      <c r="T16" s="16"/>
      <c r="U16" s="16"/>
      <c r="V16" s="16"/>
      <c r="W16" s="16">
        <v>100</v>
      </c>
      <c r="X16" s="18">
        <f t="shared" si="0"/>
        <v>100</v>
      </c>
      <c r="Y16" s="18">
        <f t="shared" si="1"/>
        <v>0</v>
      </c>
      <c r="Z16" s="19"/>
      <c r="AA16" s="80" t="s">
        <v>54</v>
      </c>
      <c r="AB16" s="81" t="s">
        <v>50</v>
      </c>
      <c r="AC16" s="81" t="s">
        <v>50</v>
      </c>
      <c r="AD16" s="82" t="s">
        <v>50</v>
      </c>
      <c r="AE16" s="83" t="s">
        <v>54</v>
      </c>
      <c r="AF16" s="78" t="s">
        <v>54</v>
      </c>
      <c r="AG16" s="84"/>
    </row>
    <row r="17" spans="1:33" ht="15.95" customHeight="1">
      <c r="A17" s="11">
        <v>11</v>
      </c>
      <c r="B17" s="12"/>
      <c r="C17" s="23" t="s">
        <v>42</v>
      </c>
      <c r="D17" s="20"/>
      <c r="E17" s="15" t="s">
        <v>32</v>
      </c>
      <c r="F17" s="16">
        <v>0</v>
      </c>
      <c r="G17" s="67">
        <v>0</v>
      </c>
      <c r="H17" s="16"/>
      <c r="I17" s="16"/>
      <c r="J17" s="16">
        <v>160</v>
      </c>
      <c r="K17" s="67">
        <v>160</v>
      </c>
      <c r="L17" s="16">
        <v>0</v>
      </c>
      <c r="M17" s="16"/>
      <c r="N17" s="16"/>
      <c r="O17" s="17"/>
      <c r="P17" s="16"/>
      <c r="Q17" s="16"/>
      <c r="R17" s="16"/>
      <c r="S17" s="16"/>
      <c r="T17" s="16"/>
      <c r="U17" s="16"/>
      <c r="V17" s="16"/>
      <c r="W17" s="16"/>
      <c r="X17" s="18">
        <f t="shared" si="0"/>
        <v>0</v>
      </c>
      <c r="Y17" s="18">
        <f t="shared" si="1"/>
        <v>0</v>
      </c>
      <c r="Z17" s="19"/>
      <c r="AA17" s="80">
        <v>0.2838773</v>
      </c>
      <c r="AB17" s="81">
        <v>0</v>
      </c>
      <c r="AC17" s="81">
        <v>0.5</v>
      </c>
      <c r="AD17" s="82">
        <v>0.2838773</v>
      </c>
      <c r="AE17" s="83">
        <v>0</v>
      </c>
      <c r="AF17" s="78">
        <v>394.6875</v>
      </c>
      <c r="AG17" s="84"/>
    </row>
    <row r="18" spans="1:33" ht="15.95" customHeight="1">
      <c r="A18" s="11">
        <v>12</v>
      </c>
      <c r="B18" s="12"/>
      <c r="C18" s="23" t="s">
        <v>43</v>
      </c>
      <c r="D18" s="20"/>
      <c r="E18" s="15" t="s">
        <v>32</v>
      </c>
      <c r="F18" s="16">
        <v>7</v>
      </c>
      <c r="G18" s="67">
        <v>5.8559999999999999</v>
      </c>
      <c r="H18" s="16">
        <v>3.5</v>
      </c>
      <c r="I18" s="16">
        <v>3.5</v>
      </c>
      <c r="J18" s="16"/>
      <c r="K18" s="67">
        <v>0</v>
      </c>
      <c r="L18" s="16">
        <v>17</v>
      </c>
      <c r="M18" s="16"/>
      <c r="N18" s="16"/>
      <c r="O18" s="17"/>
      <c r="P18" s="16"/>
      <c r="Q18" s="16"/>
      <c r="R18" s="16"/>
      <c r="S18" s="16"/>
      <c r="T18" s="16"/>
      <c r="U18" s="16"/>
      <c r="V18" s="16"/>
      <c r="W18" s="16">
        <v>100</v>
      </c>
      <c r="X18" s="18">
        <f t="shared" si="0"/>
        <v>100</v>
      </c>
      <c r="Y18" s="18">
        <f t="shared" si="1"/>
        <v>0</v>
      </c>
      <c r="Z18" s="19"/>
      <c r="AA18" s="80">
        <v>0.29759258</v>
      </c>
      <c r="AB18" s="81">
        <v>1.9537037E-2</v>
      </c>
      <c r="AC18" s="81">
        <v>0.48046296999999999</v>
      </c>
      <c r="AD18" s="82">
        <v>0.27805554300000002</v>
      </c>
      <c r="AE18" s="83">
        <v>288.40309999999999</v>
      </c>
      <c r="AF18" s="78">
        <v>302.66665999999998</v>
      </c>
      <c r="AG18" s="84"/>
    </row>
    <row r="19" spans="1:33" ht="15.95" customHeight="1">
      <c r="A19" s="11">
        <v>13</v>
      </c>
      <c r="B19" s="12"/>
      <c r="C19" s="23" t="s">
        <v>44</v>
      </c>
      <c r="D19" s="21"/>
      <c r="E19" s="15" t="s">
        <v>32</v>
      </c>
      <c r="F19" s="16">
        <v>19</v>
      </c>
      <c r="G19" s="67">
        <v>17.239999999999998</v>
      </c>
      <c r="H19" s="16">
        <v>9.5</v>
      </c>
      <c r="I19" s="16">
        <v>9.5</v>
      </c>
      <c r="J19" s="16"/>
      <c r="K19" s="67">
        <v>0</v>
      </c>
      <c r="L19" s="16">
        <v>23</v>
      </c>
      <c r="M19" s="16"/>
      <c r="N19" s="16"/>
      <c r="O19" s="17"/>
      <c r="P19" s="16"/>
      <c r="Q19" s="16">
        <v>5</v>
      </c>
      <c r="R19" s="16"/>
      <c r="S19" s="16"/>
      <c r="T19" s="16"/>
      <c r="U19" s="16"/>
      <c r="V19" s="16"/>
      <c r="W19" s="16"/>
      <c r="X19" s="18">
        <f t="shared" si="0"/>
        <v>5</v>
      </c>
      <c r="Y19" s="18">
        <f t="shared" si="1"/>
        <v>0</v>
      </c>
      <c r="Z19" s="19"/>
      <c r="AA19" s="80">
        <v>0.29399305999999997</v>
      </c>
      <c r="AB19" s="81">
        <v>2.2835648E-2</v>
      </c>
      <c r="AC19" s="81">
        <v>0.47716436000000001</v>
      </c>
      <c r="AD19" s="82">
        <v>0.27115741199999999</v>
      </c>
      <c r="AE19" s="83">
        <v>150.63894999999999</v>
      </c>
      <c r="AF19" s="78">
        <v>222.68656999999999</v>
      </c>
      <c r="AG19" s="84"/>
    </row>
    <row r="20" spans="1:33" ht="15.95" customHeight="1">
      <c r="A20" s="11">
        <v>14</v>
      </c>
      <c r="B20" s="12"/>
      <c r="C20" s="23" t="s">
        <v>45</v>
      </c>
      <c r="D20" s="24"/>
      <c r="E20" s="15" t="s">
        <v>32</v>
      </c>
      <c r="F20" s="16"/>
      <c r="G20" s="67"/>
      <c r="H20" s="16"/>
      <c r="I20" s="16"/>
      <c r="J20" s="16"/>
      <c r="K20" s="67"/>
      <c r="L20" s="16"/>
      <c r="M20" s="16"/>
      <c r="N20" s="16"/>
      <c r="O20" s="17"/>
      <c r="P20" s="16"/>
      <c r="Q20" s="16"/>
      <c r="R20" s="16"/>
      <c r="S20" s="16"/>
      <c r="T20" s="16"/>
      <c r="U20" s="16"/>
      <c r="V20" s="16"/>
      <c r="W20" s="16"/>
      <c r="X20" s="18">
        <f t="shared" si="0"/>
        <v>0</v>
      </c>
      <c r="Y20" s="18">
        <f t="shared" si="1"/>
        <v>0</v>
      </c>
      <c r="Z20" s="19"/>
      <c r="AA20" s="80"/>
      <c r="AB20" s="81"/>
      <c r="AC20" s="81"/>
      <c r="AD20" s="82"/>
      <c r="AE20" s="83"/>
      <c r="AF20" s="78"/>
      <c r="AG20" s="84"/>
    </row>
    <row r="21" spans="1:33" s="7" customFormat="1" ht="15.95" customHeight="1">
      <c r="A21" s="11">
        <v>15</v>
      </c>
      <c r="B21" s="12"/>
      <c r="C21" s="23" t="s">
        <v>51</v>
      </c>
      <c r="D21" s="20"/>
      <c r="E21" s="15" t="s">
        <v>32</v>
      </c>
      <c r="F21" s="16">
        <v>55</v>
      </c>
      <c r="G21" s="67">
        <v>51.944000000000003</v>
      </c>
      <c r="H21" s="16">
        <v>30</v>
      </c>
      <c r="I21" s="16">
        <v>25</v>
      </c>
      <c r="J21" s="16">
        <v>280</v>
      </c>
      <c r="K21" s="67">
        <v>281.33334000000002</v>
      </c>
      <c r="L21" s="16">
        <v>31</v>
      </c>
      <c r="M21" s="16"/>
      <c r="N21" s="16"/>
      <c r="O21" s="25">
        <v>17.5</v>
      </c>
      <c r="P21" s="16"/>
      <c r="Q21" s="16"/>
      <c r="R21" s="26"/>
      <c r="S21" s="26"/>
      <c r="T21" s="26"/>
      <c r="U21" s="26"/>
      <c r="V21" s="26"/>
      <c r="W21" s="26"/>
      <c r="X21" s="18">
        <f t="shared" si="0"/>
        <v>0</v>
      </c>
      <c r="Y21" s="18">
        <f t="shared" si="1"/>
        <v>17.5</v>
      </c>
      <c r="Z21" s="19"/>
      <c r="AA21" s="80">
        <v>0.18659723</v>
      </c>
      <c r="AB21" s="81">
        <v>6.9444450000000005E-2</v>
      </c>
      <c r="AC21" s="81">
        <v>0.43055555000000001</v>
      </c>
      <c r="AD21" s="82">
        <v>0.11715278</v>
      </c>
      <c r="AE21" s="83">
        <v>47.259532999999998</v>
      </c>
      <c r="AF21" s="78">
        <v>380.97089999999997</v>
      </c>
      <c r="AG21" s="84"/>
    </row>
    <row r="22" spans="1:33" ht="15.95" customHeight="1">
      <c r="A22" s="11">
        <v>16</v>
      </c>
      <c r="B22" s="12"/>
      <c r="C22" s="23" t="s">
        <v>46</v>
      </c>
      <c r="D22" s="20"/>
      <c r="E22" s="15" t="s">
        <v>32</v>
      </c>
      <c r="F22" s="16"/>
      <c r="G22" s="67">
        <v>0.108</v>
      </c>
      <c r="H22" s="16"/>
      <c r="I22" s="16"/>
      <c r="J22" s="16"/>
      <c r="K22" s="67">
        <v>0</v>
      </c>
      <c r="L22" s="16"/>
      <c r="M22" s="16"/>
      <c r="N22" s="16"/>
      <c r="O22" s="17"/>
      <c r="P22" s="16"/>
      <c r="Q22" s="16"/>
      <c r="R22" s="16"/>
      <c r="S22" s="16"/>
      <c r="T22" s="16"/>
      <c r="U22" s="16"/>
      <c r="V22" s="16"/>
      <c r="W22" s="16"/>
      <c r="X22" s="18">
        <f t="shared" si="0"/>
        <v>0</v>
      </c>
      <c r="Y22" s="18">
        <f t="shared" si="1"/>
        <v>0</v>
      </c>
      <c r="Z22" s="19"/>
      <c r="AA22" s="80">
        <v>2.1296295999999999E-2</v>
      </c>
      <c r="AB22" s="81">
        <v>0</v>
      </c>
      <c r="AC22" s="81">
        <v>0.5</v>
      </c>
      <c r="AD22" s="82">
        <v>2.1296295999999999E-2</v>
      </c>
      <c r="AE22" s="83">
        <v>5401.2160000000003</v>
      </c>
      <c r="AF22" s="78">
        <v>323.33334000000002</v>
      </c>
      <c r="AG22" s="84"/>
    </row>
    <row r="23" spans="1:33" ht="15.95" customHeight="1">
      <c r="A23" s="11">
        <v>17</v>
      </c>
      <c r="B23" s="12"/>
      <c r="C23" s="23" t="s">
        <v>47</v>
      </c>
      <c r="D23" s="24"/>
      <c r="E23" s="15" t="s">
        <v>32</v>
      </c>
      <c r="F23" s="16">
        <v>66</v>
      </c>
      <c r="G23" s="67">
        <v>62.167999999999999</v>
      </c>
      <c r="H23" s="16">
        <v>33</v>
      </c>
      <c r="I23" s="16">
        <v>33</v>
      </c>
      <c r="J23" s="16">
        <v>280</v>
      </c>
      <c r="K23" s="67">
        <v>291.33334000000002</v>
      </c>
      <c r="L23" s="16">
        <v>46</v>
      </c>
      <c r="M23" s="16"/>
      <c r="N23" s="16">
        <f>25.12+27.4+28.9</f>
        <v>81.419999999999987</v>
      </c>
      <c r="O23" s="17">
        <v>20.94</v>
      </c>
      <c r="P23" s="16"/>
      <c r="Q23" s="16"/>
      <c r="R23" s="16"/>
      <c r="S23" s="16"/>
      <c r="T23" s="16"/>
      <c r="U23" s="16"/>
      <c r="V23" s="16"/>
      <c r="W23" s="16"/>
      <c r="X23" s="18">
        <f t="shared" si="0"/>
        <v>81.419999999999987</v>
      </c>
      <c r="Y23" s="18">
        <f t="shared" si="1"/>
        <v>20.94</v>
      </c>
      <c r="Z23" s="19"/>
      <c r="AA23" s="80">
        <v>0.31575233000000003</v>
      </c>
      <c r="AB23" s="81">
        <v>9.1562500000000005E-2</v>
      </c>
      <c r="AC23" s="81">
        <v>0.40843750000000001</v>
      </c>
      <c r="AD23" s="82">
        <v>0.22418983000000003</v>
      </c>
      <c r="AE23" s="83">
        <v>69.800070000000005</v>
      </c>
      <c r="AF23" s="78">
        <v>370.21276999999998</v>
      </c>
      <c r="AG23" s="84"/>
    </row>
    <row r="24" spans="1:33" ht="15.95" customHeight="1">
      <c r="A24" s="11">
        <v>18</v>
      </c>
      <c r="B24" s="21"/>
      <c r="C24" s="23" t="s">
        <v>48</v>
      </c>
      <c r="D24" s="27"/>
      <c r="E24" s="15" t="s">
        <v>32</v>
      </c>
      <c r="F24" s="16">
        <v>85</v>
      </c>
      <c r="G24" s="67">
        <v>80.587999999999994</v>
      </c>
      <c r="H24" s="16">
        <v>42.5</v>
      </c>
      <c r="I24" s="16">
        <v>42.5</v>
      </c>
      <c r="J24" s="16"/>
      <c r="K24" s="67">
        <v>0</v>
      </c>
      <c r="L24" s="16">
        <v>46</v>
      </c>
      <c r="M24" s="16"/>
      <c r="N24" s="16"/>
      <c r="O24" s="17"/>
      <c r="P24" s="16"/>
      <c r="Q24" s="16"/>
      <c r="R24" s="16"/>
      <c r="S24" s="16"/>
      <c r="T24" s="16"/>
      <c r="U24" s="16"/>
      <c r="V24" s="16"/>
      <c r="W24" s="16">
        <v>100</v>
      </c>
      <c r="X24" s="18">
        <f t="shared" si="0"/>
        <v>100</v>
      </c>
      <c r="Y24" s="18">
        <f t="shared" si="1"/>
        <v>0</v>
      </c>
      <c r="Z24" s="19"/>
      <c r="AA24" s="80">
        <v>0.40880787000000002</v>
      </c>
      <c r="AB24" s="81">
        <v>0.14557870000000001</v>
      </c>
      <c r="AC24" s="81">
        <v>0.35442129999999999</v>
      </c>
      <c r="AD24" s="82">
        <v>0.26322917000000001</v>
      </c>
      <c r="AE24" s="83">
        <v>59.859029999999997</v>
      </c>
      <c r="AF24" s="78">
        <v>246.04651000000001</v>
      </c>
      <c r="AG24" s="84"/>
    </row>
    <row r="25" spans="1:33" ht="15.95" customHeight="1">
      <c r="A25" s="11">
        <v>19</v>
      </c>
      <c r="B25" s="21"/>
      <c r="C25" s="23" t="s">
        <v>49</v>
      </c>
      <c r="D25" s="27"/>
      <c r="E25" s="15" t="s">
        <v>32</v>
      </c>
      <c r="F25" s="16"/>
      <c r="G25" s="67"/>
      <c r="H25" s="16"/>
      <c r="I25" s="16"/>
      <c r="J25" s="16"/>
      <c r="K25" s="67"/>
      <c r="L25" s="16"/>
      <c r="M25" s="16"/>
      <c r="N25" s="16"/>
      <c r="O25" s="17"/>
      <c r="P25" s="16"/>
      <c r="Q25" s="16"/>
      <c r="R25" s="16"/>
      <c r="S25" s="16"/>
      <c r="T25" s="16"/>
      <c r="U25" s="16"/>
      <c r="V25" s="16"/>
      <c r="W25" s="16"/>
      <c r="X25" s="18">
        <f t="shared" si="0"/>
        <v>0</v>
      </c>
      <c r="Y25" s="18">
        <f t="shared" si="1"/>
        <v>0</v>
      </c>
      <c r="Z25" s="19"/>
      <c r="AA25" s="80"/>
      <c r="AB25" s="81"/>
      <c r="AC25" s="81"/>
      <c r="AD25" s="82"/>
      <c r="AE25" s="83"/>
      <c r="AF25" s="78"/>
      <c r="AG25" s="84"/>
    </row>
    <row r="26" spans="1:33" ht="15.95" customHeight="1">
      <c r="A26" s="11">
        <v>20</v>
      </c>
      <c r="B26" s="21"/>
      <c r="C26" s="23" t="s">
        <v>52</v>
      </c>
      <c r="D26" s="28"/>
      <c r="E26" s="15" t="s">
        <v>32</v>
      </c>
      <c r="F26" s="16">
        <v>47</v>
      </c>
      <c r="G26" s="67">
        <v>45.06</v>
      </c>
      <c r="H26" s="16">
        <v>27</v>
      </c>
      <c r="I26" s="16">
        <v>20</v>
      </c>
      <c r="J26" s="16">
        <v>150</v>
      </c>
      <c r="K26" s="67">
        <v>148.57142999999999</v>
      </c>
      <c r="L26" s="16">
        <v>31</v>
      </c>
      <c r="M26" s="16"/>
      <c r="N26" s="16"/>
      <c r="O26" s="17">
        <f>18.8</f>
        <v>18.8</v>
      </c>
      <c r="P26" s="16"/>
      <c r="Q26" s="16"/>
      <c r="R26" s="16"/>
      <c r="S26" s="16"/>
      <c r="T26" s="16"/>
      <c r="U26" s="16"/>
      <c r="V26" s="16"/>
      <c r="W26" s="16"/>
      <c r="X26" s="18">
        <f t="shared" si="0"/>
        <v>0</v>
      </c>
      <c r="Y26" s="18">
        <f t="shared" si="1"/>
        <v>18.8</v>
      </c>
      <c r="Z26" s="19"/>
      <c r="AA26" s="80">
        <v>0.3096991</v>
      </c>
      <c r="AB26" s="81">
        <v>5.050926E-2</v>
      </c>
      <c r="AC26" s="81">
        <v>0.44949073</v>
      </c>
      <c r="AD26" s="82">
        <v>0.25918984</v>
      </c>
      <c r="AE26" s="83">
        <v>58.061385999999999</v>
      </c>
      <c r="AF26" s="78">
        <v>377.64706000000001</v>
      </c>
      <c r="AG26" s="84"/>
    </row>
    <row r="27" spans="1:33" ht="16.5" hidden="1" customHeight="1">
      <c r="A27" s="11">
        <v>21</v>
      </c>
      <c r="B27" s="21"/>
      <c r="C27" s="23"/>
      <c r="D27" s="28"/>
      <c r="E27" s="15" t="s">
        <v>32</v>
      </c>
      <c r="F27" s="16"/>
      <c r="G27" s="67" t="s">
        <v>54</v>
      </c>
      <c r="H27" s="16"/>
      <c r="I27" s="16"/>
      <c r="J27" s="16"/>
      <c r="K27" s="67" t="s">
        <v>54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8">
        <f t="shared" si="0"/>
        <v>0</v>
      </c>
      <c r="Y27" s="18">
        <f t="shared" si="1"/>
        <v>0</v>
      </c>
      <c r="Z27" s="19"/>
      <c r="AA27" s="80" t="s">
        <v>54</v>
      </c>
      <c r="AB27" s="81" t="s">
        <v>50</v>
      </c>
      <c r="AC27" s="81" t="s">
        <v>50</v>
      </c>
      <c r="AD27" s="82" t="s">
        <v>50</v>
      </c>
      <c r="AE27" s="83" t="s">
        <v>54</v>
      </c>
      <c r="AF27" s="78" t="s">
        <v>54</v>
      </c>
      <c r="AG27" s="84"/>
    </row>
    <row r="28" spans="1:33" ht="15.75" hidden="1" customHeight="1">
      <c r="A28" s="11">
        <v>22</v>
      </c>
      <c r="B28" s="21"/>
      <c r="C28" s="23"/>
      <c r="D28" s="28"/>
      <c r="E28" s="15" t="s">
        <v>32</v>
      </c>
      <c r="F28" s="16"/>
      <c r="G28" s="67" t="s">
        <v>54</v>
      </c>
      <c r="H28" s="16"/>
      <c r="I28" s="16"/>
      <c r="J28" s="16"/>
      <c r="K28" s="67" t="s">
        <v>54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8">
        <f t="shared" si="0"/>
        <v>0</v>
      </c>
      <c r="Y28" s="18">
        <f t="shared" si="1"/>
        <v>0</v>
      </c>
      <c r="Z28" s="19"/>
      <c r="AA28" s="80" t="s">
        <v>54</v>
      </c>
      <c r="AB28" s="81" t="s">
        <v>50</v>
      </c>
      <c r="AC28" s="81" t="s">
        <v>50</v>
      </c>
      <c r="AD28" s="82" t="s">
        <v>50</v>
      </c>
      <c r="AE28" s="83" t="s">
        <v>54</v>
      </c>
      <c r="AF28" s="78" t="s">
        <v>54</v>
      </c>
      <c r="AG28" s="84"/>
    </row>
    <row r="29" spans="1:33" ht="18" hidden="1" customHeight="1">
      <c r="A29" s="11">
        <v>23</v>
      </c>
      <c r="B29" s="21"/>
      <c r="C29" s="29"/>
      <c r="D29" s="28"/>
      <c r="E29" s="15" t="s">
        <v>32</v>
      </c>
      <c r="F29" s="30"/>
      <c r="G29" s="68" t="s">
        <v>54</v>
      </c>
      <c r="H29" s="30"/>
      <c r="I29" s="30"/>
      <c r="J29" s="30"/>
      <c r="K29" s="68" t="s">
        <v>54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16"/>
      <c r="X29" s="18">
        <f t="shared" si="0"/>
        <v>0</v>
      </c>
      <c r="Y29" s="18">
        <f t="shared" si="1"/>
        <v>0</v>
      </c>
      <c r="Z29" s="31"/>
      <c r="AA29" s="80" t="s">
        <v>54</v>
      </c>
      <c r="AB29" s="81" t="s">
        <v>50</v>
      </c>
      <c r="AC29" s="81" t="s">
        <v>50</v>
      </c>
      <c r="AD29" s="82" t="s">
        <v>50</v>
      </c>
      <c r="AE29" s="83" t="s">
        <v>54</v>
      </c>
      <c r="AF29" s="78" t="s">
        <v>54</v>
      </c>
      <c r="AG29" s="84"/>
    </row>
    <row r="30" spans="1:33" ht="15.75" hidden="1" customHeight="1">
      <c r="A30" s="11">
        <v>24</v>
      </c>
      <c r="B30" s="21"/>
      <c r="C30" s="32"/>
      <c r="D30" s="33"/>
      <c r="E30" s="15" t="s">
        <v>32</v>
      </c>
      <c r="F30" s="30"/>
      <c r="G30" s="68" t="s">
        <v>54</v>
      </c>
      <c r="H30" s="30"/>
      <c r="I30" s="30"/>
      <c r="J30" s="30"/>
      <c r="K30" s="68" t="s">
        <v>54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16"/>
      <c r="X30" s="18">
        <f t="shared" si="0"/>
        <v>0</v>
      </c>
      <c r="Y30" s="18">
        <f t="shared" si="1"/>
        <v>0</v>
      </c>
      <c r="Z30" s="31"/>
      <c r="AA30" s="80" t="s">
        <v>54</v>
      </c>
      <c r="AB30" s="81" t="s">
        <v>50</v>
      </c>
      <c r="AC30" s="81" t="s">
        <v>50</v>
      </c>
      <c r="AD30" s="82" t="s">
        <v>50</v>
      </c>
      <c r="AE30" s="83" t="s">
        <v>54</v>
      </c>
      <c r="AF30" s="78" t="s">
        <v>54</v>
      </c>
      <c r="AG30" s="84"/>
    </row>
    <row r="31" spans="1:33" ht="15.75" hidden="1" customHeight="1">
      <c r="A31" s="11">
        <v>25</v>
      </c>
      <c r="B31" s="21"/>
      <c r="C31" s="30"/>
      <c r="D31" s="28"/>
      <c r="E31" s="15" t="s">
        <v>32</v>
      </c>
      <c r="F31" s="30"/>
      <c r="G31" s="68" t="s">
        <v>54</v>
      </c>
      <c r="H31" s="30"/>
      <c r="I31" s="30"/>
      <c r="J31" s="30"/>
      <c r="K31" s="68" t="s">
        <v>54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16"/>
      <c r="X31" s="18">
        <f t="shared" si="0"/>
        <v>0</v>
      </c>
      <c r="Y31" s="18">
        <f t="shared" si="1"/>
        <v>0</v>
      </c>
      <c r="Z31" s="31"/>
      <c r="AA31" s="80" t="s">
        <v>54</v>
      </c>
      <c r="AB31" s="81" t="s">
        <v>50</v>
      </c>
      <c r="AC31" s="81" t="s">
        <v>50</v>
      </c>
      <c r="AD31" s="82" t="s">
        <v>50</v>
      </c>
      <c r="AE31" s="83" t="s">
        <v>54</v>
      </c>
      <c r="AF31" s="78" t="s">
        <v>54</v>
      </c>
      <c r="AG31" s="84"/>
    </row>
    <row r="32" spans="1:33" ht="15.75" hidden="1" customHeight="1">
      <c r="A32" s="11">
        <v>26</v>
      </c>
      <c r="B32" s="21"/>
      <c r="C32" s="34"/>
      <c r="D32" s="35"/>
      <c r="E32" s="15" t="s">
        <v>32</v>
      </c>
      <c r="F32" s="30"/>
      <c r="G32" s="68" t="s">
        <v>54</v>
      </c>
      <c r="H32" s="30"/>
      <c r="I32" s="30"/>
      <c r="J32" s="30"/>
      <c r="K32" s="68" t="s">
        <v>54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16"/>
      <c r="X32" s="18">
        <f t="shared" si="0"/>
        <v>0</v>
      </c>
      <c r="Y32" s="18">
        <f t="shared" si="1"/>
        <v>0</v>
      </c>
      <c r="Z32" s="31"/>
      <c r="AA32" s="80" t="s">
        <v>54</v>
      </c>
      <c r="AB32" s="81" t="s">
        <v>50</v>
      </c>
      <c r="AC32" s="81" t="s">
        <v>50</v>
      </c>
      <c r="AD32" s="82" t="s">
        <v>50</v>
      </c>
      <c r="AE32" s="83" t="s">
        <v>54</v>
      </c>
      <c r="AF32" s="78" t="s">
        <v>54</v>
      </c>
      <c r="AG32" s="84"/>
    </row>
    <row r="33" spans="1:33" ht="15.75" hidden="1" customHeight="1">
      <c r="A33" s="11">
        <v>27</v>
      </c>
      <c r="B33" s="21"/>
      <c r="C33" s="30"/>
      <c r="D33" s="35"/>
      <c r="E33" s="15" t="s">
        <v>32</v>
      </c>
      <c r="F33" s="30"/>
      <c r="G33" s="68" t="s">
        <v>54</v>
      </c>
      <c r="H33" s="30"/>
      <c r="I33" s="30"/>
      <c r="J33" s="30"/>
      <c r="K33" s="68" t="s">
        <v>54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16"/>
      <c r="X33" s="18">
        <f t="shared" si="0"/>
        <v>0</v>
      </c>
      <c r="Y33" s="18">
        <f t="shared" si="1"/>
        <v>0</v>
      </c>
      <c r="Z33" s="31"/>
      <c r="AA33" s="80" t="s">
        <v>54</v>
      </c>
      <c r="AB33" s="81" t="s">
        <v>50</v>
      </c>
      <c r="AC33" s="81" t="s">
        <v>50</v>
      </c>
      <c r="AD33" s="82" t="s">
        <v>50</v>
      </c>
      <c r="AE33" s="83" t="s">
        <v>54</v>
      </c>
      <c r="AF33" s="78" t="s">
        <v>54</v>
      </c>
      <c r="AG33" s="84"/>
    </row>
    <row r="34" spans="1:33" ht="15.75" hidden="1" customHeight="1">
      <c r="A34" s="11">
        <v>28</v>
      </c>
      <c r="B34" s="24"/>
      <c r="C34" s="36"/>
      <c r="D34" s="35"/>
      <c r="E34" s="15" t="s">
        <v>32</v>
      </c>
      <c r="F34" s="30"/>
      <c r="G34" s="68" t="s">
        <v>54</v>
      </c>
      <c r="H34" s="30"/>
      <c r="I34" s="30"/>
      <c r="J34" s="30"/>
      <c r="K34" s="68" t="s">
        <v>54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16"/>
      <c r="X34" s="18">
        <f t="shared" si="0"/>
        <v>0</v>
      </c>
      <c r="Y34" s="18">
        <f t="shared" si="1"/>
        <v>0</v>
      </c>
      <c r="Z34" s="31"/>
      <c r="AA34" s="80" t="s">
        <v>54</v>
      </c>
      <c r="AB34" s="81" t="s">
        <v>50</v>
      </c>
      <c r="AC34" s="81" t="s">
        <v>50</v>
      </c>
      <c r="AD34" s="82" t="s">
        <v>50</v>
      </c>
      <c r="AE34" s="83" t="s">
        <v>54</v>
      </c>
      <c r="AF34" s="78" t="s">
        <v>54</v>
      </c>
      <c r="AG34" s="84"/>
    </row>
    <row r="35" spans="1:33" ht="15.75" hidden="1" customHeight="1">
      <c r="A35" s="11">
        <v>29</v>
      </c>
      <c r="B35" s="37"/>
      <c r="C35" s="38"/>
      <c r="D35" s="39"/>
      <c r="E35" s="15" t="s">
        <v>32</v>
      </c>
      <c r="F35" s="30"/>
      <c r="G35" s="68" t="s">
        <v>54</v>
      </c>
      <c r="H35" s="30"/>
      <c r="I35" s="30"/>
      <c r="J35" s="30"/>
      <c r="K35" s="68" t="s">
        <v>54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16"/>
      <c r="X35" s="18">
        <f t="shared" si="0"/>
        <v>0</v>
      </c>
      <c r="Y35" s="18">
        <f t="shared" si="1"/>
        <v>0</v>
      </c>
      <c r="Z35" s="31"/>
      <c r="AA35" s="80" t="s">
        <v>54</v>
      </c>
      <c r="AB35" s="81" t="s">
        <v>50</v>
      </c>
      <c r="AC35" s="81" t="s">
        <v>50</v>
      </c>
      <c r="AD35" s="82" t="s">
        <v>50</v>
      </c>
      <c r="AE35" s="83" t="s">
        <v>54</v>
      </c>
      <c r="AF35" s="78" t="s">
        <v>54</v>
      </c>
      <c r="AG35" s="84"/>
    </row>
    <row r="36" spans="1:33" ht="15.75" hidden="1" customHeight="1">
      <c r="A36" s="11">
        <v>30</v>
      </c>
      <c r="B36" s="40"/>
      <c r="C36" s="41"/>
      <c r="D36" s="39"/>
      <c r="E36" s="15" t="s">
        <v>32</v>
      </c>
      <c r="F36" s="30"/>
      <c r="G36" s="68" t="s">
        <v>54</v>
      </c>
      <c r="H36" s="30"/>
      <c r="I36" s="30"/>
      <c r="J36" s="30"/>
      <c r="K36" s="68" t="s">
        <v>54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16"/>
      <c r="X36" s="18">
        <f t="shared" si="0"/>
        <v>0</v>
      </c>
      <c r="Y36" s="18">
        <f t="shared" si="1"/>
        <v>0</v>
      </c>
      <c r="Z36" s="31"/>
      <c r="AA36" s="80" t="s">
        <v>54</v>
      </c>
      <c r="AB36" s="81" t="s">
        <v>50</v>
      </c>
      <c r="AC36" s="81" t="s">
        <v>50</v>
      </c>
      <c r="AD36" s="82" t="s">
        <v>50</v>
      </c>
      <c r="AE36" s="83" t="s">
        <v>54</v>
      </c>
      <c r="AF36" s="78" t="s">
        <v>54</v>
      </c>
      <c r="AG36" s="84"/>
    </row>
    <row r="37" spans="1:33" ht="15.75" hidden="1" customHeight="1">
      <c r="A37" s="11">
        <v>31</v>
      </c>
      <c r="B37" s="40"/>
      <c r="C37" s="41"/>
      <c r="D37" s="39"/>
      <c r="E37" s="15" t="s">
        <v>32</v>
      </c>
      <c r="F37" s="30"/>
      <c r="G37" s="68" t="s">
        <v>54</v>
      </c>
      <c r="H37" s="30"/>
      <c r="I37" s="30"/>
      <c r="J37" s="30"/>
      <c r="K37" s="68" t="s">
        <v>54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16"/>
      <c r="X37" s="18">
        <f t="shared" si="0"/>
        <v>0</v>
      </c>
      <c r="Y37" s="18">
        <f t="shared" si="1"/>
        <v>0</v>
      </c>
      <c r="Z37" s="31"/>
      <c r="AA37" s="80" t="s">
        <v>54</v>
      </c>
      <c r="AB37" s="81" t="s">
        <v>50</v>
      </c>
      <c r="AC37" s="81" t="s">
        <v>50</v>
      </c>
      <c r="AD37" s="82" t="s">
        <v>50</v>
      </c>
      <c r="AE37" s="83" t="s">
        <v>54</v>
      </c>
      <c r="AF37" s="78" t="s">
        <v>54</v>
      </c>
      <c r="AG37" s="84"/>
    </row>
    <row r="38" spans="1:33" ht="15.75" hidden="1" customHeight="1">
      <c r="A38" s="11">
        <v>32</v>
      </c>
      <c r="B38" s="40"/>
      <c r="C38" s="41"/>
      <c r="D38" s="39"/>
      <c r="E38" s="15" t="s">
        <v>32</v>
      </c>
      <c r="F38" s="30"/>
      <c r="G38" s="68" t="s">
        <v>54</v>
      </c>
      <c r="H38" s="30"/>
      <c r="I38" s="30"/>
      <c r="J38" s="30"/>
      <c r="K38" s="68" t="s">
        <v>54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16"/>
      <c r="X38" s="18">
        <f t="shared" si="0"/>
        <v>0</v>
      </c>
      <c r="Y38" s="18">
        <f t="shared" si="1"/>
        <v>0</v>
      </c>
      <c r="Z38" s="31"/>
      <c r="AA38" s="80" t="s">
        <v>54</v>
      </c>
      <c r="AB38" s="81" t="s">
        <v>50</v>
      </c>
      <c r="AC38" s="81" t="s">
        <v>50</v>
      </c>
      <c r="AD38" s="82" t="s">
        <v>50</v>
      </c>
      <c r="AE38" s="83" t="s">
        <v>54</v>
      </c>
      <c r="AF38" s="78" t="s">
        <v>54</v>
      </c>
      <c r="AG38" s="84"/>
    </row>
    <row r="39" spans="1:33" ht="15.75" hidden="1" customHeight="1">
      <c r="A39" s="11">
        <v>33</v>
      </c>
      <c r="B39" s="40"/>
      <c r="C39" s="41"/>
      <c r="D39" s="39"/>
      <c r="E39" s="15" t="s">
        <v>32</v>
      </c>
      <c r="F39" s="30"/>
      <c r="G39" s="68" t="s">
        <v>54</v>
      </c>
      <c r="H39" s="30"/>
      <c r="I39" s="30"/>
      <c r="J39" s="30"/>
      <c r="K39" s="68" t="s">
        <v>54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16"/>
      <c r="X39" s="18">
        <f t="shared" si="0"/>
        <v>0</v>
      </c>
      <c r="Y39" s="18">
        <f t="shared" si="1"/>
        <v>0</v>
      </c>
      <c r="Z39" s="31"/>
      <c r="AA39" s="80" t="s">
        <v>54</v>
      </c>
      <c r="AB39" s="81" t="s">
        <v>50</v>
      </c>
      <c r="AC39" s="81" t="s">
        <v>50</v>
      </c>
      <c r="AD39" s="82" t="s">
        <v>50</v>
      </c>
      <c r="AE39" s="83" t="s">
        <v>54</v>
      </c>
      <c r="AF39" s="78" t="s">
        <v>54</v>
      </c>
      <c r="AG39" s="84"/>
    </row>
    <row r="40" spans="1:33" ht="15.75" hidden="1" customHeight="1">
      <c r="A40" s="11">
        <v>34</v>
      </c>
      <c r="B40" s="40"/>
      <c r="C40" s="41"/>
      <c r="D40" s="39"/>
      <c r="E40" s="15" t="s">
        <v>32</v>
      </c>
      <c r="F40" s="30"/>
      <c r="G40" s="68" t="s">
        <v>54</v>
      </c>
      <c r="H40" s="30"/>
      <c r="I40" s="30"/>
      <c r="J40" s="30"/>
      <c r="K40" s="68" t="s">
        <v>54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16"/>
      <c r="X40" s="18">
        <f t="shared" si="0"/>
        <v>0</v>
      </c>
      <c r="Y40" s="18">
        <f t="shared" si="1"/>
        <v>0</v>
      </c>
      <c r="Z40" s="31"/>
      <c r="AA40" s="80" t="s">
        <v>54</v>
      </c>
      <c r="AB40" s="81" t="s">
        <v>50</v>
      </c>
      <c r="AC40" s="81" t="s">
        <v>50</v>
      </c>
      <c r="AD40" s="82" t="s">
        <v>50</v>
      </c>
      <c r="AE40" s="83" t="s">
        <v>54</v>
      </c>
      <c r="AF40" s="78" t="s">
        <v>54</v>
      </c>
      <c r="AG40" s="84"/>
    </row>
    <row r="41" spans="1:33" ht="15.75" hidden="1" customHeight="1">
      <c r="A41" s="11">
        <v>35</v>
      </c>
      <c r="B41" s="40"/>
      <c r="C41" s="41"/>
      <c r="D41" s="39"/>
      <c r="E41" s="15" t="s">
        <v>32</v>
      </c>
      <c r="F41" s="30"/>
      <c r="G41" s="68" t="s">
        <v>54</v>
      </c>
      <c r="H41" s="30"/>
      <c r="I41" s="30"/>
      <c r="J41" s="30"/>
      <c r="K41" s="68" t="s">
        <v>54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16"/>
      <c r="X41" s="18">
        <f t="shared" si="0"/>
        <v>0</v>
      </c>
      <c r="Y41" s="18">
        <f t="shared" si="1"/>
        <v>0</v>
      </c>
      <c r="Z41" s="31"/>
      <c r="AA41" s="80" t="s">
        <v>54</v>
      </c>
      <c r="AB41" s="81" t="s">
        <v>50</v>
      </c>
      <c r="AC41" s="81" t="s">
        <v>50</v>
      </c>
      <c r="AD41" s="82" t="s">
        <v>50</v>
      </c>
      <c r="AE41" s="83" t="s">
        <v>54</v>
      </c>
      <c r="AF41" s="78" t="s">
        <v>54</v>
      </c>
      <c r="AG41" s="84"/>
    </row>
    <row r="42" spans="1:33" ht="15.75" hidden="1" customHeight="1">
      <c r="A42" s="11">
        <v>36</v>
      </c>
      <c r="B42" s="40"/>
      <c r="C42" s="41"/>
      <c r="D42" s="39"/>
      <c r="E42" s="15" t="s">
        <v>32</v>
      </c>
      <c r="F42" s="30"/>
      <c r="G42" s="68" t="s">
        <v>54</v>
      </c>
      <c r="H42" s="30"/>
      <c r="I42" s="30"/>
      <c r="J42" s="30"/>
      <c r="K42" s="68" t="s">
        <v>54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16"/>
      <c r="X42" s="18">
        <f t="shared" si="0"/>
        <v>0</v>
      </c>
      <c r="Y42" s="18">
        <f t="shared" si="1"/>
        <v>0</v>
      </c>
      <c r="Z42" s="31"/>
      <c r="AA42" s="80" t="s">
        <v>54</v>
      </c>
      <c r="AB42" s="81" t="s">
        <v>50</v>
      </c>
      <c r="AC42" s="81" t="s">
        <v>50</v>
      </c>
      <c r="AD42" s="82" t="s">
        <v>50</v>
      </c>
      <c r="AE42" s="83" t="s">
        <v>54</v>
      </c>
      <c r="AF42" s="78" t="s">
        <v>54</v>
      </c>
      <c r="AG42" s="84"/>
    </row>
    <row r="43" spans="1:33" ht="15.75" hidden="1" customHeight="1">
      <c r="A43" s="11">
        <v>37</v>
      </c>
      <c r="B43" s="40"/>
      <c r="C43" s="41"/>
      <c r="D43" s="39"/>
      <c r="E43" s="15" t="s">
        <v>32</v>
      </c>
      <c r="F43" s="30"/>
      <c r="G43" s="68" t="s">
        <v>54</v>
      </c>
      <c r="H43" s="30"/>
      <c r="I43" s="30"/>
      <c r="J43" s="30"/>
      <c r="K43" s="68" t="s">
        <v>54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16"/>
      <c r="X43" s="18">
        <f t="shared" si="0"/>
        <v>0</v>
      </c>
      <c r="Y43" s="18">
        <f t="shared" si="1"/>
        <v>0</v>
      </c>
      <c r="Z43" s="31"/>
      <c r="AA43" s="80" t="s">
        <v>54</v>
      </c>
      <c r="AB43" s="81" t="s">
        <v>50</v>
      </c>
      <c r="AC43" s="81" t="s">
        <v>50</v>
      </c>
      <c r="AD43" s="82" t="s">
        <v>50</v>
      </c>
      <c r="AE43" s="83" t="s">
        <v>54</v>
      </c>
      <c r="AF43" s="78" t="s">
        <v>54</v>
      </c>
      <c r="AG43" s="84"/>
    </row>
    <row r="44" spans="1:33" ht="15.75" hidden="1" customHeight="1">
      <c r="A44" s="11">
        <v>38</v>
      </c>
      <c r="B44" s="40"/>
      <c r="C44" s="41"/>
      <c r="D44" s="39"/>
      <c r="E44" s="15" t="s">
        <v>32</v>
      </c>
      <c r="F44" s="30"/>
      <c r="G44" s="68" t="s">
        <v>54</v>
      </c>
      <c r="H44" s="30"/>
      <c r="I44" s="30"/>
      <c r="J44" s="30"/>
      <c r="K44" s="68" t="s">
        <v>54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16"/>
      <c r="X44" s="18">
        <f t="shared" si="0"/>
        <v>0</v>
      </c>
      <c r="Y44" s="18">
        <f t="shared" si="1"/>
        <v>0</v>
      </c>
      <c r="Z44" s="31"/>
      <c r="AA44" s="80" t="s">
        <v>54</v>
      </c>
      <c r="AB44" s="81" t="s">
        <v>50</v>
      </c>
      <c r="AC44" s="81" t="s">
        <v>50</v>
      </c>
      <c r="AD44" s="82" t="s">
        <v>50</v>
      </c>
      <c r="AE44" s="83" t="s">
        <v>54</v>
      </c>
      <c r="AF44" s="78" t="s">
        <v>54</v>
      </c>
      <c r="AG44" s="84"/>
    </row>
    <row r="45" spans="1:33" ht="15.75" hidden="1" customHeight="1">
      <c r="A45" s="11">
        <v>39</v>
      </c>
      <c r="B45" s="40"/>
      <c r="C45" s="41"/>
      <c r="D45" s="39"/>
      <c r="E45" s="15" t="s">
        <v>32</v>
      </c>
      <c r="F45" s="30"/>
      <c r="G45" s="68" t="s">
        <v>54</v>
      </c>
      <c r="H45" s="30"/>
      <c r="I45" s="30"/>
      <c r="J45" s="30"/>
      <c r="K45" s="68" t="s">
        <v>54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16"/>
      <c r="X45" s="18">
        <f t="shared" si="0"/>
        <v>0</v>
      </c>
      <c r="Y45" s="18">
        <f t="shared" si="1"/>
        <v>0</v>
      </c>
      <c r="Z45" s="31"/>
      <c r="AA45" s="80" t="s">
        <v>54</v>
      </c>
      <c r="AB45" s="81" t="s">
        <v>50</v>
      </c>
      <c r="AC45" s="81" t="s">
        <v>50</v>
      </c>
      <c r="AD45" s="82" t="s">
        <v>50</v>
      </c>
      <c r="AE45" s="83" t="s">
        <v>54</v>
      </c>
      <c r="AF45" s="78" t="s">
        <v>54</v>
      </c>
      <c r="AG45" s="84"/>
    </row>
    <row r="46" spans="1:33" ht="15.75" hidden="1" customHeight="1">
      <c r="A46" s="11">
        <v>40</v>
      </c>
      <c r="B46" s="40"/>
      <c r="C46" s="41"/>
      <c r="D46" s="39"/>
      <c r="E46" s="15" t="s">
        <v>32</v>
      </c>
      <c r="F46" s="30"/>
      <c r="G46" s="68" t="s">
        <v>54</v>
      </c>
      <c r="H46" s="30"/>
      <c r="I46" s="30"/>
      <c r="J46" s="30"/>
      <c r="K46" s="68" t="s">
        <v>54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16"/>
      <c r="X46" s="18">
        <f t="shared" si="0"/>
        <v>0</v>
      </c>
      <c r="Y46" s="18">
        <f t="shared" si="1"/>
        <v>0</v>
      </c>
      <c r="Z46" s="31"/>
      <c r="AA46" s="80" t="s">
        <v>54</v>
      </c>
      <c r="AB46" s="81" t="s">
        <v>50</v>
      </c>
      <c r="AC46" s="81" t="s">
        <v>50</v>
      </c>
      <c r="AD46" s="82" t="s">
        <v>50</v>
      </c>
      <c r="AE46" s="83" t="s">
        <v>54</v>
      </c>
      <c r="AF46" s="78" t="s">
        <v>54</v>
      </c>
      <c r="AG46" s="84"/>
    </row>
    <row r="47" spans="1:33" ht="15.75" hidden="1" customHeight="1">
      <c r="A47" s="11">
        <v>41</v>
      </c>
      <c r="B47" s="40"/>
      <c r="C47" s="41"/>
      <c r="D47" s="39"/>
      <c r="E47" s="15" t="s">
        <v>32</v>
      </c>
      <c r="F47" s="30"/>
      <c r="G47" s="68" t="s">
        <v>54</v>
      </c>
      <c r="H47" s="30"/>
      <c r="I47" s="30"/>
      <c r="J47" s="30"/>
      <c r="K47" s="68" t="s">
        <v>54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16"/>
      <c r="X47" s="18">
        <f t="shared" si="0"/>
        <v>0</v>
      </c>
      <c r="Y47" s="18">
        <f t="shared" si="1"/>
        <v>0</v>
      </c>
      <c r="Z47" s="31"/>
      <c r="AA47" s="80" t="s">
        <v>54</v>
      </c>
      <c r="AB47" s="81" t="s">
        <v>50</v>
      </c>
      <c r="AC47" s="81" t="s">
        <v>50</v>
      </c>
      <c r="AD47" s="82" t="s">
        <v>50</v>
      </c>
      <c r="AE47" s="83" t="s">
        <v>54</v>
      </c>
      <c r="AF47" s="78" t="s">
        <v>54</v>
      </c>
      <c r="AG47" s="84"/>
    </row>
    <row r="48" spans="1:33" ht="15.75" hidden="1" customHeight="1">
      <c r="A48" s="11">
        <v>42</v>
      </c>
      <c r="B48" s="40"/>
      <c r="C48" s="41"/>
      <c r="D48" s="39"/>
      <c r="E48" s="15" t="s">
        <v>32</v>
      </c>
      <c r="F48" s="30"/>
      <c r="G48" s="68" t="s">
        <v>54</v>
      </c>
      <c r="H48" s="30"/>
      <c r="I48" s="30"/>
      <c r="J48" s="30"/>
      <c r="K48" s="68" t="s">
        <v>54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16"/>
      <c r="X48" s="18">
        <f t="shared" si="0"/>
        <v>0</v>
      </c>
      <c r="Y48" s="18">
        <f t="shared" si="1"/>
        <v>0</v>
      </c>
      <c r="Z48" s="31"/>
      <c r="AA48" s="80" t="s">
        <v>54</v>
      </c>
      <c r="AB48" s="81" t="s">
        <v>50</v>
      </c>
      <c r="AC48" s="81" t="s">
        <v>50</v>
      </c>
      <c r="AD48" s="82" t="s">
        <v>50</v>
      </c>
      <c r="AE48" s="83" t="s">
        <v>54</v>
      </c>
      <c r="AF48" s="78" t="s">
        <v>54</v>
      </c>
      <c r="AG48" s="84"/>
    </row>
    <row r="49" spans="1:33" ht="15.75" hidden="1" customHeight="1">
      <c r="A49" s="11">
        <v>43</v>
      </c>
      <c r="B49" s="40"/>
      <c r="C49" s="41"/>
      <c r="D49" s="39"/>
      <c r="E49" s="15" t="s">
        <v>32</v>
      </c>
      <c r="F49" s="30"/>
      <c r="G49" s="68" t="s">
        <v>54</v>
      </c>
      <c r="H49" s="30"/>
      <c r="I49" s="30"/>
      <c r="J49" s="30"/>
      <c r="K49" s="68" t="s">
        <v>54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16"/>
      <c r="X49" s="18">
        <f t="shared" si="0"/>
        <v>0</v>
      </c>
      <c r="Y49" s="18">
        <f t="shared" si="1"/>
        <v>0</v>
      </c>
      <c r="Z49" s="31"/>
      <c r="AA49" s="80" t="s">
        <v>54</v>
      </c>
      <c r="AB49" s="81" t="s">
        <v>50</v>
      </c>
      <c r="AC49" s="81" t="s">
        <v>50</v>
      </c>
      <c r="AD49" s="82" t="s">
        <v>50</v>
      </c>
      <c r="AE49" s="83" t="s">
        <v>54</v>
      </c>
      <c r="AF49" s="78" t="s">
        <v>54</v>
      </c>
      <c r="AG49" s="84"/>
    </row>
    <row r="50" spans="1:33" ht="15.75" hidden="1" customHeight="1">
      <c r="A50" s="11">
        <v>44</v>
      </c>
      <c r="B50" s="40"/>
      <c r="C50" s="41"/>
      <c r="D50" s="39"/>
      <c r="E50" s="15" t="s">
        <v>32</v>
      </c>
      <c r="F50" s="30"/>
      <c r="G50" s="68" t="s">
        <v>54</v>
      </c>
      <c r="H50" s="30"/>
      <c r="I50" s="30"/>
      <c r="J50" s="30"/>
      <c r="K50" s="68" t="s">
        <v>54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16"/>
      <c r="X50" s="18">
        <f t="shared" si="0"/>
        <v>0</v>
      </c>
      <c r="Y50" s="18">
        <f t="shared" si="1"/>
        <v>0</v>
      </c>
      <c r="Z50" s="31"/>
      <c r="AA50" s="80" t="s">
        <v>54</v>
      </c>
      <c r="AB50" s="81" t="s">
        <v>50</v>
      </c>
      <c r="AC50" s="81" t="s">
        <v>50</v>
      </c>
      <c r="AD50" s="82" t="s">
        <v>50</v>
      </c>
      <c r="AE50" s="83" t="s">
        <v>54</v>
      </c>
      <c r="AF50" s="78" t="s">
        <v>54</v>
      </c>
      <c r="AG50" s="84"/>
    </row>
    <row r="51" spans="1:33" ht="15.75" hidden="1" customHeight="1">
      <c r="A51" s="11">
        <v>45</v>
      </c>
      <c r="B51" s="40"/>
      <c r="C51" s="41"/>
      <c r="D51" s="39"/>
      <c r="E51" s="15" t="s">
        <v>32</v>
      </c>
      <c r="F51" s="30"/>
      <c r="G51" s="68" t="s">
        <v>54</v>
      </c>
      <c r="H51" s="30"/>
      <c r="I51" s="30"/>
      <c r="J51" s="30"/>
      <c r="K51" s="68" t="s">
        <v>54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16"/>
      <c r="X51" s="18">
        <f t="shared" si="0"/>
        <v>0</v>
      </c>
      <c r="Y51" s="18">
        <f t="shared" si="1"/>
        <v>0</v>
      </c>
      <c r="Z51" s="31"/>
      <c r="AA51" s="80" t="s">
        <v>54</v>
      </c>
      <c r="AB51" s="81" t="s">
        <v>50</v>
      </c>
      <c r="AC51" s="81" t="s">
        <v>50</v>
      </c>
      <c r="AD51" s="82" t="s">
        <v>50</v>
      </c>
      <c r="AE51" s="83" t="s">
        <v>54</v>
      </c>
      <c r="AF51" s="78" t="s">
        <v>54</v>
      </c>
      <c r="AG51" s="84"/>
    </row>
    <row r="52" spans="1:33" ht="15.75" hidden="1" customHeight="1">
      <c r="A52" s="11">
        <v>46</v>
      </c>
      <c r="B52" s="40"/>
      <c r="C52" s="41"/>
      <c r="D52" s="39"/>
      <c r="E52" s="15" t="s">
        <v>32</v>
      </c>
      <c r="F52" s="30"/>
      <c r="G52" s="68" t="s">
        <v>54</v>
      </c>
      <c r="H52" s="30"/>
      <c r="I52" s="30"/>
      <c r="J52" s="30"/>
      <c r="K52" s="68" t="s">
        <v>54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16"/>
      <c r="X52" s="18">
        <f t="shared" si="0"/>
        <v>0</v>
      </c>
      <c r="Y52" s="18">
        <f t="shared" si="1"/>
        <v>0</v>
      </c>
      <c r="Z52" s="31"/>
      <c r="AA52" s="80" t="s">
        <v>54</v>
      </c>
      <c r="AB52" s="81" t="s">
        <v>50</v>
      </c>
      <c r="AC52" s="81" t="s">
        <v>50</v>
      </c>
      <c r="AD52" s="82" t="s">
        <v>50</v>
      </c>
      <c r="AE52" s="83" t="s">
        <v>54</v>
      </c>
      <c r="AF52" s="78" t="s">
        <v>54</v>
      </c>
      <c r="AG52" s="84"/>
    </row>
    <row r="53" spans="1:33" ht="15.75" hidden="1" customHeight="1">
      <c r="A53" s="11">
        <v>47</v>
      </c>
      <c r="B53" s="40"/>
      <c r="C53" s="41"/>
      <c r="D53" s="39"/>
      <c r="E53" s="15" t="s">
        <v>32</v>
      </c>
      <c r="F53" s="30"/>
      <c r="G53" s="68" t="s">
        <v>54</v>
      </c>
      <c r="H53" s="30"/>
      <c r="I53" s="30"/>
      <c r="J53" s="30"/>
      <c r="K53" s="68" t="s">
        <v>54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16"/>
      <c r="X53" s="18">
        <f t="shared" si="0"/>
        <v>0</v>
      </c>
      <c r="Y53" s="18">
        <f t="shared" si="1"/>
        <v>0</v>
      </c>
      <c r="Z53" s="31"/>
      <c r="AA53" s="80" t="s">
        <v>54</v>
      </c>
      <c r="AB53" s="81" t="s">
        <v>50</v>
      </c>
      <c r="AC53" s="81" t="s">
        <v>50</v>
      </c>
      <c r="AD53" s="82" t="s">
        <v>50</v>
      </c>
      <c r="AE53" s="83" t="s">
        <v>54</v>
      </c>
      <c r="AF53" s="78" t="s">
        <v>54</v>
      </c>
      <c r="AG53" s="84"/>
    </row>
    <row r="54" spans="1:33" ht="15.75" hidden="1" customHeight="1">
      <c r="A54" s="11">
        <v>48</v>
      </c>
      <c r="B54" s="40"/>
      <c r="C54" s="41"/>
      <c r="D54" s="39"/>
      <c r="E54" s="15" t="s">
        <v>32</v>
      </c>
      <c r="F54" s="30"/>
      <c r="G54" s="68" t="s">
        <v>54</v>
      </c>
      <c r="H54" s="30"/>
      <c r="I54" s="30"/>
      <c r="J54" s="30"/>
      <c r="K54" s="68" t="s">
        <v>54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16"/>
      <c r="X54" s="18">
        <f t="shared" si="0"/>
        <v>0</v>
      </c>
      <c r="Y54" s="18">
        <f t="shared" si="1"/>
        <v>0</v>
      </c>
      <c r="Z54" s="31"/>
      <c r="AA54" s="80" t="s">
        <v>54</v>
      </c>
      <c r="AB54" s="81" t="s">
        <v>50</v>
      </c>
      <c r="AC54" s="81" t="s">
        <v>50</v>
      </c>
      <c r="AD54" s="82" t="s">
        <v>50</v>
      </c>
      <c r="AE54" s="83" t="s">
        <v>54</v>
      </c>
      <c r="AF54" s="78" t="s">
        <v>54</v>
      </c>
      <c r="AG54" s="84"/>
    </row>
    <row r="55" spans="1:33" ht="15.75" hidden="1" customHeight="1">
      <c r="A55" s="62">
        <v>49</v>
      </c>
      <c r="B55" s="40"/>
      <c r="C55" s="41"/>
      <c r="D55" s="39"/>
      <c r="E55" s="63" t="s">
        <v>32</v>
      </c>
      <c r="F55" s="30"/>
      <c r="G55" s="68" t="s">
        <v>54</v>
      </c>
      <c r="H55" s="30"/>
      <c r="I55" s="30"/>
      <c r="J55" s="30"/>
      <c r="K55" s="68" t="s">
        <v>54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16"/>
      <c r="X55" s="18">
        <f t="shared" si="0"/>
        <v>0</v>
      </c>
      <c r="Y55" s="18">
        <f t="shared" si="1"/>
        <v>0</v>
      </c>
      <c r="Z55" s="64"/>
      <c r="AA55" s="80" t="s">
        <v>54</v>
      </c>
      <c r="AB55" s="81" t="s">
        <v>50</v>
      </c>
      <c r="AC55" s="81" t="s">
        <v>50</v>
      </c>
      <c r="AD55" s="82" t="s">
        <v>50</v>
      </c>
      <c r="AE55" s="83" t="s">
        <v>54</v>
      </c>
      <c r="AF55" s="78" t="s">
        <v>54</v>
      </c>
      <c r="AG55" s="84"/>
    </row>
    <row r="56" spans="1:33" ht="15.75" hidden="1" customHeight="1">
      <c r="A56" s="62">
        <v>50</v>
      </c>
      <c r="B56" s="40"/>
      <c r="C56" s="41"/>
      <c r="D56" s="39"/>
      <c r="E56" s="63" t="s">
        <v>32</v>
      </c>
      <c r="F56" s="30"/>
      <c r="G56" s="68" t="s">
        <v>54</v>
      </c>
      <c r="H56" s="30"/>
      <c r="I56" s="30"/>
      <c r="J56" s="30"/>
      <c r="K56" s="68" t="s">
        <v>54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16"/>
      <c r="X56" s="18">
        <f t="shared" si="0"/>
        <v>0</v>
      </c>
      <c r="Y56" s="18">
        <f t="shared" si="1"/>
        <v>0</v>
      </c>
      <c r="Z56" s="64"/>
      <c r="AA56" s="80" t="s">
        <v>54</v>
      </c>
      <c r="AB56" s="81" t="s">
        <v>50</v>
      </c>
      <c r="AC56" s="81" t="s">
        <v>50</v>
      </c>
      <c r="AD56" s="82" t="s">
        <v>50</v>
      </c>
      <c r="AE56" s="83" t="s">
        <v>54</v>
      </c>
      <c r="AF56" s="78" t="s">
        <v>54</v>
      </c>
      <c r="AG56" s="84"/>
    </row>
    <row r="57" spans="1:33" ht="15.75" hidden="1" customHeight="1">
      <c r="A57" s="62">
        <v>51</v>
      </c>
      <c r="B57" s="40"/>
      <c r="C57" s="41"/>
      <c r="D57" s="39"/>
      <c r="E57" s="63" t="s">
        <v>32</v>
      </c>
      <c r="F57" s="30"/>
      <c r="G57" s="68" t="s">
        <v>54</v>
      </c>
      <c r="H57" s="30"/>
      <c r="I57" s="30"/>
      <c r="J57" s="30"/>
      <c r="K57" s="68" t="s">
        <v>54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16"/>
      <c r="X57" s="18">
        <f t="shared" si="0"/>
        <v>0</v>
      </c>
      <c r="Y57" s="18">
        <f t="shared" si="1"/>
        <v>0</v>
      </c>
      <c r="Z57" s="64"/>
      <c r="AA57" s="80" t="s">
        <v>54</v>
      </c>
      <c r="AB57" s="81" t="s">
        <v>50</v>
      </c>
      <c r="AC57" s="81" t="s">
        <v>50</v>
      </c>
      <c r="AD57" s="82" t="s">
        <v>50</v>
      </c>
      <c r="AE57" s="83" t="s">
        <v>54</v>
      </c>
      <c r="AF57" s="78" t="s">
        <v>54</v>
      </c>
      <c r="AG57" s="84"/>
    </row>
    <row r="58" spans="1:33" ht="15.75" hidden="1" customHeight="1">
      <c r="A58" s="62">
        <v>52</v>
      </c>
      <c r="B58" s="40"/>
      <c r="C58" s="41"/>
      <c r="D58" s="39"/>
      <c r="E58" s="63" t="s">
        <v>32</v>
      </c>
      <c r="F58" s="30"/>
      <c r="G58" s="68" t="s">
        <v>54</v>
      </c>
      <c r="H58" s="30"/>
      <c r="I58" s="30"/>
      <c r="J58" s="30"/>
      <c r="K58" s="68" t="s">
        <v>54</v>
      </c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16"/>
      <c r="X58" s="18">
        <f t="shared" si="0"/>
        <v>0</v>
      </c>
      <c r="Y58" s="18">
        <f t="shared" si="1"/>
        <v>0</v>
      </c>
      <c r="Z58" s="64"/>
      <c r="AA58" s="80" t="s">
        <v>54</v>
      </c>
      <c r="AB58" s="81" t="s">
        <v>50</v>
      </c>
      <c r="AC58" s="81" t="s">
        <v>50</v>
      </c>
      <c r="AD58" s="82" t="s">
        <v>50</v>
      </c>
      <c r="AE58" s="83" t="s">
        <v>54</v>
      </c>
      <c r="AF58" s="78" t="s">
        <v>54</v>
      </c>
      <c r="AG58" s="84"/>
    </row>
    <row r="59" spans="1:33" ht="18" hidden="1" customHeight="1">
      <c r="A59" s="62">
        <v>53</v>
      </c>
      <c r="B59" s="40"/>
      <c r="C59" s="41"/>
      <c r="D59" s="39"/>
      <c r="E59" s="63" t="s">
        <v>32</v>
      </c>
      <c r="F59" s="30"/>
      <c r="G59" s="68" t="s">
        <v>54</v>
      </c>
      <c r="H59" s="30"/>
      <c r="I59" s="30"/>
      <c r="J59" s="30"/>
      <c r="K59" s="68" t="s">
        <v>54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16"/>
      <c r="X59" s="18">
        <f t="shared" si="0"/>
        <v>0</v>
      </c>
      <c r="Y59" s="18">
        <f t="shared" si="1"/>
        <v>0</v>
      </c>
      <c r="Z59" s="64"/>
      <c r="AA59" s="80" t="s">
        <v>54</v>
      </c>
      <c r="AB59" s="81" t="s">
        <v>50</v>
      </c>
      <c r="AC59" s="81" t="s">
        <v>50</v>
      </c>
      <c r="AD59" s="82" t="s">
        <v>50</v>
      </c>
      <c r="AE59" s="83" t="s">
        <v>54</v>
      </c>
      <c r="AF59" s="78" t="s">
        <v>54</v>
      </c>
      <c r="AG59" s="84"/>
    </row>
    <row r="60" spans="1:33" ht="15.75" hidden="1" customHeight="1">
      <c r="A60" s="62">
        <v>54</v>
      </c>
      <c r="B60" s="40"/>
      <c r="C60" s="41"/>
      <c r="D60" s="39"/>
      <c r="E60" s="63" t="s">
        <v>32</v>
      </c>
      <c r="F60" s="30"/>
      <c r="G60" s="68" t="s">
        <v>54</v>
      </c>
      <c r="H60" s="30"/>
      <c r="I60" s="30"/>
      <c r="J60" s="30"/>
      <c r="K60" s="68" t="s">
        <v>54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16"/>
      <c r="X60" s="18">
        <f t="shared" si="0"/>
        <v>0</v>
      </c>
      <c r="Y60" s="18">
        <f t="shared" si="1"/>
        <v>0</v>
      </c>
      <c r="Z60" s="64"/>
      <c r="AA60" s="80" t="s">
        <v>54</v>
      </c>
      <c r="AB60" s="81" t="s">
        <v>50</v>
      </c>
      <c r="AC60" s="81" t="s">
        <v>50</v>
      </c>
      <c r="AD60" s="82" t="s">
        <v>50</v>
      </c>
      <c r="AE60" s="83" t="s">
        <v>54</v>
      </c>
      <c r="AF60" s="78" t="s">
        <v>54</v>
      </c>
      <c r="AG60" s="84"/>
    </row>
    <row r="61" spans="1:33" ht="16.5" hidden="1" customHeight="1">
      <c r="A61" s="62">
        <v>55</v>
      </c>
      <c r="B61" s="40"/>
      <c r="C61" s="41"/>
      <c r="D61" s="39"/>
      <c r="E61" s="63" t="s">
        <v>32</v>
      </c>
      <c r="F61" s="30"/>
      <c r="G61" s="68" t="s">
        <v>54</v>
      </c>
      <c r="H61" s="30"/>
      <c r="I61" s="30"/>
      <c r="J61" s="30"/>
      <c r="K61" s="68" t="s">
        <v>54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16"/>
      <c r="X61" s="18">
        <f t="shared" si="0"/>
        <v>0</v>
      </c>
      <c r="Y61" s="18">
        <f t="shared" si="1"/>
        <v>0</v>
      </c>
      <c r="Z61" s="64"/>
      <c r="AA61" s="80" t="s">
        <v>54</v>
      </c>
      <c r="AB61" s="81" t="s">
        <v>50</v>
      </c>
      <c r="AC61" s="81" t="s">
        <v>50</v>
      </c>
      <c r="AD61" s="82" t="s">
        <v>50</v>
      </c>
      <c r="AE61" s="83" t="s">
        <v>54</v>
      </c>
      <c r="AF61" s="78" t="s">
        <v>54</v>
      </c>
      <c r="AG61" s="84"/>
    </row>
    <row r="62" spans="1:33" ht="16.5" hidden="1" customHeight="1">
      <c r="A62" s="62">
        <v>56</v>
      </c>
      <c r="B62" s="40"/>
      <c r="C62" s="41"/>
      <c r="D62" s="39"/>
      <c r="E62" s="63"/>
      <c r="F62" s="30"/>
      <c r="G62" s="68" t="s">
        <v>54</v>
      </c>
      <c r="H62" s="30"/>
      <c r="I62" s="30"/>
      <c r="J62" s="30"/>
      <c r="K62" s="68" t="s">
        <v>54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16"/>
      <c r="X62" s="18">
        <f t="shared" si="0"/>
        <v>0</v>
      </c>
      <c r="Y62" s="18">
        <f t="shared" si="1"/>
        <v>0</v>
      </c>
      <c r="Z62" s="64"/>
      <c r="AA62" s="80" t="s">
        <v>54</v>
      </c>
      <c r="AB62" s="81" t="s">
        <v>50</v>
      </c>
      <c r="AC62" s="81" t="s">
        <v>50</v>
      </c>
      <c r="AD62" s="82" t="s">
        <v>50</v>
      </c>
      <c r="AE62" s="83" t="s">
        <v>54</v>
      </c>
      <c r="AF62" s="78" t="s">
        <v>54</v>
      </c>
      <c r="AG62" s="84"/>
    </row>
    <row r="63" spans="1:33" ht="16.5" hidden="1" customHeight="1">
      <c r="A63" s="62">
        <v>57</v>
      </c>
      <c r="B63" s="40"/>
      <c r="C63" s="41"/>
      <c r="D63" s="39"/>
      <c r="E63" s="63"/>
      <c r="F63" s="30"/>
      <c r="G63" s="68" t="s">
        <v>54</v>
      </c>
      <c r="H63" s="30"/>
      <c r="I63" s="30"/>
      <c r="J63" s="30"/>
      <c r="K63" s="68" t="s">
        <v>54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16"/>
      <c r="X63" s="18">
        <f t="shared" si="0"/>
        <v>0</v>
      </c>
      <c r="Y63" s="18">
        <f t="shared" si="1"/>
        <v>0</v>
      </c>
      <c r="Z63" s="64"/>
      <c r="AA63" s="80" t="s">
        <v>54</v>
      </c>
      <c r="AB63" s="81" t="s">
        <v>50</v>
      </c>
      <c r="AC63" s="81" t="s">
        <v>50</v>
      </c>
      <c r="AD63" s="82" t="s">
        <v>50</v>
      </c>
      <c r="AE63" s="83" t="s">
        <v>54</v>
      </c>
      <c r="AF63" s="78" t="s">
        <v>54</v>
      </c>
      <c r="AG63" s="84"/>
    </row>
    <row r="64" spans="1:33" ht="16.5" hidden="1" customHeight="1">
      <c r="A64" s="62">
        <v>58</v>
      </c>
      <c r="B64" s="40"/>
      <c r="C64" s="41"/>
      <c r="D64" s="39"/>
      <c r="E64" s="63"/>
      <c r="F64" s="30"/>
      <c r="G64" s="68" t="s">
        <v>54</v>
      </c>
      <c r="H64" s="30"/>
      <c r="I64" s="30"/>
      <c r="J64" s="30"/>
      <c r="K64" s="68" t="s">
        <v>54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16"/>
      <c r="X64" s="18">
        <f t="shared" si="0"/>
        <v>0</v>
      </c>
      <c r="Y64" s="18">
        <f t="shared" si="1"/>
        <v>0</v>
      </c>
      <c r="Z64" s="64"/>
      <c r="AA64" s="80" t="s">
        <v>54</v>
      </c>
      <c r="AB64" s="81" t="s">
        <v>50</v>
      </c>
      <c r="AC64" s="81" t="s">
        <v>50</v>
      </c>
      <c r="AD64" s="82" t="s">
        <v>50</v>
      </c>
      <c r="AE64" s="83" t="s">
        <v>54</v>
      </c>
      <c r="AF64" s="78" t="s">
        <v>54</v>
      </c>
      <c r="AG64" s="84"/>
    </row>
    <row r="65" spans="1:33" ht="16.5" hidden="1" customHeight="1">
      <c r="A65" s="62">
        <v>59</v>
      </c>
      <c r="B65" s="40"/>
      <c r="C65" s="41"/>
      <c r="D65" s="39"/>
      <c r="E65" s="63"/>
      <c r="F65" s="30"/>
      <c r="G65" s="68" t="s">
        <v>54</v>
      </c>
      <c r="H65" s="30"/>
      <c r="I65" s="30"/>
      <c r="J65" s="30"/>
      <c r="K65" s="68" t="s">
        <v>54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16"/>
      <c r="X65" s="18">
        <f t="shared" si="0"/>
        <v>0</v>
      </c>
      <c r="Y65" s="18">
        <f t="shared" si="1"/>
        <v>0</v>
      </c>
      <c r="Z65" s="64"/>
      <c r="AA65" s="80" t="s">
        <v>54</v>
      </c>
      <c r="AB65" s="81" t="s">
        <v>50</v>
      </c>
      <c r="AC65" s="81" t="s">
        <v>50</v>
      </c>
      <c r="AD65" s="82" t="s">
        <v>50</v>
      </c>
      <c r="AE65" s="83" t="s">
        <v>54</v>
      </c>
      <c r="AF65" s="78" t="s">
        <v>54</v>
      </c>
      <c r="AG65" s="84"/>
    </row>
    <row r="66" spans="1:33" ht="16.5" hidden="1" customHeight="1" thickBot="1">
      <c r="A66" s="11">
        <v>60</v>
      </c>
      <c r="B66" s="55"/>
      <c r="C66" s="56"/>
      <c r="D66" s="57"/>
      <c r="E66" s="58"/>
      <c r="F66" s="59"/>
      <c r="G66" s="69" t="s">
        <v>54</v>
      </c>
      <c r="H66" s="59"/>
      <c r="I66" s="59"/>
      <c r="J66" s="59"/>
      <c r="K66" s="69" t="s">
        <v>54</v>
      </c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60"/>
      <c r="X66" s="18">
        <f t="shared" si="0"/>
        <v>0</v>
      </c>
      <c r="Y66" s="18">
        <f t="shared" si="1"/>
        <v>0</v>
      </c>
      <c r="Z66" s="61"/>
      <c r="AA66" s="85" t="s">
        <v>54</v>
      </c>
      <c r="AB66" s="86" t="s">
        <v>50</v>
      </c>
      <c r="AC66" s="86" t="s">
        <v>50</v>
      </c>
      <c r="AD66" s="87" t="s">
        <v>50</v>
      </c>
      <c r="AE66" s="88" t="s">
        <v>54</v>
      </c>
      <c r="AF66" s="78" t="s">
        <v>54</v>
      </c>
      <c r="AG66" s="89"/>
    </row>
    <row r="67" spans="1:33">
      <c r="G67" s="70"/>
      <c r="K67" s="70"/>
    </row>
    <row r="68" spans="1:33" s="43" customFormat="1" ht="18.75">
      <c r="B68" s="45"/>
      <c r="C68" s="46"/>
      <c r="D68" s="47"/>
      <c r="E68" s="48"/>
      <c r="F68" s="49"/>
      <c r="G68" s="71"/>
      <c r="H68" s="49"/>
      <c r="I68" s="49"/>
      <c r="J68" s="49"/>
      <c r="K68" s="71"/>
      <c r="L68" s="49"/>
      <c r="M68" s="49"/>
      <c r="N68" s="50"/>
      <c r="O68" s="49"/>
      <c r="W68" s="51"/>
      <c r="X68" s="52"/>
      <c r="Y68" s="52"/>
      <c r="AA68" s="72"/>
      <c r="AB68" s="72"/>
      <c r="AC68" s="72"/>
      <c r="AD68" s="72"/>
      <c r="AE68" s="73"/>
      <c r="AF68" s="73"/>
      <c r="AG68" s="72"/>
    </row>
    <row r="69" spans="1:33" s="43" customFormat="1" ht="18.75">
      <c r="C69" s="53"/>
      <c r="D69" s="54"/>
      <c r="E69" s="48"/>
      <c r="F69" s="49"/>
      <c r="G69" s="71"/>
      <c r="H69" s="49"/>
      <c r="I69" s="49"/>
      <c r="J69" s="49"/>
      <c r="K69" s="71" t="s">
        <v>50</v>
      </c>
      <c r="L69" s="49"/>
      <c r="M69" s="49"/>
      <c r="N69" s="49"/>
      <c r="W69" s="51"/>
      <c r="X69" s="5"/>
      <c r="Y69" s="5"/>
      <c r="AA69" s="72"/>
      <c r="AB69" s="72"/>
      <c r="AC69" s="72"/>
      <c r="AD69" s="72"/>
      <c r="AE69" s="73"/>
      <c r="AF69" s="73"/>
      <c r="AG69" s="72"/>
    </row>
    <row r="70" spans="1:33">
      <c r="G70" s="70"/>
      <c r="K70" s="70" t="s">
        <v>50</v>
      </c>
    </row>
    <row r="71" spans="1:33">
      <c r="G71" s="70"/>
      <c r="K71" s="70"/>
    </row>
    <row r="72" spans="1:33">
      <c r="G72" s="70"/>
      <c r="K72" s="70"/>
    </row>
  </sheetData>
  <mergeCells count="25">
    <mergeCell ref="X5:X6"/>
    <mergeCell ref="E2:V2"/>
    <mergeCell ref="E3:V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W5"/>
    <mergeCell ref="AG5:AG6"/>
    <mergeCell ref="AE5:AE6"/>
    <mergeCell ref="AF5:AF6"/>
    <mergeCell ref="Y5:Y6"/>
    <mergeCell ref="Z5:Z6"/>
    <mergeCell ref="AA5:AA6"/>
    <mergeCell ref="AB5:AB6"/>
    <mergeCell ref="AC5:AC6"/>
    <mergeCell ref="AD5:AD6"/>
  </mergeCells>
  <pageMargins left="0.21" right="0.17" top="0.74803149606299213" bottom="0.74803149606299213" header="0.31496062992125984" footer="0.31496062992125984"/>
  <pageSetup paperSize="9" scale="3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за месяц</vt:lpstr>
      <vt:lpstr>31</vt:lpstr>
      <vt:lpstr>30</vt:lpstr>
      <vt:lpstr>29</vt:lpstr>
      <vt:lpstr>28</vt:lpstr>
      <vt:lpstr>'за месяц'!Область_печати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Кузьмичевский А.Ю.</cp:lastModifiedBy>
  <cp:lastPrinted>2012-11-01T11:56:43Z</cp:lastPrinted>
  <dcterms:created xsi:type="dcterms:W3CDTF">2012-09-02T04:32:51Z</dcterms:created>
  <dcterms:modified xsi:type="dcterms:W3CDTF">2012-11-14T09:47:13Z</dcterms:modified>
</cp:coreProperties>
</file>