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3" i="1" l="1"/>
  <c r="J6" i="1" l="1"/>
  <c r="J7" i="1"/>
  <c r="J8" i="1"/>
  <c r="J9" i="1"/>
  <c r="J10" i="1"/>
  <c r="J11" i="1"/>
  <c r="J12" i="1"/>
  <c r="J13" i="1"/>
  <c r="E1" i="1"/>
  <c r="E2" i="1"/>
  <c r="J4" i="1"/>
  <c r="J5" i="1"/>
  <c r="H2" i="1" l="1"/>
  <c r="I2" i="1"/>
  <c r="J2" i="1"/>
  <c r="K2" i="1"/>
  <c r="L2" i="1"/>
  <c r="M2" i="1"/>
  <c r="G2" i="1"/>
  <c r="K3" i="1" l="1"/>
  <c r="N3" i="1" s="1"/>
  <c r="N5" i="1"/>
  <c r="N6" i="1"/>
  <c r="N7" i="1"/>
  <c r="N8" i="1"/>
  <c r="N9" i="1"/>
  <c r="N10" i="1"/>
  <c r="N11" i="1"/>
  <c r="N24" i="1" s="1"/>
  <c r="N13" i="1"/>
  <c r="J14" i="1"/>
  <c r="N14" i="1" s="1"/>
  <c r="J15" i="1"/>
  <c r="J16" i="1"/>
  <c r="N16" i="1" s="1"/>
  <c r="J17" i="1"/>
  <c r="J18" i="1"/>
  <c r="N18" i="1" s="1"/>
  <c r="J19" i="1"/>
  <c r="N19" i="1" s="1"/>
  <c r="K20" i="1"/>
  <c r="L20" i="1"/>
  <c r="M20" i="1"/>
  <c r="J24" i="1"/>
  <c r="N17" i="1"/>
  <c r="N12" i="1"/>
  <c r="N4" i="1"/>
  <c r="J20" i="1" l="1"/>
  <c r="J22" i="1" s="1"/>
  <c r="J23" i="1" s="1"/>
  <c r="N15" i="1"/>
  <c r="N20" i="1" s="1"/>
  <c r="N22" i="1" s="1"/>
  <c r="N23" i="1" s="1"/>
</calcChain>
</file>

<file path=xl/sharedStrings.xml><?xml version="1.0" encoding="utf-8"?>
<sst xmlns="http://schemas.openxmlformats.org/spreadsheetml/2006/main" count="59" uniqueCount="59">
  <si>
    <t>Общее время обработки вызовов shared операторами</t>
  </si>
  <si>
    <t>Среднее время обработки вызова</t>
  </si>
  <si>
    <t>Среднее время разговора</t>
  </si>
  <si>
    <t>Средняя длительность ожидания соединения с агентом</t>
  </si>
  <si>
    <t>Общая длительность ожидания соединения с агентом</t>
  </si>
  <si>
    <t>Средняя длительность потерянных вызовов</t>
  </si>
  <si>
    <t>Общая длительность потерянных вызовов</t>
  </si>
  <si>
    <t xml:space="preserve">SLA 90/10 </t>
  </si>
  <si>
    <t>SLA поступившие/обработанные</t>
  </si>
  <si>
    <t xml:space="preserve">Общее количество поступивших вызовов </t>
  </si>
  <si>
    <t xml:space="preserve">Общее количество потерянных вызовов </t>
  </si>
  <si>
    <t>Общее количество принятых вызовов основной группой</t>
  </si>
  <si>
    <t>Общее количество принятых вызовов дополнительной группой</t>
  </si>
  <si>
    <t xml:space="preserve">Общее количество исходящих вызовов </t>
  </si>
  <si>
    <t xml:space="preserve">Общее время обработки исходящих вызовов </t>
  </si>
  <si>
    <t xml:space="preserve">Среднее время обработки исходящих вызовов </t>
  </si>
  <si>
    <t xml:space="preserve">Среднее время разговора исходящих вызовов </t>
  </si>
  <si>
    <t xml:space="preserve">Обшее количество принятых вызовов </t>
  </si>
  <si>
    <t>SLA поступившие/обработанные (мой расчет)</t>
  </si>
  <si>
    <t>Доля потерянных звонков (мой расчет)</t>
  </si>
  <si>
    <t>Доля потерянных звонков (СА)</t>
  </si>
  <si>
    <t>45 неделя</t>
  </si>
  <si>
    <t>5 ноября</t>
  </si>
  <si>
    <t>6 ноября</t>
  </si>
  <si>
    <t>7 ноября</t>
  </si>
  <si>
    <t>8 ноября</t>
  </si>
  <si>
    <t>9 ноября</t>
  </si>
  <si>
    <t>10 ноября</t>
  </si>
  <si>
    <t>11 ноября</t>
  </si>
  <si>
    <t>46 неделя</t>
  </si>
  <si>
    <t>12 ноября</t>
  </si>
  <si>
    <t>13 ноября</t>
  </si>
  <si>
    <t>14 ноября</t>
  </si>
  <si>
    <t>15 ноября</t>
  </si>
  <si>
    <t>16 ноября</t>
  </si>
  <si>
    <t>17 ноября</t>
  </si>
  <si>
    <t>18 ноября</t>
  </si>
  <si>
    <t>47 неделя</t>
  </si>
  <si>
    <t>ноября</t>
  </si>
  <si>
    <t>C:\Users\oka\Documents\Текущие отчеты\МЗР\2012\Месяца\Недели\Исходники\</t>
  </si>
  <si>
    <t>$F102</t>
  </si>
  <si>
    <t>$F103</t>
  </si>
  <si>
    <t>$F104</t>
  </si>
  <si>
    <t>$F105</t>
  </si>
  <si>
    <t>$F106</t>
  </si>
  <si>
    <t>$F107</t>
  </si>
  <si>
    <t>$F108</t>
  </si>
  <si>
    <t>$F109</t>
  </si>
  <si>
    <t>$F110</t>
  </si>
  <si>
    <t>$F111</t>
  </si>
  <si>
    <t>$F112</t>
  </si>
  <si>
    <t>$F113</t>
  </si>
  <si>
    <t>$F114</t>
  </si>
  <si>
    <t>$F115</t>
  </si>
  <si>
    <t>$F116</t>
  </si>
  <si>
    <t>$F117</t>
  </si>
  <si>
    <t>$F118</t>
  </si>
  <si>
    <t>[Ноябрь.xlsx]</t>
  </si>
  <si>
    <t>Ноябрь.xlsx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</si>
</sst>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Calibri"/>
      <family val="2"/>
      <scheme val="minor"/>
    </font>
    <font>
      <b/>
      <sz val="8"/>
      <color indexed="10"/>
      <name val="Calibri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25"/>
      </patternFill>
    </fill>
    <fill>
      <patternFill patternType="solid">
        <fgColor indexed="1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0" fillId="5" borderId="0" xfId="0" applyFill="1"/>
    <xf numFmtId="0" fontId="0" fillId="0" borderId="1" xfId="0" applyBorder="1"/>
    <xf numFmtId="0" fontId="5" fillId="4" borderId="1" xfId="0" applyFont="1" applyFill="1" applyBorder="1"/>
    <xf numFmtId="0" fontId="5" fillId="5" borderId="1" xfId="0" applyFont="1" applyFill="1" applyBorder="1"/>
    <xf numFmtId="21" fontId="0" fillId="0" borderId="1" xfId="0" applyNumberFormat="1" applyBorder="1"/>
    <xf numFmtId="164" fontId="6" fillId="6" borderId="1" xfId="0" applyNumberFormat="1" applyFont="1" applyFill="1" applyBorder="1"/>
    <xf numFmtId="45" fontId="6" fillId="6" borderId="1" xfId="0" applyNumberFormat="1" applyFont="1" applyFill="1" applyBorder="1"/>
    <xf numFmtId="21" fontId="6" fillId="6" borderId="1" xfId="0" applyNumberFormat="1" applyFont="1" applyFill="1" applyBorder="1"/>
    <xf numFmtId="2" fontId="6" fillId="6" borderId="1" xfId="0" applyNumberFormat="1" applyFont="1" applyFill="1" applyBorder="1"/>
    <xf numFmtId="1" fontId="6" fillId="6" borderId="1" xfId="0" applyNumberFormat="1" applyFont="1" applyFill="1" applyBorder="1"/>
    <xf numFmtId="0" fontId="6" fillId="6" borderId="1" xfId="0" applyFont="1" applyFill="1" applyBorder="1"/>
    <xf numFmtId="2" fontId="0" fillId="0" borderId="1" xfId="0" applyNumberFormat="1" applyBorder="1"/>
    <xf numFmtId="1" fontId="0" fillId="0" borderId="1" xfId="0" applyNumberFormat="1" applyBorder="1"/>
    <xf numFmtId="0" fontId="2" fillId="0" borderId="11" xfId="1" applyFont="1" applyFill="1" applyBorder="1" applyAlignment="1">
      <alignment horizontal="left" vertical="center" wrapText="1" readingOrder="1"/>
    </xf>
    <xf numFmtId="0" fontId="2" fillId="0" borderId="4" xfId="1" applyFont="1" applyFill="1" applyBorder="1" applyAlignment="1">
      <alignment horizontal="left" vertical="center" wrapText="1" readingOrder="1"/>
    </xf>
    <xf numFmtId="0" fontId="3" fillId="0" borderId="0" xfId="0" applyFont="1" applyFill="1"/>
    <xf numFmtId="0" fontId="2" fillId="0" borderId="1" xfId="1" applyFont="1" applyFill="1" applyBorder="1" applyAlignment="1">
      <alignment horizontal="left" vertical="center" wrapText="1" readingOrder="1"/>
    </xf>
    <xf numFmtId="0" fontId="4" fillId="0" borderId="1" xfId="0" applyFont="1" applyFill="1" applyBorder="1"/>
    <xf numFmtId="0" fontId="3" fillId="0" borderId="1" xfId="0" applyFont="1" applyFill="1" applyBorder="1"/>
    <xf numFmtId="0" fontId="2" fillId="2" borderId="2" xfId="1" applyFont="1" applyFill="1" applyBorder="1" applyAlignment="1">
      <alignment horizontal="left" vertical="center" wrapText="1" readingOrder="1"/>
    </xf>
    <xf numFmtId="0" fontId="2" fillId="2" borderId="3" xfId="1" applyFont="1" applyFill="1" applyBorder="1" applyAlignment="1">
      <alignment horizontal="left" vertical="center" wrapText="1" readingOrder="1"/>
    </xf>
    <xf numFmtId="0" fontId="2" fillId="2" borderId="4" xfId="1" applyFont="1" applyFill="1" applyBorder="1" applyAlignment="1">
      <alignment horizontal="left" vertical="center" wrapText="1" readingOrder="1"/>
    </xf>
    <xf numFmtId="0" fontId="2" fillId="2" borderId="5" xfId="1" applyFont="1" applyFill="1" applyBorder="1" applyAlignment="1">
      <alignment horizontal="left" vertical="center" wrapText="1" readingOrder="1"/>
    </xf>
    <xf numFmtId="0" fontId="2" fillId="2" borderId="6" xfId="1" applyFont="1" applyFill="1" applyBorder="1" applyAlignment="1">
      <alignment horizontal="left" vertical="center" wrapText="1" readingOrder="1"/>
    </xf>
    <xf numFmtId="0" fontId="2" fillId="2" borderId="7" xfId="1" applyFont="1" applyFill="1" applyBorder="1" applyAlignment="1">
      <alignment horizontal="left" vertical="center" wrapText="1" readingOrder="1"/>
    </xf>
    <xf numFmtId="0" fontId="2" fillId="3" borderId="2" xfId="1" applyFont="1" applyFill="1" applyBorder="1" applyAlignment="1">
      <alignment horizontal="left" vertical="center" wrapText="1" readingOrder="1"/>
    </xf>
    <xf numFmtId="0" fontId="2" fillId="3" borderId="3" xfId="1" applyFont="1" applyFill="1" applyBorder="1" applyAlignment="1">
      <alignment horizontal="left" vertical="center" wrapText="1" readingOrder="1"/>
    </xf>
    <xf numFmtId="0" fontId="2" fillId="3" borderId="4" xfId="1" applyFont="1" applyFill="1" applyBorder="1" applyAlignment="1">
      <alignment horizontal="left" vertical="center" wrapText="1" readingOrder="1"/>
    </xf>
    <xf numFmtId="0" fontId="2" fillId="2" borderId="8" xfId="1" applyFont="1" applyFill="1" applyBorder="1" applyAlignment="1">
      <alignment horizontal="left" vertical="center" wrapText="1" readingOrder="1"/>
    </xf>
    <xf numFmtId="0" fontId="2" fillId="2" borderId="9" xfId="1" applyFont="1" applyFill="1" applyBorder="1" applyAlignment="1">
      <alignment horizontal="left" vertical="center" wrapText="1" readingOrder="1"/>
    </xf>
    <xf numFmtId="0" fontId="2" fillId="2" borderId="10" xfId="1" applyFont="1" applyFill="1" applyBorder="1" applyAlignment="1">
      <alignment horizontal="left" vertical="center" wrapText="1" readingOrder="1"/>
    </xf>
    <xf numFmtId="0" fontId="7" fillId="0" borderId="0" xfId="0" applyFont="1"/>
    <xf numFmtId="21" fontId="7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21" fontId="7" fillId="0" borderId="12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9;&#1093;&#1086;&#1076;&#1085;&#1080;&#1082;&#1080;/&#1053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1"/>
      <sheetName val="2.11"/>
      <sheetName val="3.11"/>
      <sheetName val="4.11"/>
      <sheetName val="5.11"/>
      <sheetName val="6.11"/>
      <sheetName val="7.11"/>
      <sheetName val="8.11"/>
      <sheetName val="9.11"/>
      <sheetName val="10.11"/>
      <sheetName val="11.11"/>
      <sheetName val="12.11"/>
      <sheetName val="13.10"/>
      <sheetName val="14.10"/>
      <sheetName val="15.10"/>
      <sheetName val="16.10"/>
      <sheetName val="17.10"/>
      <sheetName val="18.10"/>
      <sheetName val="19.10"/>
      <sheetName val="20.10"/>
      <sheetName val="21.10"/>
      <sheetName val="22.10"/>
      <sheetName val="23.10"/>
      <sheetName val="24.10"/>
      <sheetName val="25.10"/>
      <sheetName val="26.10"/>
      <sheetName val="27.10"/>
      <sheetName val="28.10"/>
      <sheetName val="29.10"/>
      <sheetName val="30.10"/>
      <sheetName val="31.10"/>
    </sheetNames>
    <sheetDataSet>
      <sheetData sheetId="0">
        <row r="105">
          <cell r="F105">
            <v>1.0320216049382714E-4</v>
          </cell>
        </row>
        <row r="106">
          <cell r="F106">
            <v>1.4467592592592587E-3</v>
          </cell>
        </row>
        <row r="107">
          <cell r="F107">
            <v>5.0925925925925921E-4</v>
          </cell>
        </row>
        <row r="108">
          <cell r="F108">
            <v>1.7824074074074072E-2</v>
          </cell>
        </row>
        <row r="109">
          <cell r="F109">
            <v>94.158252644006311</v>
          </cell>
        </row>
        <row r="110">
          <cell r="F110">
            <v>96.875</v>
          </cell>
        </row>
        <row r="111">
          <cell r="F111">
            <v>448</v>
          </cell>
        </row>
        <row r="112">
          <cell r="F112">
            <v>35</v>
          </cell>
        </row>
        <row r="113">
          <cell r="F113">
            <v>413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</sheetData>
      <sheetData sheetId="1">
        <row r="102">
          <cell r="F102">
            <v>0.40763888888888888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D24"/>
  <sheetViews>
    <sheetView tabSelected="1" workbookViewId="0">
      <selection activeCell="J3" sqref="J3"/>
    </sheetView>
  </sheetViews>
  <sheetFormatPr defaultRowHeight="15" outlineLevelCol="1" x14ac:dyDescent="0.25"/>
  <cols>
    <col min="3" max="3" width="12.7109375" customWidth="1"/>
    <col min="4" max="6" width="9.140625" customWidth="1"/>
    <col min="7" max="9" width="9.140625" customWidth="1" outlineLevel="1"/>
    <col min="10" max="10" width="9.140625" style="34" customWidth="1" outlineLevel="1"/>
    <col min="11" max="13" width="9.140625" customWidth="1" outlineLevel="1"/>
    <col min="14" max="14" width="10.140625" style="3" bestFit="1" customWidth="1"/>
    <col min="15" max="21" width="0" hidden="1" customWidth="1" outlineLevel="1"/>
    <col min="22" max="22" width="9.140625" collapsed="1"/>
    <col min="23" max="29" width="0" hidden="1" customWidth="1" outlineLevel="1"/>
    <col min="30" max="30" width="9.140625" collapsed="1"/>
  </cols>
  <sheetData>
    <row r="1" spans="1:30" x14ac:dyDescent="0.25">
      <c r="B1" t="s">
        <v>58</v>
      </c>
      <c r="C1">
        <v>11</v>
      </c>
      <c r="D1" t="s">
        <v>39</v>
      </c>
      <c r="E1" t="str">
        <f>D1&amp;"["&amp;B1&amp;".xlsx]"&amp;J1&amp;"."&amp;C1&amp;"'!"</f>
        <v>C:\Users\oka\Documents\Текущие отчеты\МЗР\2012\Месяца\Недели\Исходники\[Ноябрь.xlsx.xlsx]1.11'!</v>
      </c>
      <c r="J1" s="34">
        <v>1</v>
      </c>
      <c r="K1">
        <v>2</v>
      </c>
      <c r="L1">
        <v>3</v>
      </c>
      <c r="M1">
        <v>4</v>
      </c>
    </row>
    <row r="2" spans="1:30" ht="15.75" thickBot="1" x14ac:dyDescent="0.3">
      <c r="B2" t="s">
        <v>38</v>
      </c>
      <c r="D2" t="s">
        <v>57</v>
      </c>
      <c r="E2" t="str">
        <f>D1&amp;"["&amp;B1&amp;".xlsx]"&amp;J1&amp;"."&amp;C1&amp;"'!$F102"</f>
        <v>C:\Users\oka\Documents\Текущие отчеты\МЗР\2012\Месяца\Недели\Исходники\[Ноябрь.xlsx.xlsx]1.11'!$F102</v>
      </c>
      <c r="G2" s="5" t="str">
        <f>G1&amp;" "&amp;$B2</f>
        <v xml:space="preserve"> ноября</v>
      </c>
      <c r="H2" s="5" t="str">
        <f t="shared" ref="H2:M2" si="0">H1&amp;" "&amp;$B2</f>
        <v xml:space="preserve"> ноября</v>
      </c>
      <c r="I2" s="5" t="str">
        <f t="shared" si="0"/>
        <v xml:space="preserve"> ноября</v>
      </c>
      <c r="J2" s="5" t="str">
        <f t="shared" si="0"/>
        <v>1 ноября</v>
      </c>
      <c r="K2" s="5" t="str">
        <f t="shared" si="0"/>
        <v>2 ноября</v>
      </c>
      <c r="L2" s="5" t="str">
        <f t="shared" si="0"/>
        <v>3 ноября</v>
      </c>
      <c r="M2" s="5" t="str">
        <f t="shared" si="0"/>
        <v>4 ноября</v>
      </c>
      <c r="N2" s="6" t="s">
        <v>21</v>
      </c>
      <c r="O2" s="5" t="s">
        <v>22</v>
      </c>
      <c r="P2" s="5" t="s">
        <v>23</v>
      </c>
      <c r="Q2" s="5" t="s">
        <v>24</v>
      </c>
      <c r="R2" s="5" t="s">
        <v>25</v>
      </c>
      <c r="S2" s="5" t="s">
        <v>26</v>
      </c>
      <c r="T2" s="5" t="s">
        <v>27</v>
      </c>
      <c r="U2" s="5" t="s">
        <v>28</v>
      </c>
      <c r="V2" s="6" t="s">
        <v>29</v>
      </c>
      <c r="W2" s="5" t="s">
        <v>30</v>
      </c>
      <c r="X2" s="5" t="s">
        <v>31</v>
      </c>
      <c r="Y2" s="5" t="s">
        <v>32</v>
      </c>
      <c r="Z2" s="5" t="s">
        <v>33</v>
      </c>
      <c r="AA2" s="5" t="s">
        <v>34</v>
      </c>
      <c r="AB2" s="5" t="s">
        <v>35</v>
      </c>
      <c r="AC2" s="5" t="s">
        <v>36</v>
      </c>
      <c r="AD2" s="6" t="s">
        <v>37</v>
      </c>
    </row>
    <row r="3" spans="1:30" ht="15" customHeight="1" x14ac:dyDescent="0.25">
      <c r="A3" t="s">
        <v>40</v>
      </c>
      <c r="B3" s="25" t="s">
        <v>0</v>
      </c>
      <c r="C3" s="26"/>
      <c r="D3" s="26"/>
      <c r="E3" s="26"/>
      <c r="F3" s="27"/>
      <c r="G3" s="16"/>
      <c r="H3" s="16"/>
      <c r="I3" s="16"/>
      <c r="J3" s="35" t="str">
        <f>$D$1&amp;"["&amp;$B$1&amp;"]"&amp;J$1&amp;"."&amp;$C$1&amp;"'!"&amp;$A3</f>
        <v>C:\Users\oka\Documents\Текущие отчеты\МЗР\2012\Месяца\Недели\Исходники\[Ноябрь.xlsx]1.11'!$F102</v>
      </c>
      <c r="K3" s="7">
        <f>'[1]2.11'!$F102</f>
        <v>0.40763888888888888</v>
      </c>
      <c r="L3" s="7"/>
      <c r="M3" s="7"/>
      <c r="N3" s="8">
        <f>SUM(J3:M3)</f>
        <v>0.40763888888888888</v>
      </c>
    </row>
    <row r="4" spans="1:30" ht="15" customHeight="1" x14ac:dyDescent="0.25">
      <c r="A4" t="s">
        <v>41</v>
      </c>
      <c r="B4" s="22" t="s">
        <v>1</v>
      </c>
      <c r="C4" s="23"/>
      <c r="D4" s="23"/>
      <c r="E4" s="23"/>
      <c r="F4" s="24"/>
      <c r="G4" s="17"/>
      <c r="H4" s="17"/>
      <c r="I4" s="17"/>
      <c r="J4" s="35" t="e">
        <f ca="1">INDIRECT("["&amp;$B$1&amp;"]"&amp;J$1&amp;"."&amp;$C$1&amp;"'!"&amp;A4,)</f>
        <v>#REF!</v>
      </c>
      <c r="K4" s="7"/>
      <c r="L4" s="7"/>
      <c r="M4" s="7"/>
      <c r="N4" s="9" t="e">
        <f ca="1">AVERAGE(J4:M4)</f>
        <v>#REF!</v>
      </c>
    </row>
    <row r="5" spans="1:30" ht="15" customHeight="1" x14ac:dyDescent="0.25">
      <c r="A5" t="s">
        <v>42</v>
      </c>
      <c r="B5" s="22" t="s">
        <v>2</v>
      </c>
      <c r="C5" s="23"/>
      <c r="D5" s="23"/>
      <c r="E5" s="23"/>
      <c r="F5" s="24"/>
      <c r="G5" s="17"/>
      <c r="H5" s="17"/>
      <c r="I5" s="17"/>
      <c r="J5" s="35" t="e">
        <f ca="1">INDIRECT("["&amp;$B$1&amp;"]"&amp;J$1&amp;"."&amp;$C$1&amp;"'!"&amp;A5,)</f>
        <v>#REF!</v>
      </c>
      <c r="K5" s="7"/>
      <c r="L5" s="7"/>
      <c r="M5" s="7"/>
      <c r="N5" s="9" t="e">
        <f ca="1">AVERAGE(J5:M5)</f>
        <v>#REF!</v>
      </c>
    </row>
    <row r="6" spans="1:30" ht="15" customHeight="1" x14ac:dyDescent="0.25">
      <c r="A6" t="s">
        <v>43</v>
      </c>
      <c r="B6" s="28" t="s">
        <v>3</v>
      </c>
      <c r="C6" s="29"/>
      <c r="D6" s="29"/>
      <c r="E6" s="29"/>
      <c r="F6" s="30"/>
      <c r="G6" s="17"/>
      <c r="H6" s="17"/>
      <c r="I6" s="17"/>
      <c r="J6" s="35">
        <f>'[1]1.11'!$F105</f>
        <v>1.0320216049382714E-4</v>
      </c>
      <c r="K6" s="7"/>
      <c r="L6" s="7"/>
      <c r="M6" s="7"/>
      <c r="N6" s="9">
        <f>AVERAGE(J6:M6)</f>
        <v>1.0320216049382714E-4</v>
      </c>
    </row>
    <row r="7" spans="1:30" ht="15" customHeight="1" x14ac:dyDescent="0.25">
      <c r="A7" t="s">
        <v>44</v>
      </c>
      <c r="B7" s="28" t="s">
        <v>4</v>
      </c>
      <c r="C7" s="29"/>
      <c r="D7" s="29"/>
      <c r="E7" s="29"/>
      <c r="F7" s="30"/>
      <c r="G7" s="17"/>
      <c r="H7" s="17"/>
      <c r="I7" s="17"/>
      <c r="J7" s="35">
        <f>'[1]1.11'!$F106</f>
        <v>1.4467592592592587E-3</v>
      </c>
      <c r="K7" s="7"/>
      <c r="L7" s="7"/>
      <c r="M7" s="7"/>
      <c r="N7" s="8">
        <f>SUM(J7:M7)</f>
        <v>1.4467592592592587E-3</v>
      </c>
    </row>
    <row r="8" spans="1:30" ht="15" customHeight="1" x14ac:dyDescent="0.25">
      <c r="A8" t="s">
        <v>45</v>
      </c>
      <c r="B8" s="22" t="s">
        <v>5</v>
      </c>
      <c r="C8" s="23"/>
      <c r="D8" s="23"/>
      <c r="E8" s="23"/>
      <c r="F8" s="24"/>
      <c r="G8" s="17"/>
      <c r="H8" s="17"/>
      <c r="I8" s="17"/>
      <c r="J8" s="35">
        <f>'[1]1.11'!$F107</f>
        <v>5.0925925925925921E-4</v>
      </c>
      <c r="K8" s="7"/>
      <c r="L8" s="7"/>
      <c r="M8" s="7"/>
      <c r="N8" s="9">
        <f>AVERAGE(J8:M8)</f>
        <v>5.0925925925925921E-4</v>
      </c>
    </row>
    <row r="9" spans="1:30" ht="15" customHeight="1" x14ac:dyDescent="0.25">
      <c r="A9" t="s">
        <v>46</v>
      </c>
      <c r="B9" s="22" t="s">
        <v>6</v>
      </c>
      <c r="C9" s="23"/>
      <c r="D9" s="23"/>
      <c r="E9" s="23"/>
      <c r="F9" s="24"/>
      <c r="G9" s="17"/>
      <c r="H9" s="17"/>
      <c r="I9" s="17"/>
      <c r="J9" s="35">
        <f>'[1]1.11'!$F108</f>
        <v>1.7824074074074072E-2</v>
      </c>
      <c r="K9" s="7"/>
      <c r="L9" s="7"/>
      <c r="M9" s="7"/>
      <c r="N9" s="10">
        <f>SUM(J9:M9)</f>
        <v>1.7824074074074072E-2</v>
      </c>
    </row>
    <row r="10" spans="1:30" x14ac:dyDescent="0.25">
      <c r="A10" t="s">
        <v>47</v>
      </c>
      <c r="B10" s="22" t="s">
        <v>7</v>
      </c>
      <c r="C10" s="23"/>
      <c r="D10" s="23"/>
      <c r="E10" s="23"/>
      <c r="F10" s="24"/>
      <c r="G10" s="17"/>
      <c r="H10" s="17"/>
      <c r="I10" s="17"/>
      <c r="J10" s="36">
        <f>'[1]1.11'!$F109</f>
        <v>94.158252644006311</v>
      </c>
      <c r="K10" s="14"/>
      <c r="L10" s="14"/>
      <c r="M10" s="14"/>
      <c r="N10" s="11">
        <f>AVERAGE(J10:M10)</f>
        <v>94.158252644006311</v>
      </c>
    </row>
    <row r="11" spans="1:30" ht="15" customHeight="1" x14ac:dyDescent="0.25">
      <c r="A11" t="s">
        <v>48</v>
      </c>
      <c r="B11" s="22" t="s">
        <v>8</v>
      </c>
      <c r="C11" s="23"/>
      <c r="D11" s="23"/>
      <c r="E11" s="23"/>
      <c r="F11" s="24"/>
      <c r="G11" s="17"/>
      <c r="H11" s="17"/>
      <c r="I11" s="17"/>
      <c r="J11" s="36">
        <f>'[1]1.11'!$F110</f>
        <v>96.875</v>
      </c>
      <c r="K11" s="14"/>
      <c r="L11" s="14"/>
      <c r="M11" s="14"/>
      <c r="N11" s="11">
        <f>AVERAGE(J11:M11)</f>
        <v>96.875</v>
      </c>
    </row>
    <row r="12" spans="1:30" ht="15" customHeight="1" x14ac:dyDescent="0.25">
      <c r="A12" t="s">
        <v>49</v>
      </c>
      <c r="B12" s="22" t="s">
        <v>9</v>
      </c>
      <c r="C12" s="23"/>
      <c r="D12" s="23"/>
      <c r="E12" s="23"/>
      <c r="F12" s="24"/>
      <c r="G12" s="17"/>
      <c r="H12" s="17"/>
      <c r="I12" s="17"/>
      <c r="J12" s="37">
        <f>'[1]1.11'!$F111</f>
        <v>448</v>
      </c>
      <c r="K12" s="15"/>
      <c r="L12" s="15"/>
      <c r="M12" s="15"/>
      <c r="N12" s="12">
        <f t="shared" ref="N12:N17" si="1">SUM(J12:M12)</f>
        <v>448</v>
      </c>
    </row>
    <row r="13" spans="1:30" ht="15" customHeight="1" x14ac:dyDescent="0.25">
      <c r="A13" t="s">
        <v>50</v>
      </c>
      <c r="B13" s="22" t="s">
        <v>10</v>
      </c>
      <c r="C13" s="23"/>
      <c r="D13" s="23"/>
      <c r="E13" s="23"/>
      <c r="F13" s="24"/>
      <c r="G13" s="17"/>
      <c r="H13" s="17"/>
      <c r="I13" s="17"/>
      <c r="J13" s="37">
        <f>'[1]1.11'!$F112</f>
        <v>35</v>
      </c>
      <c r="K13" s="15"/>
      <c r="L13" s="15"/>
      <c r="M13" s="15"/>
      <c r="N13" s="12">
        <f t="shared" si="1"/>
        <v>35</v>
      </c>
    </row>
    <row r="14" spans="1:30" ht="15" customHeight="1" x14ac:dyDescent="0.25">
      <c r="A14" t="s">
        <v>51</v>
      </c>
      <c r="B14" s="22" t="s">
        <v>11</v>
      </c>
      <c r="C14" s="23"/>
      <c r="D14" s="23"/>
      <c r="E14" s="23"/>
      <c r="F14" s="24"/>
      <c r="G14" s="17"/>
      <c r="H14" s="17"/>
      <c r="I14" s="17"/>
      <c r="J14" s="37">
        <f>'[1]1.11'!$F113</f>
        <v>413</v>
      </c>
      <c r="K14" s="15"/>
      <c r="L14" s="15"/>
      <c r="M14" s="15"/>
      <c r="N14" s="12">
        <f t="shared" si="1"/>
        <v>413</v>
      </c>
    </row>
    <row r="15" spans="1:30" ht="15.75" customHeight="1" thickBot="1" x14ac:dyDescent="0.3">
      <c r="A15" t="s">
        <v>52</v>
      </c>
      <c r="B15" s="31" t="s">
        <v>12</v>
      </c>
      <c r="C15" s="32"/>
      <c r="D15" s="32"/>
      <c r="E15" s="32"/>
      <c r="F15" s="33"/>
      <c r="G15" s="19"/>
      <c r="H15" s="19"/>
      <c r="I15" s="19"/>
      <c r="J15" s="37">
        <f>'[1]1.11'!$F114</f>
        <v>0</v>
      </c>
      <c r="K15" s="15"/>
      <c r="L15" s="15"/>
      <c r="M15" s="15"/>
      <c r="N15" s="12">
        <f t="shared" si="1"/>
        <v>0</v>
      </c>
    </row>
    <row r="16" spans="1:30" ht="15" customHeight="1" x14ac:dyDescent="0.25">
      <c r="A16" t="s">
        <v>53</v>
      </c>
      <c r="B16" s="25" t="s">
        <v>13</v>
      </c>
      <c r="C16" s="26"/>
      <c r="D16" s="26"/>
      <c r="E16" s="26"/>
      <c r="F16" s="27"/>
      <c r="G16" s="19"/>
      <c r="H16" s="19"/>
      <c r="I16" s="19"/>
      <c r="J16" s="37">
        <f>'[1]1.11'!$F115</f>
        <v>0</v>
      </c>
      <c r="K16" s="15"/>
      <c r="L16" s="15"/>
      <c r="M16" s="15"/>
      <c r="N16" s="12">
        <f t="shared" si="1"/>
        <v>0</v>
      </c>
    </row>
    <row r="17" spans="1:14" ht="15" customHeight="1" x14ac:dyDescent="0.25">
      <c r="A17" t="s">
        <v>54</v>
      </c>
      <c r="B17" s="22" t="s">
        <v>14</v>
      </c>
      <c r="C17" s="23"/>
      <c r="D17" s="23"/>
      <c r="E17" s="23"/>
      <c r="F17" s="24"/>
      <c r="G17" s="17"/>
      <c r="H17" s="17"/>
      <c r="I17" s="17"/>
      <c r="J17" s="35">
        <f>'[1]1.11'!$F116</f>
        <v>0</v>
      </c>
      <c r="K17" s="7"/>
      <c r="L17" s="7"/>
      <c r="M17" s="7"/>
      <c r="N17" s="8">
        <f t="shared" si="1"/>
        <v>0</v>
      </c>
    </row>
    <row r="18" spans="1:14" ht="15" customHeight="1" x14ac:dyDescent="0.25">
      <c r="A18" t="s">
        <v>55</v>
      </c>
      <c r="B18" s="22" t="s">
        <v>15</v>
      </c>
      <c r="C18" s="23"/>
      <c r="D18" s="23"/>
      <c r="E18" s="23"/>
      <c r="F18" s="24"/>
      <c r="G18" s="19"/>
      <c r="H18" s="19"/>
      <c r="I18" s="19"/>
      <c r="J18" s="35">
        <f>'[1]1.11'!$F117</f>
        <v>0</v>
      </c>
      <c r="K18" s="7"/>
      <c r="L18" s="7"/>
      <c r="M18" s="7"/>
      <c r="N18" s="9">
        <f>AVERAGE(J18:M18)</f>
        <v>0</v>
      </c>
    </row>
    <row r="19" spans="1:14" ht="15.75" customHeight="1" thickBot="1" x14ac:dyDescent="0.3">
      <c r="A19" t="s">
        <v>56</v>
      </c>
      <c r="B19" s="31" t="s">
        <v>16</v>
      </c>
      <c r="C19" s="32"/>
      <c r="D19" s="32"/>
      <c r="E19" s="32"/>
      <c r="F19" s="33"/>
      <c r="G19" s="19"/>
      <c r="H19" s="19"/>
      <c r="I19" s="19"/>
      <c r="J19" s="35">
        <f>'[1]1.11'!$F118</f>
        <v>0</v>
      </c>
      <c r="K19" s="7"/>
      <c r="L19" s="7"/>
      <c r="M19" s="7"/>
      <c r="N19" s="9">
        <f>AVERAGE(J19:M19)</f>
        <v>0</v>
      </c>
    </row>
    <row r="20" spans="1:14" x14ac:dyDescent="0.25">
      <c r="B20" s="1" t="s">
        <v>17</v>
      </c>
      <c r="C20" s="1"/>
      <c r="D20" s="1"/>
      <c r="E20" s="1"/>
      <c r="F20" s="1"/>
      <c r="G20" s="21"/>
      <c r="H20" s="21"/>
      <c r="I20" s="21"/>
      <c r="J20" s="37">
        <f t="shared" ref="J20:M20" si="2">J14+J15</f>
        <v>413</v>
      </c>
      <c r="K20" s="15">
        <f t="shared" si="2"/>
        <v>0</v>
      </c>
      <c r="L20" s="15">
        <f t="shared" si="2"/>
        <v>0</v>
      </c>
      <c r="M20" s="15">
        <f t="shared" si="2"/>
        <v>0</v>
      </c>
      <c r="N20" s="12">
        <f t="shared" ref="N20" si="3">N14+N15</f>
        <v>413</v>
      </c>
    </row>
    <row r="21" spans="1:14" x14ac:dyDescent="0.25">
      <c r="B21" s="1"/>
      <c r="C21" s="1"/>
      <c r="D21" s="1"/>
      <c r="E21" s="1"/>
      <c r="F21" s="1"/>
      <c r="G21" s="18"/>
      <c r="H21" s="18"/>
      <c r="I21" s="18"/>
      <c r="J21" s="38"/>
      <c r="N21" s="13"/>
    </row>
    <row r="22" spans="1:14" x14ac:dyDescent="0.25">
      <c r="B22" s="2" t="s">
        <v>18</v>
      </c>
      <c r="C22" s="2"/>
      <c r="D22" s="2"/>
      <c r="E22" s="2"/>
      <c r="F22" s="2"/>
      <c r="G22" s="20"/>
      <c r="H22" s="20"/>
      <c r="I22" s="20"/>
      <c r="J22" s="36">
        <f t="shared" ref="J22" si="4">J20*100/J12</f>
        <v>92.1875</v>
      </c>
      <c r="K22" s="4"/>
      <c r="L22" s="4"/>
      <c r="M22" s="4"/>
      <c r="N22" s="11">
        <f t="shared" ref="N22" si="5">N20*100/N12</f>
        <v>92.1875</v>
      </c>
    </row>
    <row r="23" spans="1:14" x14ac:dyDescent="0.25">
      <c r="B23" s="1" t="s">
        <v>19</v>
      </c>
      <c r="C23" s="1"/>
      <c r="D23" s="1"/>
      <c r="E23" s="1"/>
      <c r="F23" s="1"/>
      <c r="G23" s="21"/>
      <c r="H23" s="21"/>
      <c r="I23" s="21"/>
      <c r="J23" s="36">
        <f t="shared" ref="J23" si="6">100-J22</f>
        <v>7.8125</v>
      </c>
      <c r="K23" s="4"/>
      <c r="L23" s="4"/>
      <c r="M23" s="4"/>
      <c r="N23" s="11">
        <f t="shared" ref="N23" si="7">100-N22</f>
        <v>7.8125</v>
      </c>
    </row>
    <row r="24" spans="1:14" x14ac:dyDescent="0.25">
      <c r="B24" s="1" t="s">
        <v>20</v>
      </c>
      <c r="C24" s="1"/>
      <c r="D24" s="1"/>
      <c r="E24" s="1"/>
      <c r="F24" s="1"/>
      <c r="G24" s="21"/>
      <c r="H24" s="21"/>
      <c r="I24" s="21"/>
      <c r="J24" s="36">
        <f t="shared" ref="J24" si="8">100-J11</f>
        <v>3.125</v>
      </c>
      <c r="K24" s="4"/>
      <c r="L24" s="4"/>
      <c r="M24" s="4"/>
      <c r="N24" s="11">
        <f t="shared" ref="N24" si="9">100-N11</f>
        <v>3.125</v>
      </c>
    </row>
  </sheetData>
  <mergeCells count="17">
    <mergeCell ref="B15:F15"/>
    <mergeCell ref="B16:F16"/>
    <mergeCell ref="B17:F17"/>
    <mergeCell ref="B18:F18"/>
    <mergeCell ref="B19:F19"/>
    <mergeCell ref="B14:F14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2012-11-13T07:56:14Z</dcterms:modified>
</cp:coreProperties>
</file>