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985"/>
  </bookViews>
  <sheets>
    <sheet name="Реестр Договоров" sheetId="1" r:id="rId1"/>
    <sheet name="Межевание" sheetId="2" r:id="rId2"/>
    <sheet name="Техплан" sheetId="7" r:id="rId3"/>
  </sheets>
  <calcPr calcId="152511"/>
</workbook>
</file>

<file path=xl/calcChain.xml><?xml version="1.0" encoding="utf-8"?>
<calcChain xmlns="http://schemas.openxmlformats.org/spreadsheetml/2006/main">
  <c r="A2" i="1" l="1"/>
  <c r="A3" i="1"/>
  <c r="H2" i="7" s="1"/>
  <c r="A4" i="1"/>
  <c r="H3" i="2" s="1"/>
  <c r="A5" i="1"/>
  <c r="E3" i="7"/>
  <c r="B2" i="2"/>
  <c r="F2" i="2"/>
  <c r="B3" i="2"/>
  <c r="F2" i="7"/>
  <c r="F3" i="2"/>
  <c r="A2" i="2"/>
  <c r="E2" i="2"/>
  <c r="H2" i="2"/>
  <c r="A2" i="7"/>
  <c r="B3" i="7" l="1"/>
  <c r="F3" i="7"/>
  <c r="E2" i="7"/>
  <c r="A3" i="2"/>
  <c r="E3" i="2"/>
  <c r="B2" i="7"/>
  <c r="H3" i="7"/>
  <c r="A3" i="7"/>
</calcChain>
</file>

<file path=xl/comments1.xml><?xml version="1.0" encoding="utf-8"?>
<comments xmlns="http://schemas.openxmlformats.org/spreadsheetml/2006/main">
  <authors>
    <author>Yulia</author>
  </authors>
  <commentList>
    <comment ref="C1" authorId="0" shapeId="0">
      <text>
        <r>
          <rPr>
            <b/>
            <sz val="9"/>
            <color indexed="81"/>
            <rFont val="Tahoma"/>
            <family val="2"/>
            <charset val="204"/>
          </rPr>
          <t>Yulia:</t>
        </r>
        <r>
          <rPr>
            <sz val="9"/>
            <color indexed="81"/>
            <rFont val="Tahoma"/>
            <family val="2"/>
            <charset val="204"/>
          </rPr>
          <t xml:space="preserve">
ручной ввод данных</t>
        </r>
      </text>
    </comment>
    <comment ref="D1" authorId="0" shapeId="0">
      <text>
        <r>
          <rPr>
            <b/>
            <sz val="9"/>
            <color indexed="81"/>
            <rFont val="Tahoma"/>
            <family val="2"/>
            <charset val="204"/>
          </rPr>
          <t>Yulia:</t>
        </r>
        <r>
          <rPr>
            <sz val="9"/>
            <color indexed="81"/>
            <rFont val="Tahoma"/>
            <family val="2"/>
            <charset val="204"/>
          </rPr>
          <t xml:space="preserve">
ручной ввод данных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  <charset val="204"/>
          </rPr>
          <t>Yulia:</t>
        </r>
        <r>
          <rPr>
            <sz val="9"/>
            <color indexed="81"/>
            <rFont val="Tahoma"/>
            <family val="2"/>
            <charset val="204"/>
          </rPr>
          <t xml:space="preserve">
ручной ввод данных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  <charset val="204"/>
          </rPr>
          <t>Yulia:</t>
        </r>
        <r>
          <rPr>
            <sz val="9"/>
            <color indexed="81"/>
            <rFont val="Tahoma"/>
            <family val="2"/>
            <charset val="204"/>
          </rPr>
          <t xml:space="preserve">
ручной ввод данных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  <charset val="204"/>
          </rPr>
          <t>Yulia:</t>
        </r>
        <r>
          <rPr>
            <sz val="9"/>
            <color indexed="81"/>
            <rFont val="Tahoma"/>
            <family val="2"/>
            <charset val="204"/>
          </rPr>
          <t xml:space="preserve">
ручной ввод данных</t>
        </r>
      </text>
    </comment>
    <comment ref="K1" authorId="0" shapeId="0">
      <text>
        <r>
          <rPr>
            <b/>
            <sz val="9"/>
            <color indexed="81"/>
            <rFont val="Tahoma"/>
            <family val="2"/>
            <charset val="204"/>
          </rPr>
          <t>Yulia:</t>
        </r>
        <r>
          <rPr>
            <sz val="9"/>
            <color indexed="81"/>
            <rFont val="Tahoma"/>
            <family val="2"/>
            <charset val="204"/>
          </rPr>
          <t xml:space="preserve">
ручной ввод данных</t>
        </r>
      </text>
    </comment>
    <comment ref="L1" authorId="0" shapeId="0">
      <text>
        <r>
          <rPr>
            <b/>
            <sz val="9"/>
            <color indexed="81"/>
            <rFont val="Tahoma"/>
            <family val="2"/>
            <charset val="204"/>
          </rPr>
          <t>Yulia:</t>
        </r>
        <r>
          <rPr>
            <sz val="9"/>
            <color indexed="81"/>
            <rFont val="Tahoma"/>
            <family val="2"/>
            <charset val="204"/>
          </rPr>
          <t xml:space="preserve">
ручной ввод данных</t>
        </r>
      </text>
    </comment>
    <comment ref="M1" authorId="0" shapeId="0">
      <text>
        <r>
          <rPr>
            <b/>
            <sz val="9"/>
            <color indexed="81"/>
            <rFont val="Tahoma"/>
            <family val="2"/>
            <charset val="204"/>
          </rPr>
          <t>Yulia:</t>
        </r>
        <r>
          <rPr>
            <sz val="9"/>
            <color indexed="81"/>
            <rFont val="Tahoma"/>
            <family val="2"/>
            <charset val="204"/>
          </rPr>
          <t xml:space="preserve">
ручной ввод данных</t>
        </r>
      </text>
    </comment>
    <comment ref="N1" authorId="0" shapeId="0">
      <text>
        <r>
          <rPr>
            <b/>
            <sz val="9"/>
            <color indexed="81"/>
            <rFont val="Tahoma"/>
            <family val="2"/>
            <charset val="204"/>
          </rPr>
          <t>Yulia:</t>
        </r>
        <r>
          <rPr>
            <sz val="9"/>
            <color indexed="81"/>
            <rFont val="Tahoma"/>
            <family val="2"/>
            <charset val="204"/>
          </rPr>
          <t xml:space="preserve">
ручной ввод данных</t>
        </r>
      </text>
    </comment>
  </commentList>
</comments>
</file>

<file path=xl/comments2.xml><?xml version="1.0" encoding="utf-8"?>
<comments xmlns="http://schemas.openxmlformats.org/spreadsheetml/2006/main">
  <authors>
    <author>Yulia</author>
  </authors>
  <commentList>
    <comment ref="C1" authorId="0" shapeId="0">
      <text>
        <r>
          <rPr>
            <b/>
            <sz val="9"/>
            <color indexed="81"/>
            <rFont val="Tahoma"/>
            <family val="2"/>
            <charset val="204"/>
          </rPr>
          <t>Yulia:</t>
        </r>
        <r>
          <rPr>
            <sz val="9"/>
            <color indexed="81"/>
            <rFont val="Tahoma"/>
            <family val="2"/>
            <charset val="204"/>
          </rPr>
          <t xml:space="preserve">
ручной ввод данных</t>
        </r>
      </text>
    </comment>
    <comment ref="D1" authorId="0" shapeId="0">
      <text>
        <r>
          <rPr>
            <b/>
            <sz val="9"/>
            <color indexed="81"/>
            <rFont val="Tahoma"/>
            <family val="2"/>
            <charset val="204"/>
          </rPr>
          <t>Yulia:</t>
        </r>
        <r>
          <rPr>
            <sz val="9"/>
            <color indexed="81"/>
            <rFont val="Tahoma"/>
            <family val="2"/>
            <charset val="204"/>
          </rPr>
          <t xml:space="preserve">
ручной ввод данных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  <charset val="204"/>
          </rPr>
          <t>Yulia:</t>
        </r>
        <r>
          <rPr>
            <sz val="9"/>
            <color indexed="81"/>
            <rFont val="Tahoma"/>
            <family val="2"/>
            <charset val="204"/>
          </rPr>
          <t xml:space="preserve">
ручной ввод данных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  <charset val="204"/>
          </rPr>
          <t>Yulia:</t>
        </r>
        <r>
          <rPr>
            <sz val="9"/>
            <color indexed="81"/>
            <rFont val="Tahoma"/>
            <family val="2"/>
            <charset val="204"/>
          </rPr>
          <t xml:space="preserve">
ручной ввод данных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  <charset val="204"/>
          </rPr>
          <t>Yulia:</t>
        </r>
        <r>
          <rPr>
            <sz val="9"/>
            <color indexed="81"/>
            <rFont val="Tahoma"/>
            <family val="2"/>
            <charset val="204"/>
          </rPr>
          <t xml:space="preserve">
ручной ввод данных</t>
        </r>
      </text>
    </comment>
    <comment ref="K1" authorId="0" shapeId="0">
      <text>
        <r>
          <rPr>
            <b/>
            <sz val="9"/>
            <color indexed="81"/>
            <rFont val="Tahoma"/>
            <family val="2"/>
            <charset val="204"/>
          </rPr>
          <t>Yulia:</t>
        </r>
        <r>
          <rPr>
            <sz val="9"/>
            <color indexed="81"/>
            <rFont val="Tahoma"/>
            <family val="2"/>
            <charset val="204"/>
          </rPr>
          <t xml:space="preserve">
ручной ввод данных</t>
        </r>
      </text>
    </comment>
    <comment ref="L1" authorId="0" shapeId="0">
      <text>
        <r>
          <rPr>
            <b/>
            <sz val="9"/>
            <color indexed="81"/>
            <rFont val="Tahoma"/>
            <family val="2"/>
            <charset val="204"/>
          </rPr>
          <t>Yulia:</t>
        </r>
        <r>
          <rPr>
            <sz val="9"/>
            <color indexed="81"/>
            <rFont val="Tahoma"/>
            <family val="2"/>
            <charset val="204"/>
          </rPr>
          <t xml:space="preserve">
ручной ввод данных</t>
        </r>
      </text>
    </comment>
    <comment ref="M1" authorId="0" shapeId="0">
      <text>
        <r>
          <rPr>
            <b/>
            <sz val="9"/>
            <color indexed="81"/>
            <rFont val="Tahoma"/>
            <family val="2"/>
            <charset val="204"/>
          </rPr>
          <t>Yulia:</t>
        </r>
        <r>
          <rPr>
            <sz val="9"/>
            <color indexed="81"/>
            <rFont val="Tahoma"/>
            <family val="2"/>
            <charset val="204"/>
          </rPr>
          <t xml:space="preserve">
ручной ввод данных</t>
        </r>
      </text>
    </comment>
    <comment ref="N1" authorId="0" shapeId="0">
      <text>
        <r>
          <rPr>
            <b/>
            <sz val="9"/>
            <color indexed="81"/>
            <rFont val="Tahoma"/>
            <family val="2"/>
            <charset val="204"/>
          </rPr>
          <t>Yulia:</t>
        </r>
        <r>
          <rPr>
            <sz val="9"/>
            <color indexed="81"/>
            <rFont val="Tahoma"/>
            <family val="2"/>
            <charset val="204"/>
          </rPr>
          <t xml:space="preserve">
ручной ввод данных</t>
        </r>
      </text>
    </comment>
  </commentList>
</comments>
</file>

<file path=xl/sharedStrings.xml><?xml version="1.0" encoding="utf-8"?>
<sst xmlns="http://schemas.openxmlformats.org/spreadsheetml/2006/main" count="66" uniqueCount="43">
  <si>
    <t>№</t>
  </si>
  <si>
    <t>дата записи</t>
  </si>
  <si>
    <t>дата договора</t>
  </si>
  <si>
    <t>номер договора</t>
  </si>
  <si>
    <t>БСО №</t>
  </si>
  <si>
    <t>ПКО №</t>
  </si>
  <si>
    <t>Офис/ город</t>
  </si>
  <si>
    <t>ФИО заказчика</t>
  </si>
  <si>
    <t>Адрес объекта</t>
  </si>
  <si>
    <t>КН объекта</t>
  </si>
  <si>
    <t>вид работы</t>
  </si>
  <si>
    <t>оплачено в кассу</t>
  </si>
  <si>
    <t>сумма договора</t>
  </si>
  <si>
    <t>Акт выполненных работ - №</t>
  </si>
  <si>
    <t>дата подписания акта</t>
  </si>
  <si>
    <t>109/16</t>
  </si>
  <si>
    <t>Первоуральск</t>
  </si>
  <si>
    <t>Васиков Александр Сергеевич</t>
  </si>
  <si>
    <t>Хрустальная, ул. Трактовая 38</t>
  </si>
  <si>
    <t>66:58:2201001:130</t>
  </si>
  <si>
    <t>межевание</t>
  </si>
  <si>
    <t>3.500</t>
  </si>
  <si>
    <t>Офис</t>
  </si>
  <si>
    <t>КИ</t>
  </si>
  <si>
    <t>геодезист</t>
  </si>
  <si>
    <t>К№ объекта</t>
  </si>
  <si>
    <t>Заявитель, контакты</t>
  </si>
  <si>
    <t>Документы</t>
  </si>
  <si>
    <t>Дата договора</t>
  </si>
  <si>
    <t>Ознакомление с документами (+/-)</t>
  </si>
  <si>
    <t>Заказ необходимых документов</t>
  </si>
  <si>
    <t>Комментарии</t>
  </si>
  <si>
    <t>Выезд</t>
  </si>
  <si>
    <t>Геоданные/схема</t>
  </si>
  <si>
    <t>110/16</t>
  </si>
  <si>
    <t>Ревда</t>
  </si>
  <si>
    <t>Григорьева Юлия Викторовна</t>
  </si>
  <si>
    <t>Павла Зыкина 32</t>
  </si>
  <si>
    <t>66:21:1101001:158</t>
  </si>
  <si>
    <t>техплан</t>
  </si>
  <si>
    <t>4.000</t>
  </si>
  <si>
    <t>Сдача декларации Заказчику</t>
  </si>
  <si>
    <t>чтобы в эту таблицу не добавлял данные, т.к. по данному договору уже информация сводная есть!!!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</si>
</sst>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2" borderId="1" xfId="0" applyFont="1" applyFill="1" applyBorder="1" applyAlignment="1">
      <alignment horizontal="right" wrapText="1"/>
    </xf>
    <xf numFmtId="14" fontId="3" fillId="0" borderId="1" xfId="0" applyNumberFormat="1" applyFont="1" applyBorder="1" applyAlignment="1">
      <alignment horizontal="right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right" wrapText="1"/>
    </xf>
    <xf numFmtId="0" fontId="3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wrapText="1"/>
    </xf>
    <xf numFmtId="14" fontId="3" fillId="3" borderId="1" xfId="0" applyNumberFormat="1" applyFont="1" applyFill="1" applyBorder="1" applyAlignment="1">
      <alignment wrapText="1"/>
    </xf>
    <xf numFmtId="0" fontId="3" fillId="0" borderId="0" xfId="0" applyFont="1"/>
    <xf numFmtId="0" fontId="3" fillId="0" borderId="1" xfId="0" applyFont="1" applyBorder="1"/>
    <xf numFmtId="14" fontId="3" fillId="0" borderId="1" xfId="0" applyNumberFormat="1" applyFont="1" applyBorder="1"/>
    <xf numFmtId="0" fontId="3" fillId="0" borderId="1" xfId="0" applyFont="1" applyBorder="1" applyAlignment="1">
      <alignment horizontal="right"/>
    </xf>
    <xf numFmtId="0" fontId="3" fillId="0" borderId="0" xfId="0" applyFont="1" applyFill="1"/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right" wrapText="1"/>
    </xf>
    <xf numFmtId="0" fontId="4" fillId="0" borderId="1" xfId="0" applyFont="1" applyFill="1" applyBorder="1" applyAlignment="1">
      <alignment horizontal="left" wrapText="1"/>
    </xf>
    <xf numFmtId="0" fontId="3" fillId="4" borderId="0" xfId="0" applyFont="1" applyFill="1"/>
    <xf numFmtId="0" fontId="3" fillId="4" borderId="1" xfId="0" applyFont="1" applyFill="1" applyBorder="1" applyAlignment="1">
      <alignment horizontal="right" wrapText="1"/>
    </xf>
    <xf numFmtId="14" fontId="3" fillId="4" borderId="1" xfId="0" applyNumberFormat="1" applyFont="1" applyFill="1" applyBorder="1" applyAlignment="1">
      <alignment horizontal="right" wrapText="1"/>
    </xf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/>
    <xf numFmtId="14" fontId="3" fillId="4" borderId="1" xfId="0" applyNumberFormat="1" applyFont="1" applyFill="1" applyBorder="1"/>
    <xf numFmtId="0" fontId="3" fillId="5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"/>
  <sheetViews>
    <sheetView tabSelected="1" workbookViewId="0">
      <selection activeCell="A3" sqref="A3"/>
    </sheetView>
  </sheetViews>
  <sheetFormatPr defaultRowHeight="14.25" x14ac:dyDescent="0.2"/>
  <cols>
    <col min="1" max="1" width="18.42578125" style="8" customWidth="1"/>
    <col min="2" max="2" width="9.140625" style="8"/>
    <col min="3" max="3" width="11.28515625" style="8" bestFit="1" customWidth="1"/>
    <col min="4" max="4" width="13" style="8" customWidth="1"/>
    <col min="5" max="5" width="12.28515625" style="8" customWidth="1"/>
    <col min="6" max="6" width="10.28515625" style="8" customWidth="1"/>
    <col min="7" max="7" width="11.140625" style="8" customWidth="1"/>
    <col min="8" max="9" width="15" style="8" customWidth="1"/>
    <col min="10" max="10" width="19" style="8" customWidth="1"/>
    <col min="11" max="11" width="20.7109375" style="8" customWidth="1"/>
    <col min="12" max="12" width="13.7109375" style="8" customWidth="1"/>
    <col min="13" max="13" width="12.42578125" style="8" customWidth="1"/>
    <col min="14" max="14" width="11.5703125" style="8" customWidth="1"/>
    <col min="15" max="15" width="15.5703125" style="8" customWidth="1"/>
    <col min="16" max="16" width="18" style="8" customWidth="1"/>
    <col min="17" max="16384" width="9.140625" style="8"/>
  </cols>
  <sheetData>
    <row r="1" spans="1:16" s="12" customFormat="1" ht="42.75" x14ac:dyDescent="0.2">
      <c r="B1" s="13" t="s">
        <v>0</v>
      </c>
      <c r="C1" s="13" t="s">
        <v>1</v>
      </c>
      <c r="D1" s="13" t="s">
        <v>2</v>
      </c>
      <c r="E1" s="13" t="s">
        <v>3</v>
      </c>
      <c r="F1" s="13" t="s">
        <v>4</v>
      </c>
      <c r="G1" s="13" t="s">
        <v>5</v>
      </c>
      <c r="H1" s="13" t="s">
        <v>6</v>
      </c>
      <c r="I1" s="13" t="s">
        <v>7</v>
      </c>
      <c r="J1" s="13" t="s">
        <v>8</v>
      </c>
      <c r="K1" s="13" t="s">
        <v>9</v>
      </c>
      <c r="L1" s="13" t="s">
        <v>10</v>
      </c>
      <c r="M1" s="14" t="s">
        <v>11</v>
      </c>
      <c r="N1" s="13" t="s">
        <v>12</v>
      </c>
      <c r="O1" s="13" t="s">
        <v>13</v>
      </c>
      <c r="P1" s="13" t="s">
        <v>14</v>
      </c>
    </row>
    <row r="2" spans="1:16" ht="42.75" x14ac:dyDescent="0.2">
      <c r="A2" s="12" t="str">
        <f>IF(COUNTIFS(L$2:L2,L2,B$2:B2,B2)=1,COUNTIF(L$2:L2,L2)&amp;L2,"")</f>
        <v>1межевание</v>
      </c>
      <c r="B2" s="1">
        <v>107</v>
      </c>
      <c r="C2" s="2">
        <v>42521</v>
      </c>
      <c r="D2" s="2">
        <v>42521</v>
      </c>
      <c r="E2" s="3" t="s">
        <v>15</v>
      </c>
      <c r="F2" s="3">
        <v>235</v>
      </c>
      <c r="G2" s="3">
        <v>110</v>
      </c>
      <c r="H2" s="3" t="s">
        <v>16</v>
      </c>
      <c r="I2" s="3" t="s">
        <v>17</v>
      </c>
      <c r="J2" s="3" t="s">
        <v>18</v>
      </c>
      <c r="K2" s="3" t="s">
        <v>19</v>
      </c>
      <c r="L2" s="3" t="s">
        <v>20</v>
      </c>
      <c r="M2" s="4" t="s">
        <v>21</v>
      </c>
      <c r="N2" s="4">
        <v>7000</v>
      </c>
      <c r="O2" s="3"/>
      <c r="P2" s="3"/>
    </row>
    <row r="3" spans="1:16" ht="42.75" x14ac:dyDescent="0.2">
      <c r="A3" s="12" t="str">
        <f>IF(COUNTIFS(L$2:L3,L3,B$2:B3,B3)=1,COUNTIF(L$2:L3,L3)&amp;L3,"")</f>
        <v>1техплан</v>
      </c>
      <c r="B3" s="9">
        <v>108</v>
      </c>
      <c r="C3" s="10">
        <v>42556</v>
      </c>
      <c r="D3" s="10">
        <v>42556</v>
      </c>
      <c r="E3" s="9" t="s">
        <v>34</v>
      </c>
      <c r="F3" s="9">
        <v>236</v>
      </c>
      <c r="G3" s="9">
        <v>111</v>
      </c>
      <c r="H3" s="9" t="s">
        <v>35</v>
      </c>
      <c r="I3" s="3" t="s">
        <v>36</v>
      </c>
      <c r="J3" s="9" t="s">
        <v>37</v>
      </c>
      <c r="K3" s="3" t="s">
        <v>38</v>
      </c>
      <c r="L3" s="9" t="s">
        <v>39</v>
      </c>
      <c r="M3" s="11" t="s">
        <v>40</v>
      </c>
      <c r="N3" s="9">
        <v>8000</v>
      </c>
      <c r="O3" s="9"/>
      <c r="P3" s="9"/>
    </row>
    <row r="4" spans="1:16" s="16" customFormat="1" ht="42.75" x14ac:dyDescent="0.2">
      <c r="A4" s="12" t="str">
        <f>IF(COUNTIFS(L$2:L4,L4,B$2:B4,B4)=1,COUNTIF(L$2:L4,L4)&amp;L4,"")</f>
        <v>2техплан</v>
      </c>
      <c r="B4" s="17">
        <v>107</v>
      </c>
      <c r="C4" s="18">
        <v>42633</v>
      </c>
      <c r="D4" s="18">
        <v>42521</v>
      </c>
      <c r="E4" s="19" t="s">
        <v>15</v>
      </c>
      <c r="F4" s="19">
        <v>268</v>
      </c>
      <c r="G4" s="19">
        <v>250</v>
      </c>
      <c r="H4" s="19" t="s">
        <v>16</v>
      </c>
      <c r="I4" s="19" t="s">
        <v>17</v>
      </c>
      <c r="J4" s="19" t="s">
        <v>18</v>
      </c>
      <c r="K4" s="19" t="s">
        <v>19</v>
      </c>
      <c r="L4" s="22" t="s">
        <v>39</v>
      </c>
      <c r="M4" s="17" t="s">
        <v>21</v>
      </c>
      <c r="N4" s="17">
        <v>7000</v>
      </c>
      <c r="O4" s="20" t="s">
        <v>15</v>
      </c>
      <c r="P4" s="21">
        <v>42633</v>
      </c>
    </row>
    <row r="5" spans="1:16" x14ac:dyDescent="0.2">
      <c r="A5" s="12" t="str">
        <f>IF(COUNTIF(B$2:B5,B5)=1,COUNTIF(L$2:L5,L5)&amp;L5,"")</f>
        <v/>
      </c>
      <c r="B5" s="9"/>
      <c r="C5" s="9"/>
      <c r="D5" s="9"/>
      <c r="E5" s="9"/>
      <c r="F5" s="9"/>
      <c r="G5" s="9"/>
      <c r="H5" s="9"/>
      <c r="I5" s="3"/>
      <c r="J5" s="9"/>
      <c r="K5" s="9"/>
      <c r="L5" s="9"/>
      <c r="M5" s="9"/>
      <c r="N5" s="9"/>
      <c r="O5" s="9"/>
      <c r="P5" s="9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"/>
  <sheetViews>
    <sheetView workbookViewId="0">
      <selection activeCell="A2" sqref="A2"/>
    </sheetView>
  </sheetViews>
  <sheetFormatPr defaultRowHeight="14.25" x14ac:dyDescent="0.2"/>
  <cols>
    <col min="1" max="1" width="14.5703125" style="8" customWidth="1"/>
    <col min="2" max="2" width="20" style="8" customWidth="1"/>
    <col min="3" max="3" width="10.5703125" style="8" customWidth="1"/>
    <col min="4" max="4" width="14.42578125" style="8" customWidth="1"/>
    <col min="5" max="5" width="23.28515625" style="8" customWidth="1"/>
    <col min="6" max="6" width="25.42578125" style="8" customWidth="1"/>
    <col min="7" max="7" width="13.140625" style="8" customWidth="1"/>
    <col min="8" max="8" width="11.140625" style="8" customWidth="1"/>
    <col min="9" max="9" width="16" style="8" customWidth="1"/>
    <col min="10" max="10" width="15.28515625" style="8" customWidth="1"/>
    <col min="11" max="11" width="13.85546875" style="8" customWidth="1"/>
    <col min="12" max="12" width="11.28515625" style="8" bestFit="1" customWidth="1"/>
    <col min="13" max="13" width="12.7109375" style="8" customWidth="1"/>
    <col min="14" max="14" width="18.140625" style="8" customWidth="1"/>
    <col min="15" max="16384" width="9.140625" style="8"/>
  </cols>
  <sheetData>
    <row r="1" spans="1:14" ht="42.75" x14ac:dyDescent="0.2">
      <c r="A1" s="5" t="s">
        <v>22</v>
      </c>
      <c r="B1" s="5" t="s">
        <v>8</v>
      </c>
      <c r="C1" s="5" t="s">
        <v>23</v>
      </c>
      <c r="D1" s="5" t="s">
        <v>24</v>
      </c>
      <c r="E1" s="5" t="s">
        <v>25</v>
      </c>
      <c r="F1" s="5" t="s">
        <v>26</v>
      </c>
      <c r="G1" s="6" t="s">
        <v>27</v>
      </c>
      <c r="H1" s="5" t="s">
        <v>28</v>
      </c>
      <c r="I1" s="5" t="s">
        <v>29</v>
      </c>
      <c r="J1" s="5" t="s">
        <v>30</v>
      </c>
      <c r="K1" s="5" t="s">
        <v>31</v>
      </c>
      <c r="L1" s="5" t="s">
        <v>32</v>
      </c>
      <c r="M1" s="5" t="s">
        <v>33</v>
      </c>
      <c r="N1" s="5" t="s">
        <v>41</v>
      </c>
    </row>
    <row r="2" spans="1:14" s="12" customFormat="1" ht="28.5" x14ac:dyDescent="0.2">
      <c r="A2" s="15" t="str">
        <f>VLOOKUP(ROW(A1)&amp;"межевание",'Реестр Договоров'!$A:$P,8,)</f>
        <v>Первоуральск</v>
      </c>
      <c r="B2" s="15" t="str">
        <f>VLOOKUP(ROW(B1)&amp;"межевание",'Реестр Договоров'!$A:$P,10,)</f>
        <v>Хрустальная, ул. Трактовая 38</v>
      </c>
      <c r="C2" s="15"/>
      <c r="D2" s="15"/>
      <c r="E2" s="15" t="str">
        <f>VLOOKUP(ROW(E1)&amp;"межевание",'Реестр Договоров'!$A:$P,11,)</f>
        <v>66:58:2201001:130</v>
      </c>
      <c r="F2" s="15" t="str">
        <f>VLOOKUP(ROW(F1)&amp;"межевание",'Реестр Договоров'!$A:$P,9,)</f>
        <v>Васиков Александр Сергеевич</v>
      </c>
      <c r="G2" s="15"/>
      <c r="H2" s="7">
        <f>VLOOKUP(ROW(H1)&amp;"межевание",'Реестр Договоров'!$A:$P,4,)</f>
        <v>42521</v>
      </c>
      <c r="I2" s="15"/>
      <c r="J2" s="15"/>
      <c r="K2" s="15"/>
      <c r="L2" s="15"/>
      <c r="M2" s="15"/>
      <c r="N2" s="15"/>
    </row>
    <row r="3" spans="1:14" x14ac:dyDescent="0.2">
      <c r="A3" s="15" t="e">
        <f>VLOOKUP(ROW(A2)&amp;"межевание",'Реестр Договоров'!$A:$P,8,)</f>
        <v>#N/A</v>
      </c>
      <c r="B3" s="15" t="e">
        <f>VLOOKUP(ROW(B2)&amp;"межевание",'Реестр Договоров'!$A:$P,10,)</f>
        <v>#N/A</v>
      </c>
      <c r="C3" s="15"/>
      <c r="D3" s="15"/>
      <c r="E3" s="15" t="e">
        <f>VLOOKUP(ROW(E2)&amp;"межевание",'Реестр Договоров'!$A:$P,11,)</f>
        <v>#N/A</v>
      </c>
      <c r="F3" s="15" t="e">
        <f>VLOOKUP(ROW(F2)&amp;"межевание",'Реестр Договоров'!$A:$P,9,)</f>
        <v>#N/A</v>
      </c>
      <c r="G3" s="15"/>
      <c r="H3" s="7" t="e">
        <f>VLOOKUP(ROW(H2)&amp;"межевание",'Реестр Договоров'!$A:$P,4,)</f>
        <v>#N/A</v>
      </c>
      <c r="I3" s="15"/>
      <c r="J3" s="15"/>
      <c r="K3" s="15"/>
      <c r="L3" s="15"/>
      <c r="M3" s="15"/>
      <c r="N3" s="15"/>
    </row>
    <row r="8" spans="1:14" x14ac:dyDescent="0.2">
      <c r="D8" s="8" t="s">
        <v>42</v>
      </c>
    </row>
  </sheetData>
  <sheetCalcPr fullCalcOnLoad="1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"/>
  <sheetViews>
    <sheetView workbookViewId="0"/>
  </sheetViews>
  <sheetFormatPr defaultRowHeight="14.25" x14ac:dyDescent="0.2"/>
  <cols>
    <col min="1" max="1" width="14.5703125" style="8" customWidth="1"/>
    <col min="2" max="2" width="20" style="8" customWidth="1"/>
    <col min="3" max="3" width="10.5703125" style="8" customWidth="1"/>
    <col min="4" max="4" width="14.42578125" style="8" customWidth="1"/>
    <col min="5" max="5" width="23.28515625" style="8" customWidth="1"/>
    <col min="6" max="6" width="25.42578125" style="8" customWidth="1"/>
    <col min="7" max="7" width="13.140625" style="8" customWidth="1"/>
    <col min="8" max="8" width="11.140625" style="8" customWidth="1"/>
    <col min="9" max="9" width="16" style="8" customWidth="1"/>
    <col min="10" max="10" width="15.28515625" style="8" customWidth="1"/>
    <col min="11" max="11" width="13.85546875" style="8" customWidth="1"/>
    <col min="12" max="12" width="11.28515625" style="8" bestFit="1" customWidth="1"/>
    <col min="13" max="13" width="12.7109375" style="8" customWidth="1"/>
    <col min="14" max="14" width="18.140625" style="8" customWidth="1"/>
    <col min="15" max="16384" width="9.140625" style="8"/>
  </cols>
  <sheetData>
    <row r="1" spans="1:14" ht="42.75" x14ac:dyDescent="0.2">
      <c r="A1" s="5" t="s">
        <v>22</v>
      </c>
      <c r="B1" s="5" t="s">
        <v>8</v>
      </c>
      <c r="C1" s="5" t="s">
        <v>23</v>
      </c>
      <c r="D1" s="5" t="s">
        <v>24</v>
      </c>
      <c r="E1" s="5" t="s">
        <v>25</v>
      </c>
      <c r="F1" s="5" t="s">
        <v>26</v>
      </c>
      <c r="G1" s="6" t="s">
        <v>27</v>
      </c>
      <c r="H1" s="5" t="s">
        <v>28</v>
      </c>
      <c r="I1" s="5" t="s">
        <v>29</v>
      </c>
      <c r="J1" s="5" t="s">
        <v>30</v>
      </c>
      <c r="K1" s="5" t="s">
        <v>31</v>
      </c>
      <c r="L1" s="5" t="s">
        <v>32</v>
      </c>
      <c r="M1" s="5" t="s">
        <v>33</v>
      </c>
      <c r="N1" s="5" t="s">
        <v>41</v>
      </c>
    </row>
    <row r="2" spans="1:14" s="12" customFormat="1" x14ac:dyDescent="0.2">
      <c r="A2" s="15" t="str">
        <f>VLOOKUP(ROW(A1)&amp;"техплан",'Реестр Договоров'!$A:$P,8,)</f>
        <v>Ревда</v>
      </c>
      <c r="B2" s="15" t="str">
        <f>VLOOKUP(ROW(B1)&amp;"техплан",'Реестр Договоров'!$A:$P,10,)</f>
        <v>Павла Зыкина 32</v>
      </c>
      <c r="C2" s="15"/>
      <c r="D2" s="15"/>
      <c r="E2" s="15" t="str">
        <f>VLOOKUP(ROW(E1)&amp;"техплан",'Реестр Договоров'!$A:$P,11,)</f>
        <v>66:21:1101001:158</v>
      </c>
      <c r="F2" s="15" t="str">
        <f>VLOOKUP(ROW(F1)&amp;"техплан",'Реестр Договоров'!$A:$P,9,)</f>
        <v>Григорьева Юлия Викторовна</v>
      </c>
      <c r="G2" s="15"/>
      <c r="H2" s="7">
        <f>VLOOKUP(ROW(H1)&amp;"техплан",'Реестр Договоров'!$A:$P,4,)</f>
        <v>42556</v>
      </c>
      <c r="I2" s="15"/>
      <c r="J2" s="15"/>
      <c r="K2" s="15"/>
      <c r="L2" s="15"/>
      <c r="M2" s="15"/>
      <c r="N2" s="15"/>
    </row>
    <row r="3" spans="1:14" x14ac:dyDescent="0.2">
      <c r="A3" s="15" t="str">
        <f>VLOOKUP(ROW(A2)&amp;"техплан",'Реестр Договоров'!$A:$P,8,)</f>
        <v>Первоуральск</v>
      </c>
      <c r="B3" s="15" t="str">
        <f>VLOOKUP(ROW(B2)&amp;"техплан",'Реестр Договоров'!$A:$P,10,)</f>
        <v>Хрустальная, ул. Трактовая 38</v>
      </c>
      <c r="C3" s="15"/>
      <c r="D3" s="15"/>
      <c r="E3" s="15" t="str">
        <f>VLOOKUP(ROW(E2)&amp;"техплан",'Реестр Договоров'!$A:$P,11,)</f>
        <v>66:58:2201001:130</v>
      </c>
      <c r="F3" s="15" t="str">
        <f>VLOOKUP(ROW(F2)&amp;"техплан",'Реестр Договоров'!$A:$P,9,)</f>
        <v>Васиков Александр Сергеевич</v>
      </c>
      <c r="G3" s="15"/>
      <c r="H3" s="7">
        <f>VLOOKUP(ROW(H2)&amp;"техплан",'Реестр Договоров'!$A:$P,4,)</f>
        <v>42521</v>
      </c>
      <c r="I3" s="15"/>
      <c r="J3" s="15"/>
      <c r="K3" s="15"/>
      <c r="L3" s="15"/>
      <c r="M3" s="15"/>
      <c r="N3" s="15"/>
    </row>
  </sheetData>
  <sheetCalcPr fullCalcOnLoad="1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Реестр Договоров</vt:lpstr>
      <vt:lpstr>Межевание</vt:lpstr>
      <vt:lpstr>Техплан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Yulia</dc:creator>
  <cp:lastModifiedBy>user</cp:lastModifiedBy>
  <dcterms:created xsi:type="dcterms:W3CDTF">2016-08-04T12:12:08Z</dcterms:created>
  <dcterms:modified xsi:type="dcterms:W3CDTF">2016-09-24T05:22:15Z</dcterms:modified>
</cp:coreProperties>
</file>