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150" windowWidth="20055" windowHeight="7185"/>
  </bookViews>
  <sheets>
    <sheet name="ТАБЕЛЬ" sheetId="1" r:id="rId1"/>
  </sheets>
  <externalReferences>
    <externalReference r:id="rId2"/>
  </externalReferences>
  <definedNames>
    <definedName name="_xlnm.Print_Area" localSheetId="0">ТАБЕЛЬ!$C$5:$BH$158</definedName>
  </definedNames>
  <calcPr calcId="124519"/>
</workbook>
</file>

<file path=xl/calcChain.xml><?xml version="1.0" encoding="utf-8"?>
<calcChain xmlns="http://schemas.openxmlformats.org/spreadsheetml/2006/main">
  <c r="P150" i="1"/>
  <c r="O157"/>
  <c r="N157"/>
  <c r="G157"/>
  <c r="E157"/>
  <c r="C157"/>
  <c r="O155"/>
  <c r="N155"/>
  <c r="G155"/>
  <c r="E155"/>
  <c r="C155"/>
  <c r="O153"/>
  <c r="N153"/>
  <c r="G153"/>
  <c r="E153"/>
  <c r="C153"/>
  <c r="O151"/>
  <c r="N151"/>
  <c r="G151"/>
  <c r="E151"/>
  <c r="C151"/>
  <c r="O149"/>
  <c r="N149"/>
  <c r="G149"/>
  <c r="E149"/>
  <c r="C149"/>
  <c r="O147"/>
  <c r="N147"/>
  <c r="G147"/>
  <c r="E147"/>
  <c r="C147"/>
  <c r="O145"/>
  <c r="N145"/>
  <c r="G145"/>
  <c r="E145"/>
  <c r="C145"/>
  <c r="O143"/>
  <c r="N143"/>
  <c r="G143"/>
  <c r="E143"/>
  <c r="C143"/>
  <c r="P140"/>
  <c r="G140"/>
  <c r="M139"/>
  <c r="P118"/>
  <c r="G118"/>
  <c r="M117"/>
  <c r="P96"/>
  <c r="M95"/>
  <c r="P74"/>
  <c r="M73"/>
  <c r="O69"/>
  <c r="N69"/>
  <c r="G69"/>
  <c r="E69"/>
  <c r="C69"/>
  <c r="O67"/>
  <c r="N67"/>
  <c r="G67"/>
  <c r="E67"/>
  <c r="C67"/>
  <c r="O65"/>
  <c r="N65"/>
  <c r="G65"/>
  <c r="E65"/>
  <c r="C65"/>
  <c r="O63"/>
  <c r="N63"/>
  <c r="G63"/>
  <c r="E63"/>
  <c r="C63"/>
  <c r="O61"/>
  <c r="N61"/>
  <c r="G61"/>
  <c r="E61"/>
  <c r="C61"/>
  <c r="O59"/>
  <c r="N59"/>
  <c r="G59"/>
  <c r="E59"/>
  <c r="C59"/>
  <c r="O57"/>
  <c r="N57"/>
  <c r="G57"/>
  <c r="E57"/>
  <c r="C57"/>
  <c r="O55"/>
  <c r="N55"/>
  <c r="G55"/>
  <c r="E55"/>
  <c r="C55"/>
  <c r="P52"/>
  <c r="M51"/>
  <c r="O47"/>
  <c r="N47"/>
  <c r="G47"/>
  <c r="E47"/>
  <c r="C47"/>
  <c r="O45"/>
  <c r="N45"/>
  <c r="G45"/>
  <c r="E45"/>
  <c r="C45"/>
  <c r="O43"/>
  <c r="N43"/>
  <c r="G43"/>
  <c r="E43"/>
  <c r="C43"/>
  <c r="O41"/>
  <c r="N41"/>
  <c r="G41"/>
  <c r="E41"/>
  <c r="C41"/>
  <c r="O39"/>
  <c r="N39"/>
  <c r="G39"/>
  <c r="E39"/>
  <c r="C39"/>
  <c r="O37"/>
  <c r="N37"/>
  <c r="G37"/>
  <c r="E37"/>
  <c r="C37"/>
  <c r="O35"/>
  <c r="N35"/>
  <c r="G35"/>
  <c r="E35"/>
  <c r="C35"/>
  <c r="O33"/>
  <c r="N33"/>
  <c r="G33"/>
  <c r="E33"/>
  <c r="C33"/>
  <c r="P30"/>
  <c r="M29"/>
  <c r="O25"/>
  <c r="N25"/>
  <c r="G25"/>
  <c r="E25"/>
  <c r="C25"/>
  <c r="O23"/>
  <c r="N23"/>
  <c r="G23"/>
  <c r="E23"/>
  <c r="C23"/>
  <c r="O21"/>
  <c r="N21"/>
  <c r="G21"/>
  <c r="E21"/>
  <c r="C21"/>
  <c r="O19"/>
  <c r="N19"/>
  <c r="G19"/>
  <c r="E19"/>
  <c r="C19"/>
  <c r="O17"/>
  <c r="N17"/>
  <c r="G17"/>
  <c r="E17"/>
  <c r="C17"/>
  <c r="O15"/>
  <c r="N15"/>
  <c r="G15"/>
  <c r="E15"/>
  <c r="C15"/>
  <c r="O13"/>
  <c r="N13"/>
  <c r="G13"/>
  <c r="E13"/>
  <c r="C13"/>
  <c r="O11"/>
  <c r="N11"/>
  <c r="G11"/>
  <c r="E11"/>
  <c r="C11"/>
  <c r="P8"/>
  <c r="M7"/>
  <c r="U3"/>
  <c r="BE4" s="1"/>
  <c r="BZ1"/>
  <c r="BY1"/>
  <c r="BW1"/>
  <c r="BV2" l="1"/>
  <c r="AD4"/>
  <c r="AN4"/>
  <c r="AR4"/>
  <c r="BB4"/>
  <c r="W4"/>
  <c r="AM4"/>
  <c r="AQ4"/>
  <c r="AY4"/>
  <c r="AL4"/>
  <c r="AP4"/>
  <c r="AV4"/>
  <c r="N3"/>
  <c r="AK4"/>
  <c r="AO4"/>
  <c r="AS4"/>
  <c r="AN147" l="1"/>
  <c r="AT137"/>
  <c r="AX137"/>
  <c r="AX115"/>
  <c r="C139"/>
  <c r="P141" s="1"/>
  <c r="Q141" s="1"/>
  <c r="R141" s="1"/>
  <c r="S141" s="1"/>
  <c r="T141" s="1"/>
  <c r="U141" s="1"/>
  <c r="V141" s="1"/>
  <c r="W141" s="1"/>
  <c r="X141" s="1"/>
  <c r="Y141" s="1"/>
  <c r="Z141" s="1"/>
  <c r="AA141" s="1"/>
  <c r="AB141" s="1"/>
  <c r="AC141" s="1"/>
  <c r="AD141" s="1"/>
  <c r="P142" s="1"/>
  <c r="Q142" s="1"/>
  <c r="R142" s="1"/>
  <c r="S142" s="1"/>
  <c r="T142" s="1"/>
  <c r="U142" s="1"/>
  <c r="V142" s="1"/>
  <c r="W142" s="1"/>
  <c r="X142" s="1"/>
  <c r="Y142" s="1"/>
  <c r="Z142" s="1"/>
  <c r="AA142" s="1"/>
  <c r="AB142" s="1"/>
  <c r="C117"/>
  <c r="P119" s="1"/>
  <c r="Q119" s="1"/>
  <c r="R119" s="1"/>
  <c r="S119" s="1"/>
  <c r="T119" s="1"/>
  <c r="U119" s="1"/>
  <c r="V119" s="1"/>
  <c r="W119" s="1"/>
  <c r="X119" s="1"/>
  <c r="Y119" s="1"/>
  <c r="Z119" s="1"/>
  <c r="AA119" s="1"/>
  <c r="AB119" s="1"/>
  <c r="AC119" s="1"/>
  <c r="AD119" s="1"/>
  <c r="P120" s="1"/>
  <c r="Q120" s="1"/>
  <c r="R120" s="1"/>
  <c r="S120" s="1"/>
  <c r="T120" s="1"/>
  <c r="U120" s="1"/>
  <c r="V120" s="1"/>
  <c r="W120" s="1"/>
  <c r="X120" s="1"/>
  <c r="Y120" s="1"/>
  <c r="Z120" s="1"/>
  <c r="AA120" s="1"/>
  <c r="AB120" s="1"/>
  <c r="AT71"/>
  <c r="AX49"/>
  <c r="C29"/>
  <c r="P31" s="1"/>
  <c r="Q31" s="1"/>
  <c r="R31" s="1"/>
  <c r="S31" s="1"/>
  <c r="T31" s="1"/>
  <c r="U31" s="1"/>
  <c r="V31" s="1"/>
  <c r="W31" s="1"/>
  <c r="X31" s="1"/>
  <c r="Y31" s="1"/>
  <c r="Z31" s="1"/>
  <c r="AA31" s="1"/>
  <c r="AB31" s="1"/>
  <c r="AC31" s="1"/>
  <c r="AD31" s="1"/>
  <c r="P32" s="1"/>
  <c r="Q32" s="1"/>
  <c r="R32" s="1"/>
  <c r="S32" s="1"/>
  <c r="T32" s="1"/>
  <c r="U32" s="1"/>
  <c r="V32" s="1"/>
  <c r="W32" s="1"/>
  <c r="X32" s="1"/>
  <c r="Y32" s="1"/>
  <c r="Z32" s="1"/>
  <c r="AA32" s="1"/>
  <c r="AB32" s="1"/>
  <c r="AT93"/>
  <c r="AX71"/>
  <c r="C51"/>
  <c r="P53" s="1"/>
  <c r="Q53" s="1"/>
  <c r="R53" s="1"/>
  <c r="S53" s="1"/>
  <c r="T53" s="1"/>
  <c r="U53" s="1"/>
  <c r="V53" s="1"/>
  <c r="W53" s="1"/>
  <c r="X53" s="1"/>
  <c r="Y53" s="1"/>
  <c r="Z53" s="1"/>
  <c r="AA53" s="1"/>
  <c r="AB53" s="1"/>
  <c r="AC53" s="1"/>
  <c r="AD53" s="1"/>
  <c r="P54" s="1"/>
  <c r="Q54" s="1"/>
  <c r="R54" s="1"/>
  <c r="S54" s="1"/>
  <c r="T54" s="1"/>
  <c r="U54" s="1"/>
  <c r="V54" s="1"/>
  <c r="W54" s="1"/>
  <c r="X54" s="1"/>
  <c r="Y54" s="1"/>
  <c r="Z54" s="1"/>
  <c r="AA54" s="1"/>
  <c r="AB54" s="1"/>
  <c r="AT5"/>
  <c r="AT115"/>
  <c r="AX93"/>
  <c r="C73"/>
  <c r="P75" s="1"/>
  <c r="Q75" s="1"/>
  <c r="R75" s="1"/>
  <c r="S75" s="1"/>
  <c r="T75" s="1"/>
  <c r="U75" s="1"/>
  <c r="V75" s="1"/>
  <c r="W75" s="1"/>
  <c r="X75" s="1"/>
  <c r="Y75" s="1"/>
  <c r="Z75" s="1"/>
  <c r="AA75" s="1"/>
  <c r="AB75" s="1"/>
  <c r="AC75" s="1"/>
  <c r="AD75" s="1"/>
  <c r="P76" s="1"/>
  <c r="Q76" s="1"/>
  <c r="R76" s="1"/>
  <c r="S76" s="1"/>
  <c r="T76" s="1"/>
  <c r="U76" s="1"/>
  <c r="V76" s="1"/>
  <c r="W76" s="1"/>
  <c r="X76" s="1"/>
  <c r="Y76" s="1"/>
  <c r="Z76" s="1"/>
  <c r="AA76" s="1"/>
  <c r="AB76" s="1"/>
  <c r="AT27"/>
  <c r="AX5"/>
  <c r="C95"/>
  <c r="P97" s="1"/>
  <c r="Q97" s="1"/>
  <c r="R97" s="1"/>
  <c r="S97" s="1"/>
  <c r="T97" s="1"/>
  <c r="U97" s="1"/>
  <c r="V97" s="1"/>
  <c r="W97" s="1"/>
  <c r="X97" s="1"/>
  <c r="Y97" s="1"/>
  <c r="Z97" s="1"/>
  <c r="AA97" s="1"/>
  <c r="AB97" s="1"/>
  <c r="AC97" s="1"/>
  <c r="AD97" s="1"/>
  <c r="P98" s="1"/>
  <c r="Q98" s="1"/>
  <c r="R98" s="1"/>
  <c r="S98" s="1"/>
  <c r="T98" s="1"/>
  <c r="U98" s="1"/>
  <c r="V98" s="1"/>
  <c r="W98" s="1"/>
  <c r="X98" s="1"/>
  <c r="Y98" s="1"/>
  <c r="Z98" s="1"/>
  <c r="AA98" s="1"/>
  <c r="AB98" s="1"/>
  <c r="AT49"/>
  <c r="AX27"/>
  <c r="C7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P10" s="1"/>
  <c r="Q10" s="1"/>
  <c r="R10" s="1"/>
  <c r="S10" s="1"/>
  <c r="T10" s="1"/>
  <c r="U10" s="1"/>
  <c r="V10" s="1"/>
  <c r="W10" s="1"/>
  <c r="X10" s="1"/>
  <c r="Y10" s="1"/>
  <c r="Z10" s="1"/>
  <c r="AA10" s="1"/>
  <c r="AB10" s="1"/>
  <c r="AE142" l="1"/>
  <c r="AC142"/>
  <c r="AC120"/>
  <c r="AD142"/>
  <c r="AD120"/>
  <c r="AD98"/>
  <c r="AE76"/>
  <c r="AC32"/>
  <c r="AD10"/>
  <c r="AE120"/>
  <c r="AE98"/>
  <c r="AC54"/>
  <c r="AD32"/>
  <c r="AE10"/>
  <c r="AC76"/>
  <c r="AD54"/>
  <c r="AE32"/>
  <c r="AC98"/>
  <c r="AD76"/>
  <c r="AE54"/>
  <c r="AC10"/>
</calcChain>
</file>

<file path=xl/sharedStrings.xml><?xml version="1.0" encoding="utf-8"?>
<sst xmlns="http://schemas.openxmlformats.org/spreadsheetml/2006/main" count="447" uniqueCount="67">
  <si>
    <t>Табель</t>
  </si>
  <si>
    <t>ОТЧЁТНЫЙ ПЕРИОД</t>
  </si>
  <si>
    <t>Рабочий выходной день</t>
  </si>
  <si>
    <t>Предпраздничный</t>
  </si>
  <si>
    <t>Праздничные</t>
  </si>
  <si>
    <t>Муж.график</t>
  </si>
  <si>
    <t>Жен.график</t>
  </si>
  <si>
    <r>
      <rPr>
        <b/>
        <u/>
        <sz val="11"/>
        <color theme="1"/>
        <rFont val="Calibri"/>
        <family val="2"/>
        <charset val="204"/>
        <scheme val="minor"/>
      </rPr>
      <t>16</t>
    </r>
    <r>
      <rPr>
        <b/>
        <sz val="11"/>
        <color theme="1"/>
        <rFont val="Calibri"/>
        <family val="2"/>
        <charset val="204"/>
        <scheme val="minor"/>
      </rPr>
      <t xml:space="preserve">
2</t>
    </r>
  </si>
  <si>
    <r>
      <rPr>
        <b/>
        <u/>
        <sz val="11"/>
        <color theme="1"/>
        <rFont val="Calibri"/>
        <family val="2"/>
        <charset val="204"/>
        <scheme val="minor"/>
      </rPr>
      <t>8</t>
    </r>
    <r>
      <rPr>
        <b/>
        <sz val="11"/>
        <color theme="1"/>
        <rFont val="Calibri"/>
        <family val="2"/>
        <charset val="204"/>
        <scheme val="minor"/>
      </rPr>
      <t xml:space="preserve">
6</t>
    </r>
  </si>
  <si>
    <r>
      <rPr>
        <b/>
        <u/>
        <sz val="12"/>
        <color theme="1"/>
        <rFont val="Calibri"/>
        <family val="2"/>
        <charset val="204"/>
        <scheme val="minor"/>
      </rPr>
      <t>В</t>
    </r>
    <r>
      <rPr>
        <b/>
        <sz val="12"/>
        <color theme="1"/>
        <rFont val="Calibri"/>
        <family val="2"/>
        <charset val="204"/>
        <scheme val="minor"/>
      </rPr>
      <t xml:space="preserve">
О</t>
    </r>
  </si>
  <si>
    <r>
      <rPr>
        <b/>
        <u/>
        <sz val="11"/>
        <color theme="1"/>
        <rFont val="Calibri"/>
        <family val="2"/>
        <charset val="204"/>
        <scheme val="minor"/>
      </rPr>
      <t>В</t>
    </r>
    <r>
      <rPr>
        <b/>
        <sz val="11"/>
        <color theme="1"/>
        <rFont val="Calibri"/>
        <family val="2"/>
        <charset val="204"/>
        <scheme val="minor"/>
      </rPr>
      <t xml:space="preserve">
Э</t>
    </r>
  </si>
  <si>
    <t>А</t>
  </si>
  <si>
    <t>О</t>
  </si>
  <si>
    <t>Э</t>
  </si>
  <si>
    <t>К</t>
  </si>
  <si>
    <t>Лист 1</t>
  </si>
  <si>
    <t xml:space="preserve">Расчетный </t>
  </si>
  <si>
    <t>№</t>
  </si>
  <si>
    <t>Цеха</t>
  </si>
  <si>
    <t xml:space="preserve">Категория </t>
  </si>
  <si>
    <t>за месяц</t>
  </si>
  <si>
    <t>г.</t>
  </si>
  <si>
    <t>Всего листов</t>
  </si>
  <si>
    <t>период</t>
  </si>
  <si>
    <t>Отдела</t>
  </si>
  <si>
    <t>персонала</t>
  </si>
  <si>
    <t>Лист №</t>
  </si>
  <si>
    <t>№ п/п</t>
  </si>
  <si>
    <t xml:space="preserve">Таб. 
№
</t>
  </si>
  <si>
    <t>Разряд, оклад</t>
  </si>
  <si>
    <t>Должность, профессия</t>
  </si>
  <si>
    <t>Явки  (дни)</t>
  </si>
  <si>
    <t>Неявки  (дни)</t>
  </si>
  <si>
    <t>Сдельно  (часы)</t>
  </si>
  <si>
    <t>Повременно (часы)</t>
  </si>
  <si>
    <t>(часы)</t>
  </si>
  <si>
    <t>Итого 1 пол.</t>
  </si>
  <si>
    <t>фактически отработано</t>
  </si>
  <si>
    <t>К /д</t>
  </si>
  <si>
    <t>частичн. простои</t>
  </si>
  <si>
    <t>командир.</t>
  </si>
  <si>
    <t>очередной отпуск</t>
  </si>
  <si>
    <t>учебный отпуск</t>
  </si>
  <si>
    <t>увольнения</t>
  </si>
  <si>
    <t>болезнь</t>
  </si>
  <si>
    <t>разрешено законом</t>
  </si>
  <si>
    <t>с разреш. администр.</t>
  </si>
  <si>
    <t>прогул</t>
  </si>
  <si>
    <t>неявки до выясн. прич.</t>
  </si>
  <si>
    <t>Д/О</t>
  </si>
  <si>
    <t>выходные и праздн. дни</t>
  </si>
  <si>
    <t>праздн. и субботн. час</t>
  </si>
  <si>
    <t>урочно</t>
  </si>
  <si>
    <t>сверхурочно</t>
  </si>
  <si>
    <t>ночные</t>
  </si>
  <si>
    <t>219 в/о</t>
  </si>
  <si>
    <t xml:space="preserve"> </t>
  </si>
  <si>
    <t>В    -    О</t>
  </si>
  <si>
    <t>Лист 2</t>
  </si>
  <si>
    <t>Лист 3</t>
  </si>
  <si>
    <t>Лист 4</t>
  </si>
  <si>
    <t>Лист 5</t>
  </si>
  <si>
    <t>Лист 12</t>
  </si>
  <si>
    <t>Лист 40</t>
  </si>
  <si>
    <t xml:space="preserve">ТАБЕЛЬ
</t>
  </si>
  <si>
    <t>Начальник БТиК                                  Иванов Д. И.</t>
  </si>
  <si>
    <t>Петрова П.П.</t>
  </si>
</sst>
</file>

<file path=xl/styles.xml><?xml version="1.0" encoding="utf-8"?>
<styleSheet xmlns="http://schemas.openxmlformats.org/spreadsheetml/2006/main">
  <numFmts count="7">
    <numFmt numFmtId="164" formatCode="[$-419]mmmm;@"/>
    <numFmt numFmtId="165" formatCode="mmmm"/>
    <numFmt numFmtId="166" formatCode="d"/>
    <numFmt numFmtId="167" formatCode="yyyy"/>
    <numFmt numFmtId="168" formatCode="mm"/>
    <numFmt numFmtId="169" formatCode="dd"/>
    <numFmt numFmtId="170" formatCode="[$-419]mmmm\ yyyy;@"/>
  </numFmts>
  <fonts count="4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8"/>
      <color rgb="FFFF0000"/>
      <name val="Calibri"/>
      <family val="2"/>
      <scheme val="minor"/>
    </font>
    <font>
      <b/>
      <sz val="13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u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6"/>
      <color theme="1"/>
      <name val="Times New Roman"/>
      <family val="2"/>
      <charset val="204"/>
    </font>
    <font>
      <u/>
      <sz val="22"/>
      <color theme="1"/>
      <name val="Times New Roman"/>
      <family val="2"/>
      <charset val="204"/>
    </font>
    <font>
      <u/>
      <sz val="26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Times New Roman"/>
      <family val="2"/>
      <charset val="204"/>
    </font>
    <font>
      <sz val="16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2"/>
      <color theme="1"/>
      <name val="Calibri"/>
      <family val="2"/>
      <charset val="204"/>
    </font>
    <font>
      <b/>
      <u/>
      <sz val="4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006100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9" fillId="0" borderId="0"/>
    <xf numFmtId="0" fontId="40" fillId="2" borderId="0" applyNumberFormat="0" applyBorder="0" applyAlignment="0" applyProtection="0"/>
  </cellStyleXfs>
  <cellXfs count="26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NumberFormat="1" applyFont="1"/>
    <xf numFmtId="0" fontId="4" fillId="0" borderId="0" xfId="1"/>
    <xf numFmtId="166" fontId="11" fillId="3" borderId="17" xfId="2" applyNumberFormat="1" applyFont="1" applyFill="1" applyBorder="1" applyAlignment="1">
      <alignment horizontal="center" vertical="center"/>
    </xf>
    <xf numFmtId="166" fontId="11" fillId="3" borderId="18" xfId="2" applyNumberFormat="1" applyFont="1" applyFill="1" applyBorder="1" applyAlignment="1">
      <alignment horizontal="center" vertical="center"/>
    </xf>
    <xf numFmtId="166" fontId="11" fillId="3" borderId="19" xfId="2" applyNumberFormat="1" applyFont="1" applyFill="1" applyBorder="1" applyAlignment="1">
      <alignment horizontal="center" vertical="center"/>
    </xf>
    <xf numFmtId="0" fontId="4" fillId="0" borderId="20" xfId="1" applyBorder="1"/>
    <xf numFmtId="0" fontId="1" fillId="0" borderId="5" xfId="0" applyNumberFormat="1" applyFont="1" applyBorder="1" applyAlignment="1" applyProtection="1">
      <alignment horizontal="center" vertical="center" wrapText="1" justifyLastLine="1"/>
      <protection locked="0"/>
    </xf>
    <xf numFmtId="0" fontId="1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" fillId="0" borderId="5" xfId="0" applyFont="1" applyBorder="1" applyAlignment="1" applyProtection="1">
      <alignment horizontal="distributed" vertical="center" wrapText="1" justifyLastLine="1"/>
      <protection locked="0"/>
    </xf>
    <xf numFmtId="0" fontId="13" fillId="0" borderId="5" xfId="0" applyNumberFormat="1" applyFont="1" applyBorder="1" applyAlignment="1" applyProtection="1">
      <alignment horizontal="distributed" vertical="center" wrapText="1" justifyLastLine="1"/>
      <protection locked="0"/>
    </xf>
    <xf numFmtId="0" fontId="13" fillId="0" borderId="5" xfId="0" applyFont="1" applyBorder="1" applyAlignment="1" applyProtection="1">
      <alignment horizontal="center" vertical="center" wrapText="1" justifyLastLine="1"/>
      <protection locked="0"/>
    </xf>
    <xf numFmtId="0" fontId="19" fillId="0" borderId="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/>
    </xf>
    <xf numFmtId="0" fontId="4" fillId="0" borderId="0" xfId="1" applyBorder="1" applyAlignment="1">
      <alignment horizontal="center"/>
    </xf>
    <xf numFmtId="166" fontId="25" fillId="0" borderId="5" xfId="1" applyNumberFormat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textRotation="90" wrapText="1"/>
    </xf>
    <xf numFmtId="0" fontId="25" fillId="0" borderId="0" xfId="1" applyFont="1" applyBorder="1" applyAlignment="1">
      <alignment horizontal="center" vertical="center" textRotation="90" wrapText="1"/>
    </xf>
    <xf numFmtId="166" fontId="25" fillId="0" borderId="32" xfId="1" applyNumberFormat="1" applyFont="1" applyFill="1" applyBorder="1" applyAlignment="1">
      <alignment horizontal="center" vertical="center" wrapText="1"/>
    </xf>
    <xf numFmtId="166" fontId="25" fillId="0" borderId="5" xfId="1" applyNumberFormat="1" applyFont="1" applyFill="1" applyBorder="1" applyAlignment="1">
      <alignment horizontal="center" vertical="center" wrapText="1"/>
    </xf>
    <xf numFmtId="169" fontId="25" fillId="0" borderId="5" xfId="1" applyNumberFormat="1" applyFont="1" applyFill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distributed" vertical="center" wrapText="1" justifyLastLine="1"/>
      <protection locked="0"/>
    </xf>
    <xf numFmtId="0" fontId="32" fillId="0" borderId="0" xfId="1" applyFont="1" applyBorder="1" applyAlignment="1">
      <alignment horizontal="distributed" vertical="center" wrapText="1" justifyLastLine="1"/>
    </xf>
    <xf numFmtId="0" fontId="4" fillId="0" borderId="0" xfId="1" applyBorder="1" applyAlignment="1">
      <alignment horizontal="distributed" vertical="center" wrapText="1" justifyLastLine="1"/>
    </xf>
    <xf numFmtId="0" fontId="33" fillId="0" borderId="5" xfId="0" applyFont="1" applyBorder="1" applyAlignment="1" applyProtection="1">
      <alignment horizontal="distributed" vertical="center" wrapText="1" justifyLastLine="1"/>
      <protection locked="0"/>
    </xf>
    <xf numFmtId="0" fontId="34" fillId="0" borderId="5" xfId="0" applyFont="1" applyBorder="1" applyAlignment="1" applyProtection="1">
      <alignment horizontal="distributed" vertical="center" wrapText="1" justifyLastLine="1"/>
      <protection locked="0"/>
    </xf>
    <xf numFmtId="0" fontId="33" fillId="0" borderId="5" xfId="1" applyFont="1" applyBorder="1" applyAlignment="1" applyProtection="1">
      <alignment horizontal="distributed" vertical="center" wrapText="1" justifyLastLine="1"/>
      <protection locked="0"/>
    </xf>
    <xf numFmtId="0" fontId="35" fillId="0" borderId="5" xfId="1" applyFont="1" applyBorder="1" applyAlignment="1" applyProtection="1">
      <alignment horizontal="distributed" vertical="center" wrapText="1" justifyLastLine="1"/>
      <protection locked="0"/>
    </xf>
    <xf numFmtId="0" fontId="35" fillId="0" borderId="5" xfId="1" applyFont="1" applyBorder="1" applyAlignment="1" applyProtection="1">
      <alignment horizontal="distributed" vertical="center" justifyLastLine="1"/>
      <protection locked="0"/>
    </xf>
    <xf numFmtId="0" fontId="35" fillId="0" borderId="5" xfId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horizontal="distributed" vertical="center" wrapText="1" justifyLastLine="1"/>
      <protection locked="0"/>
    </xf>
    <xf numFmtId="0" fontId="32" fillId="0" borderId="0" xfId="0" applyFont="1" applyBorder="1" applyAlignment="1">
      <alignment horizontal="distributed" vertical="center" wrapText="1" justifyLastLine="1"/>
    </xf>
    <xf numFmtId="0" fontId="4" fillId="0" borderId="23" xfId="1" applyBorder="1" applyProtection="1">
      <protection locked="0"/>
    </xf>
    <xf numFmtId="0" fontId="4" fillId="0" borderId="32" xfId="1" applyBorder="1" applyProtection="1">
      <protection locked="0"/>
    </xf>
    <xf numFmtId="0" fontId="4" fillId="0" borderId="26" xfId="1" applyBorder="1" applyProtection="1">
      <protection locked="0"/>
    </xf>
    <xf numFmtId="0" fontId="4" fillId="0" borderId="34" xfId="1" applyBorder="1" applyProtection="1">
      <protection locked="0"/>
    </xf>
    <xf numFmtId="0" fontId="13" fillId="0" borderId="5" xfId="1" applyFont="1" applyBorder="1" applyAlignment="1" applyProtection="1">
      <alignment horizontal="distributed" vertical="center" justifyLastLine="1"/>
      <protection locked="0"/>
    </xf>
    <xf numFmtId="0" fontId="13" fillId="0" borderId="5" xfId="1" applyFont="1" applyBorder="1" applyAlignment="1" applyProtection="1">
      <alignment horizontal="distributed" vertical="center" wrapText="1" justifyLastLine="1"/>
      <protection locked="0"/>
    </xf>
    <xf numFmtId="0" fontId="13" fillId="0" borderId="5" xfId="1" applyFont="1" applyBorder="1" applyAlignment="1" applyProtection="1">
      <alignment vertical="center" wrapText="1"/>
      <protection locked="0"/>
    </xf>
    <xf numFmtId="0" fontId="13" fillId="0" borderId="5" xfId="0" applyFont="1" applyFill="1" applyBorder="1" applyAlignment="1" applyProtection="1">
      <alignment horizontal="distributed" vertical="center" wrapText="1" justifyLastLine="1"/>
      <protection locked="0"/>
    </xf>
    <xf numFmtId="0" fontId="13" fillId="0" borderId="5" xfId="0" applyNumberFormat="1" applyFont="1" applyFill="1" applyBorder="1" applyAlignment="1" applyProtection="1">
      <alignment horizontal="distributed" vertical="center" wrapText="1" justifyLastLine="1"/>
      <protection locked="0"/>
    </xf>
    <xf numFmtId="0" fontId="19" fillId="0" borderId="5" xfId="0" applyFont="1" applyBorder="1" applyAlignment="1" applyProtection="1">
      <alignment horizontal="distributed" vertical="center" wrapText="1" justifyLastLine="1"/>
      <protection locked="0"/>
    </xf>
    <xf numFmtId="0" fontId="4" fillId="0" borderId="5" xfId="1" applyFont="1" applyBorder="1" applyAlignment="1" applyProtection="1">
      <alignment horizontal="distributed" vertical="center" wrapText="1" justifyLastLine="1"/>
      <protection locked="0"/>
    </xf>
    <xf numFmtId="0" fontId="4" fillId="0" borderId="5" xfId="1" applyFont="1" applyBorder="1" applyAlignment="1" applyProtection="1">
      <alignment horizontal="distributed" vertical="center" justifyLastLine="1"/>
      <protection locked="0"/>
    </xf>
    <xf numFmtId="0" fontId="4" fillId="0" borderId="5" xfId="1" applyFont="1" applyBorder="1" applyAlignment="1" applyProtection="1">
      <alignment vertical="center" wrapText="1"/>
      <protection locked="0"/>
    </xf>
    <xf numFmtId="0" fontId="32" fillId="0" borderId="0" xfId="1" applyFont="1" applyBorder="1" applyAlignment="1" applyProtection="1">
      <alignment horizontal="distributed" vertical="center" wrapText="1" justifyLastLine="1"/>
      <protection locked="0"/>
    </xf>
    <xf numFmtId="0" fontId="4" fillId="0" borderId="33" xfId="1" applyBorder="1" applyProtection="1">
      <protection locked="0"/>
    </xf>
    <xf numFmtId="0" fontId="4" fillId="0" borderId="22" xfId="1" applyBorder="1"/>
    <xf numFmtId="0" fontId="4" fillId="0" borderId="0" xfId="1" applyBorder="1"/>
    <xf numFmtId="170" fontId="37" fillId="0" borderId="21" xfId="1" applyNumberFormat="1" applyFont="1" applyBorder="1" applyAlignment="1" applyProtection="1">
      <alignment horizontal="center" vertical="center" wrapText="1"/>
      <protection locked="0"/>
    </xf>
    <xf numFmtId="170" fontId="37" fillId="0" borderId="22" xfId="1" applyNumberFormat="1" applyFont="1" applyBorder="1" applyAlignment="1" applyProtection="1">
      <alignment horizontal="center" vertical="center" wrapText="1"/>
      <protection locked="0"/>
    </xf>
    <xf numFmtId="170" fontId="37" fillId="0" borderId="23" xfId="1" applyNumberFormat="1" applyFont="1" applyBorder="1" applyAlignment="1" applyProtection="1">
      <alignment horizontal="center" vertical="center" wrapText="1"/>
      <protection locked="0"/>
    </xf>
    <xf numFmtId="170" fontId="37" fillId="0" borderId="27" xfId="1" applyNumberFormat="1" applyFont="1" applyBorder="1" applyAlignment="1" applyProtection="1">
      <alignment horizontal="center" vertical="center" wrapText="1"/>
      <protection locked="0"/>
    </xf>
    <xf numFmtId="170" fontId="37" fillId="0" borderId="0" xfId="1" applyNumberFormat="1" applyFont="1" applyBorder="1" applyAlignment="1" applyProtection="1">
      <alignment horizontal="center" vertical="center" wrapText="1"/>
      <protection locked="0"/>
    </xf>
    <xf numFmtId="170" fontId="37" fillId="0" borderId="28" xfId="1" applyNumberFormat="1" applyFont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19" fillId="0" borderId="31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170" fontId="38" fillId="0" borderId="27" xfId="1" applyNumberFormat="1" applyFont="1" applyBorder="1" applyAlignment="1" applyProtection="1">
      <alignment horizontal="right" wrapText="1"/>
      <protection locked="0"/>
    </xf>
    <xf numFmtId="170" fontId="38" fillId="0" borderId="0" xfId="1" applyNumberFormat="1" applyFont="1" applyBorder="1" applyAlignment="1" applyProtection="1">
      <alignment horizontal="right" wrapText="1"/>
      <protection locked="0"/>
    </xf>
    <xf numFmtId="170" fontId="38" fillId="0" borderId="28" xfId="1" applyNumberFormat="1" applyFont="1" applyBorder="1" applyAlignment="1" applyProtection="1">
      <alignment horizontal="right" wrapText="1"/>
      <protection locked="0"/>
    </xf>
    <xf numFmtId="170" fontId="38" fillId="0" borderId="24" xfId="1" applyNumberFormat="1" applyFont="1" applyBorder="1" applyAlignment="1" applyProtection="1">
      <alignment horizontal="right" wrapText="1"/>
      <protection locked="0"/>
    </xf>
    <xf numFmtId="170" fontId="38" fillId="0" borderId="25" xfId="1" applyNumberFormat="1" applyFont="1" applyBorder="1" applyAlignment="1" applyProtection="1">
      <alignment horizontal="right" wrapText="1"/>
      <protection locked="0"/>
    </xf>
    <xf numFmtId="170" fontId="38" fillId="0" borderId="26" xfId="1" applyNumberFormat="1" applyFont="1" applyBorder="1" applyAlignment="1" applyProtection="1">
      <alignment horizontal="right" wrapText="1"/>
      <protection locked="0"/>
    </xf>
    <xf numFmtId="0" fontId="23" fillId="0" borderId="22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  <protection locked="0"/>
    </xf>
    <xf numFmtId="0" fontId="23" fillId="0" borderId="24" xfId="1" applyFont="1" applyBorder="1" applyAlignment="1" applyProtection="1">
      <alignment horizontal="left" vertical="center"/>
      <protection locked="0"/>
    </xf>
    <xf numFmtId="0" fontId="23" fillId="0" borderId="25" xfId="1" applyFont="1" applyBorder="1" applyAlignment="1" applyProtection="1">
      <alignment horizontal="left" vertical="center"/>
      <protection locked="0"/>
    </xf>
    <xf numFmtId="0" fontId="23" fillId="0" borderId="26" xfId="1" applyFont="1" applyBorder="1" applyAlignment="1" applyProtection="1">
      <alignment horizontal="left" vertical="center"/>
      <protection locked="0"/>
    </xf>
    <xf numFmtId="0" fontId="4" fillId="0" borderId="24" xfId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26" xfId="1" applyBorder="1" applyAlignment="1" applyProtection="1">
      <alignment horizontal="center"/>
      <protection locked="0"/>
    </xf>
    <xf numFmtId="0" fontId="4" fillId="0" borderId="0" xfId="1" applyAlignment="1">
      <alignment horizontal="center" vertical="center" textRotation="90" wrapText="1"/>
    </xf>
    <xf numFmtId="0" fontId="4" fillId="0" borderId="21" xfId="1" applyBorder="1" applyAlignment="1" applyProtection="1">
      <alignment horizontal="center"/>
      <protection locked="0"/>
    </xf>
    <xf numFmtId="0" fontId="4" fillId="0" borderId="22" xfId="1" applyBorder="1" applyAlignment="1" applyProtection="1">
      <alignment horizontal="center"/>
      <protection locked="0"/>
    </xf>
    <xf numFmtId="0" fontId="4" fillId="0" borderId="23" xfId="1" applyBorder="1" applyAlignment="1" applyProtection="1">
      <alignment horizontal="center"/>
      <protection locked="0"/>
    </xf>
    <xf numFmtId="0" fontId="26" fillId="0" borderId="5" xfId="1" applyFont="1" applyBorder="1" applyAlignment="1">
      <alignment horizontal="center" vertical="center" textRotation="90" wrapText="1"/>
    </xf>
    <xf numFmtId="0" fontId="25" fillId="0" borderId="5" xfId="1" applyFont="1" applyBorder="1" applyAlignment="1">
      <alignment horizontal="center" vertical="center" textRotation="90" wrapText="1"/>
    </xf>
    <xf numFmtId="0" fontId="28" fillId="0" borderId="5" xfId="1" applyFont="1" applyBorder="1" applyAlignment="1">
      <alignment horizontal="center" vertical="center" textRotation="90" wrapText="1"/>
    </xf>
    <xf numFmtId="0" fontId="27" fillId="0" borderId="5" xfId="1" applyFont="1" applyBorder="1" applyAlignment="1">
      <alignment horizontal="center" vertical="center" textRotation="90" wrapText="1"/>
    </xf>
    <xf numFmtId="49" fontId="24" fillId="0" borderId="5" xfId="1" applyNumberFormat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4" fillId="0" borderId="5" xfId="1" applyBorder="1" applyAlignment="1">
      <alignment horizontal="left"/>
    </xf>
    <xf numFmtId="0" fontId="4" fillId="0" borderId="24" xfId="1" applyBorder="1" applyAlignment="1">
      <alignment horizontal="center"/>
    </xf>
    <xf numFmtId="0" fontId="4" fillId="0" borderId="25" xfId="1" applyBorder="1" applyAlignment="1">
      <alignment horizontal="center"/>
    </xf>
    <xf numFmtId="0" fontId="4" fillId="0" borderId="26" xfId="1" applyBorder="1" applyAlignment="1">
      <alignment horizontal="center"/>
    </xf>
    <xf numFmtId="168" fontId="23" fillId="0" borderId="24" xfId="1" applyNumberFormat="1" applyFont="1" applyBorder="1" applyAlignment="1">
      <alignment horizontal="center"/>
    </xf>
    <xf numFmtId="168" fontId="23" fillId="0" borderId="25" xfId="1" applyNumberFormat="1" applyFont="1" applyBorder="1" applyAlignment="1">
      <alignment horizontal="center"/>
    </xf>
    <xf numFmtId="168" fontId="23" fillId="0" borderId="26" xfId="1" applyNumberFormat="1" applyFont="1" applyBorder="1" applyAlignment="1">
      <alignment horizontal="center"/>
    </xf>
    <xf numFmtId="0" fontId="23" fillId="0" borderId="24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23" fillId="0" borderId="24" xfId="1" applyFont="1" applyBorder="1" applyAlignment="1">
      <alignment horizontal="center"/>
    </xf>
    <xf numFmtId="0" fontId="23" fillId="0" borderId="25" xfId="1" applyFont="1" applyBorder="1" applyAlignment="1">
      <alignment horizontal="center"/>
    </xf>
    <xf numFmtId="0" fontId="23" fillId="0" borderId="26" xfId="1" applyFont="1" applyBorder="1" applyAlignment="1">
      <alignment horizontal="center"/>
    </xf>
    <xf numFmtId="0" fontId="4" fillId="0" borderId="21" xfId="1" applyBorder="1" applyAlignment="1">
      <alignment horizontal="center"/>
    </xf>
    <xf numFmtId="0" fontId="4" fillId="0" borderId="22" xfId="1" applyBorder="1" applyAlignment="1">
      <alignment horizontal="center"/>
    </xf>
    <xf numFmtId="0" fontId="4" fillId="0" borderId="23" xfId="1" applyBorder="1" applyAlignment="1">
      <alignment horizontal="center"/>
    </xf>
    <xf numFmtId="0" fontId="18" fillId="0" borderId="27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20" fillId="0" borderId="22" xfId="1" applyFont="1" applyBorder="1" applyAlignment="1">
      <alignment horizontal="right" vertical="center" wrapText="1"/>
    </xf>
    <xf numFmtId="0" fontId="20" fillId="0" borderId="0" xfId="1" applyFont="1" applyBorder="1" applyAlignment="1">
      <alignment horizontal="right" vertical="center" wrapText="1"/>
    </xf>
    <xf numFmtId="0" fontId="20" fillId="0" borderId="25" xfId="1" applyFont="1" applyBorder="1" applyAlignment="1">
      <alignment horizontal="right" vertical="center" wrapText="1"/>
    </xf>
    <xf numFmtId="164" fontId="21" fillId="0" borderId="22" xfId="1" applyNumberFormat="1" applyFont="1" applyBorder="1" applyAlignment="1">
      <alignment horizontal="center" vertical="center" wrapText="1"/>
    </xf>
    <xf numFmtId="164" fontId="21" fillId="0" borderId="0" xfId="1" applyNumberFormat="1" applyFont="1" applyBorder="1" applyAlignment="1">
      <alignment horizontal="center" vertical="center" wrapText="1"/>
    </xf>
    <xf numFmtId="164" fontId="21" fillId="0" borderId="25" xfId="1" applyNumberFormat="1" applyFont="1" applyBorder="1" applyAlignment="1">
      <alignment horizontal="center" vertical="center" wrapText="1"/>
    </xf>
    <xf numFmtId="167" fontId="22" fillId="0" borderId="22" xfId="1" applyNumberFormat="1" applyFont="1" applyBorder="1" applyAlignment="1">
      <alignment horizontal="center" vertical="center" wrapText="1"/>
    </xf>
    <xf numFmtId="167" fontId="22" fillId="0" borderId="0" xfId="1" applyNumberFormat="1" applyFont="1" applyBorder="1" applyAlignment="1">
      <alignment horizontal="center" vertical="center" wrapText="1"/>
    </xf>
    <xf numFmtId="167" fontId="22" fillId="0" borderId="25" xfId="1" applyNumberFormat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26" xfId="1" applyFont="1" applyBorder="1" applyAlignment="1">
      <alignment horizontal="left" vertical="center"/>
    </xf>
    <xf numFmtId="0" fontId="4" fillId="0" borderId="31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5" xfId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textRotation="90" wrapText="1"/>
    </xf>
    <xf numFmtId="0" fontId="15" fillId="0" borderId="5" xfId="1" applyFont="1" applyFill="1" applyBorder="1" applyAlignment="1">
      <alignment horizontal="center" vertical="center" textRotation="90"/>
    </xf>
    <xf numFmtId="0" fontId="16" fillId="0" borderId="5" xfId="1" applyFont="1" applyBorder="1" applyAlignment="1">
      <alignment horizontal="center" vertical="center" textRotation="90"/>
    </xf>
    <xf numFmtId="0" fontId="4" fillId="0" borderId="21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17" fillId="0" borderId="22" xfId="1" applyFont="1" applyBorder="1" applyAlignment="1">
      <alignment horizontal="center"/>
    </xf>
    <xf numFmtId="0" fontId="4" fillId="0" borderId="21" xfId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4" fillId="0" borderId="28" xfId="1" applyBorder="1" applyAlignment="1">
      <alignment horizontal="center" vertical="center" wrapText="1"/>
    </xf>
    <xf numFmtId="0" fontId="4" fillId="0" borderId="24" xfId="1" applyBorder="1" applyAlignment="1">
      <alignment horizontal="center" vertical="center" wrapText="1"/>
    </xf>
    <xf numFmtId="0" fontId="4" fillId="0" borderId="26" xfId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4" fillId="0" borderId="5" xfId="1" applyBorder="1" applyAlignment="1">
      <alignment horizontal="center" vertical="center" textRotation="90"/>
    </xf>
    <xf numFmtId="0" fontId="4" fillId="0" borderId="32" xfId="1" applyBorder="1" applyAlignment="1">
      <alignment horizontal="center" vertical="center" wrapText="1"/>
    </xf>
    <xf numFmtId="0" fontId="4" fillId="0" borderId="33" xfId="1" applyBorder="1" applyAlignment="1">
      <alignment horizontal="center" vertical="center" wrapText="1"/>
    </xf>
    <xf numFmtId="0" fontId="4" fillId="0" borderId="34" xfId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49" fontId="24" fillId="0" borderId="29" xfId="1" applyNumberFormat="1" applyFont="1" applyBorder="1" applyAlignment="1">
      <alignment horizontal="center" vertical="center"/>
    </xf>
    <xf numFmtId="0" fontId="29" fillId="0" borderId="30" xfId="1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4" fillId="0" borderId="30" xfId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4" fillId="0" borderId="23" xfId="1" applyBorder="1" applyAlignment="1" applyProtection="1">
      <alignment horizontal="center" vertical="center"/>
      <protection locked="0"/>
    </xf>
    <xf numFmtId="0" fontId="4" fillId="0" borderId="26" xfId="1" applyBorder="1" applyAlignment="1" applyProtection="1">
      <alignment horizontal="center" vertical="center"/>
      <protection locked="0"/>
    </xf>
    <xf numFmtId="0" fontId="4" fillId="0" borderId="32" xfId="1" applyBorder="1" applyAlignment="1" applyProtection="1">
      <alignment horizontal="center" vertical="center"/>
      <protection locked="0"/>
    </xf>
    <xf numFmtId="0" fontId="4" fillId="0" borderId="34" xfId="1" applyBorder="1" applyAlignment="1" applyProtection="1">
      <alignment horizontal="center" vertical="center"/>
      <protection locked="0"/>
    </xf>
    <xf numFmtId="0" fontId="4" fillId="0" borderId="29" xfId="1" applyBorder="1" applyAlignment="1">
      <alignment horizontal="left"/>
    </xf>
    <xf numFmtId="0" fontId="4" fillId="0" borderId="30" xfId="1" applyBorder="1" applyAlignment="1">
      <alignment horizontal="left"/>
    </xf>
    <xf numFmtId="0" fontId="4" fillId="0" borderId="21" xfId="1" applyBorder="1" applyAlignment="1">
      <alignment horizontal="left"/>
    </xf>
    <xf numFmtId="0" fontId="4" fillId="0" borderId="22" xfId="1" applyBorder="1" applyAlignment="1">
      <alignment horizontal="left"/>
    </xf>
    <xf numFmtId="0" fontId="4" fillId="0" borderId="24" xfId="1" applyBorder="1" applyAlignment="1">
      <alignment horizontal="left"/>
    </xf>
    <xf numFmtId="0" fontId="4" fillId="0" borderId="25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7" fillId="3" borderId="4" xfId="2" applyNumberFormat="1" applyFont="1" applyFill="1" applyBorder="1" applyAlignment="1">
      <alignment horizontal="center" vertical="center"/>
    </xf>
    <xf numFmtId="165" fontId="7" fillId="3" borderId="12" xfId="2" applyNumberFormat="1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13" xfId="2" applyNumberFormat="1" applyFont="1" applyFill="1" applyBorder="1" applyAlignment="1">
      <alignment horizontal="center" vertical="center"/>
    </xf>
    <xf numFmtId="0" fontId="8" fillId="4" borderId="2" xfId="2" applyFont="1" applyFill="1" applyBorder="1" applyAlignment="1" applyProtection="1">
      <alignment horizontal="center" vertical="center"/>
    </xf>
    <xf numFmtId="0" fontId="8" fillId="4" borderId="4" xfId="2" applyFont="1" applyFill="1" applyBorder="1" applyAlignment="1" applyProtection="1">
      <alignment horizontal="center" vertical="center"/>
    </xf>
    <xf numFmtId="0" fontId="8" fillId="4" borderId="12" xfId="2" applyFont="1" applyFill="1" applyBorder="1" applyAlignment="1" applyProtection="1">
      <alignment horizontal="center" vertical="center"/>
    </xf>
    <xf numFmtId="0" fontId="8" fillId="4" borderId="13" xfId="2" applyFont="1" applyFill="1" applyBorder="1" applyAlignment="1" applyProtection="1">
      <alignment horizontal="center" vertical="center"/>
    </xf>
    <xf numFmtId="0" fontId="9" fillId="3" borderId="5" xfId="2" applyFont="1" applyFill="1" applyBorder="1" applyAlignment="1">
      <alignment horizontal="center"/>
    </xf>
    <xf numFmtId="0" fontId="5" fillId="3" borderId="6" xfId="2" applyFill="1" applyBorder="1" applyAlignment="1">
      <alignment horizontal="center"/>
    </xf>
    <xf numFmtId="0" fontId="5" fillId="3" borderId="7" xfId="2" applyFill="1" applyBorder="1" applyAlignment="1">
      <alignment horizontal="center"/>
    </xf>
    <xf numFmtId="0" fontId="5" fillId="3" borderId="8" xfId="2" applyFill="1" applyBorder="1" applyAlignment="1">
      <alignment horizontal="center"/>
    </xf>
    <xf numFmtId="0" fontId="5" fillId="5" borderId="9" xfId="2" applyFill="1" applyBorder="1" applyAlignment="1">
      <alignment horizontal="center"/>
    </xf>
    <xf numFmtId="0" fontId="5" fillId="5" borderId="10" xfId="2" applyFill="1" applyBorder="1" applyAlignment="1">
      <alignment horizontal="center"/>
    </xf>
    <xf numFmtId="0" fontId="5" fillId="6" borderId="9" xfId="2" applyFill="1" applyBorder="1" applyAlignment="1">
      <alignment horizontal="center"/>
    </xf>
    <xf numFmtId="0" fontId="5" fillId="6" borderId="10" xfId="2" applyFill="1" applyBorder="1" applyAlignment="1">
      <alignment horizontal="center"/>
    </xf>
    <xf numFmtId="0" fontId="5" fillId="6" borderId="11" xfId="2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7" borderId="14" xfId="2" applyNumberFormat="1" applyFont="1" applyFill="1" applyBorder="1" applyAlignment="1">
      <alignment horizontal="center" vertical="center"/>
    </xf>
    <xf numFmtId="166" fontId="0" fillId="0" borderId="15" xfId="0" applyNumberFormat="1" applyBorder="1" applyAlignment="1">
      <alignment vertical="center"/>
    </xf>
    <xf numFmtId="166" fontId="0" fillId="0" borderId="16" xfId="0" applyNumberFormat="1" applyBorder="1" applyAlignment="1">
      <alignment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3" xfId="2" applyFont="1" applyFill="1" applyBorder="1" applyAlignment="1">
      <alignment horizontal="center" vertical="center"/>
    </xf>
    <xf numFmtId="0" fontId="1" fillId="8" borderId="4" xfId="2" applyFont="1" applyFill="1" applyBorder="1" applyAlignment="1">
      <alignment horizontal="center" vertical="center"/>
    </xf>
    <xf numFmtId="0" fontId="1" fillId="8" borderId="2" xfId="2" applyNumberFormat="1" applyFont="1" applyFill="1" applyBorder="1" applyAlignment="1">
      <alignment horizontal="center" vertical="center"/>
    </xf>
    <xf numFmtId="0" fontId="1" fillId="8" borderId="3" xfId="2" applyNumberFormat="1" applyFont="1" applyFill="1" applyBorder="1" applyAlignment="1">
      <alignment horizontal="center" vertical="center"/>
    </xf>
    <xf numFmtId="0" fontId="1" fillId="8" borderId="4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2"/>
    <cellStyle name="Обычный 4" xfId="1"/>
    <cellStyle name="Хороший 2" xfId="4"/>
  </cellStyles>
  <dxfs count="23">
    <dxf>
      <font>
        <b/>
        <i val="0"/>
        <color theme="1"/>
      </font>
    </dxf>
    <dxf>
      <font>
        <b/>
        <i val="0"/>
        <color theme="1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10718</xdr:colOff>
      <xdr:row>142</xdr:row>
      <xdr:rowOff>13097</xdr:rowOff>
    </xdr:from>
    <xdr:to>
      <xdr:col>50</xdr:col>
      <xdr:colOff>0</xdr:colOff>
      <xdr:row>144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043" y="432533822"/>
          <a:ext cx="1075132" cy="1053703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145</xdr:row>
      <xdr:rowOff>11907</xdr:rowOff>
    </xdr:from>
    <xdr:to>
      <xdr:col>57</xdr:col>
      <xdr:colOff>5952</xdr:colOff>
      <xdr:row>146</xdr:row>
      <xdr:rowOff>8335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40000"/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434170932"/>
          <a:ext cx="4787502" cy="567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40;&#1041;&#1045;&#1051;&#1068;&#1053;&#1040;&#1071;\&#1058;&#1040;&#1041;&#1045;&#1051;&#1068;%20&#1054;&#1041;&#1065;&#1048;&#1049;(NEW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орма"/>
      <sheetName val="ТАБЕЛЬ"/>
      <sheetName val="Лист1"/>
      <sheetName val="МЕНЮ"/>
      <sheetName val="СПИСОК"/>
      <sheetName val="РУКОВОДСТВО"/>
      <sheetName val="СУХОНА"/>
      <sheetName val="КОНДРАШОВ"/>
      <sheetName val="ПАШАЕВ"/>
      <sheetName val="МЕХ-ЭНЕРГ"/>
      <sheetName val="КРАНОВЫЙ УЧ."/>
      <sheetName val="ЦИКЛОН"/>
      <sheetName val="СЛЕСАРЕВИЧ"/>
      <sheetName val="СЕВЕРНАЯ"/>
      <sheetName val="КОРОБЦОВ"/>
      <sheetName val="ОНЕГА"/>
      <sheetName val="БАТОПОРТ"/>
      <sheetName val="ПД-11"/>
      <sheetName val="БОЧАРОВ"/>
      <sheetName val="АНШУКОВ"/>
      <sheetName val="ХАРИТОНОВ"/>
      <sheetName val="ЛИМЕНДА"/>
      <sheetName val="КДС"/>
      <sheetName val="ССХ"/>
      <sheetName val="ГРУП.ХОЗ.ОБСЛ"/>
      <sheetName val="ТАКЕЛ 1"/>
      <sheetName val="ПК2"/>
      <sheetName val="НПС"/>
      <sheetName val="СБОРЩИК"/>
      <sheetName val="ЕГОРОВ"/>
      <sheetName val="СЕВЕРОДВИНЕЦ"/>
      <sheetName val="ЗАПОЛЯРЬЕ"/>
      <sheetName val="ТАБЕЛЬ ОБЩИЙ(NEW)"/>
    </sheetNames>
    <sheetDataSet>
      <sheetData sheetId="0">
        <row r="1">
          <cell r="A1">
            <v>2016</v>
          </cell>
        </row>
        <row r="3">
          <cell r="D3">
            <v>1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</row>
        <row r="4">
          <cell r="D4">
            <v>22</v>
          </cell>
          <cell r="E4">
            <v>23</v>
          </cell>
          <cell r="M4">
            <v>20</v>
          </cell>
          <cell r="P4">
            <v>20</v>
          </cell>
        </row>
        <row r="5">
          <cell r="D5">
            <v>7</v>
          </cell>
          <cell r="E5">
            <v>8</v>
          </cell>
        </row>
        <row r="7">
          <cell r="D7">
            <v>2</v>
          </cell>
          <cell r="E7">
            <v>3</v>
          </cell>
          <cell r="F7">
            <v>9</v>
          </cell>
        </row>
        <row r="8">
          <cell r="D8">
            <v>13</v>
          </cell>
        </row>
        <row r="13">
          <cell r="D13">
            <v>4</v>
          </cell>
          <cell r="M13">
            <v>3</v>
          </cell>
        </row>
        <row r="19">
          <cell r="B19">
            <v>1</v>
          </cell>
          <cell r="C19" t="str">
            <v>Январь</v>
          </cell>
          <cell r="D19">
            <v>15</v>
          </cell>
          <cell r="E19">
            <v>120</v>
          </cell>
          <cell r="F19">
            <v>15</v>
          </cell>
          <cell r="G19">
            <v>108</v>
          </cell>
          <cell r="L19">
            <v>1</v>
          </cell>
          <cell r="M19" t="str">
            <v>Январь</v>
          </cell>
        </row>
        <row r="20">
          <cell r="B20">
            <v>2</v>
          </cell>
          <cell r="C20" t="str">
            <v>Февраль</v>
          </cell>
          <cell r="D20">
            <v>20</v>
          </cell>
          <cell r="E20">
            <v>159</v>
          </cell>
          <cell r="F20">
            <v>20</v>
          </cell>
          <cell r="G20">
            <v>144</v>
          </cell>
          <cell r="L20">
            <v>2</v>
          </cell>
          <cell r="M20" t="str">
            <v>Февраль</v>
          </cell>
        </row>
        <row r="21">
          <cell r="B21">
            <v>3</v>
          </cell>
          <cell r="C21" t="str">
            <v>Март</v>
          </cell>
          <cell r="D21">
            <v>21</v>
          </cell>
          <cell r="E21">
            <v>168</v>
          </cell>
          <cell r="F21">
            <v>21</v>
          </cell>
          <cell r="G21">
            <v>151</v>
          </cell>
          <cell r="L21">
            <v>3</v>
          </cell>
          <cell r="M21" t="str">
            <v>Март</v>
          </cell>
        </row>
        <row r="22">
          <cell r="B22">
            <v>4</v>
          </cell>
          <cell r="C22" t="str">
            <v>Апрель</v>
          </cell>
          <cell r="D22">
            <v>21</v>
          </cell>
          <cell r="E22">
            <v>168</v>
          </cell>
          <cell r="F22">
            <v>21</v>
          </cell>
          <cell r="G22">
            <v>151</v>
          </cell>
          <cell r="L22">
            <v>4</v>
          </cell>
          <cell r="M22" t="str">
            <v>Апрель</v>
          </cell>
        </row>
        <row r="23">
          <cell r="B23">
            <v>5</v>
          </cell>
          <cell r="C23" t="str">
            <v>Май</v>
          </cell>
          <cell r="D23">
            <v>19</v>
          </cell>
          <cell r="E23">
            <v>152</v>
          </cell>
          <cell r="F23">
            <v>19</v>
          </cell>
          <cell r="G23">
            <v>137</v>
          </cell>
          <cell r="L23">
            <v>5</v>
          </cell>
          <cell r="M23" t="str">
            <v>Май</v>
          </cell>
        </row>
        <row r="24">
          <cell r="B24">
            <v>6</v>
          </cell>
          <cell r="C24" t="str">
            <v>Июнь</v>
          </cell>
          <cell r="D24">
            <v>21</v>
          </cell>
          <cell r="E24">
            <v>168</v>
          </cell>
          <cell r="F24">
            <v>21</v>
          </cell>
          <cell r="G24">
            <v>151</v>
          </cell>
          <cell r="L24">
            <v>6</v>
          </cell>
          <cell r="M24" t="str">
            <v>Июнь</v>
          </cell>
        </row>
        <row r="25">
          <cell r="B25">
            <v>7</v>
          </cell>
          <cell r="C25" t="str">
            <v>Июль</v>
          </cell>
          <cell r="D25">
            <v>21</v>
          </cell>
          <cell r="E25">
            <v>168</v>
          </cell>
          <cell r="F25">
            <v>21</v>
          </cell>
          <cell r="G25">
            <v>151</v>
          </cell>
          <cell r="L25">
            <v>7</v>
          </cell>
          <cell r="M25" t="str">
            <v>Июль</v>
          </cell>
        </row>
        <row r="26">
          <cell r="B26">
            <v>8</v>
          </cell>
          <cell r="C26" t="str">
            <v>Август</v>
          </cell>
          <cell r="D26">
            <v>23</v>
          </cell>
          <cell r="E26">
            <v>184</v>
          </cell>
          <cell r="F26">
            <v>23</v>
          </cell>
          <cell r="G26">
            <v>166</v>
          </cell>
          <cell r="L26">
            <v>8</v>
          </cell>
          <cell r="M26" t="str">
            <v>Август</v>
          </cell>
        </row>
        <row r="27">
          <cell r="B27">
            <v>9</v>
          </cell>
          <cell r="C27" t="str">
            <v>Сентябрь</v>
          </cell>
          <cell r="D27">
            <v>22</v>
          </cell>
          <cell r="E27">
            <v>176</v>
          </cell>
          <cell r="F27">
            <v>22</v>
          </cell>
          <cell r="G27">
            <v>158</v>
          </cell>
          <cell r="L27">
            <v>9</v>
          </cell>
          <cell r="M27" t="str">
            <v>Сентябрь</v>
          </cell>
        </row>
        <row r="28">
          <cell r="B28">
            <v>10</v>
          </cell>
          <cell r="C28" t="str">
            <v>Октябрь</v>
          </cell>
          <cell r="D28">
            <v>21</v>
          </cell>
          <cell r="E28">
            <v>168</v>
          </cell>
          <cell r="F28">
            <v>21</v>
          </cell>
          <cell r="G28">
            <v>152</v>
          </cell>
          <cell r="L28">
            <v>10</v>
          </cell>
          <cell r="M28" t="str">
            <v>Октябрь</v>
          </cell>
        </row>
        <row r="29">
          <cell r="B29">
            <v>11</v>
          </cell>
          <cell r="C29" t="str">
            <v>Ноябрь</v>
          </cell>
          <cell r="D29">
            <v>21</v>
          </cell>
          <cell r="E29">
            <v>167</v>
          </cell>
          <cell r="F29">
            <v>21</v>
          </cell>
          <cell r="G29">
            <v>150</v>
          </cell>
          <cell r="L29">
            <v>11</v>
          </cell>
          <cell r="M29" t="str">
            <v>Ноябрь</v>
          </cell>
        </row>
        <row r="30">
          <cell r="B30">
            <v>12</v>
          </cell>
          <cell r="C30" t="str">
            <v>Декабрь</v>
          </cell>
          <cell r="D30">
            <v>22</v>
          </cell>
          <cell r="E30">
            <v>176</v>
          </cell>
          <cell r="F30">
            <v>22</v>
          </cell>
          <cell r="G30">
            <v>158</v>
          </cell>
          <cell r="L30">
            <v>12</v>
          </cell>
          <cell r="M30" t="str">
            <v>Декабрь</v>
          </cell>
        </row>
      </sheetData>
      <sheetData sheetId="1"/>
      <sheetData sheetId="2"/>
      <sheetData sheetId="3">
        <row r="18">
          <cell r="D18" t="str">
            <v>Русакевич Л. С.</v>
          </cell>
        </row>
        <row r="19">
          <cell r="D19">
            <v>9</v>
          </cell>
        </row>
      </sheetData>
      <sheetData sheetId="4">
        <row r="3">
          <cell r="C3" t="str">
            <v>Участок 1</v>
          </cell>
          <cell r="F3" t="str">
            <v>К6</v>
          </cell>
          <cell r="G3">
            <v>111</v>
          </cell>
          <cell r="H3" t="str">
            <v>ИВАНОВ
Иван
Иванович</v>
          </cell>
          <cell r="I3">
            <v>13950</v>
          </cell>
          <cell r="J3" t="str">
            <v>Ст.мастер
28185</v>
          </cell>
          <cell r="O3" t="str">
            <v>К2;К4;К6;</v>
          </cell>
        </row>
        <row r="4">
          <cell r="F4" t="str">
            <v>К6</v>
          </cell>
          <cell r="G4">
            <v>222</v>
          </cell>
          <cell r="H4" t="str">
            <v>ПЕТРОВ
Александр
Николаевич</v>
          </cell>
          <cell r="I4">
            <v>13360</v>
          </cell>
          <cell r="J4" t="str">
            <v>Мастер такелажных работ
28180</v>
          </cell>
        </row>
        <row r="5">
          <cell r="H5" t="str">
            <v>Заказ 552212</v>
          </cell>
        </row>
        <row r="6">
          <cell r="F6" t="str">
            <v>К4</v>
          </cell>
          <cell r="G6">
            <v>333</v>
          </cell>
          <cell r="H6" t="str">
            <v>ИВАНОВА
Александра
Васильевна</v>
          </cell>
          <cell r="I6">
            <v>9440</v>
          </cell>
          <cell r="J6" t="str">
            <v>Инженер по подготовке произв-ва
31170</v>
          </cell>
        </row>
        <row r="8">
          <cell r="H8" t="str">
            <v>Заказ 552216
Премия 10%</v>
          </cell>
        </row>
        <row r="9">
          <cell r="F9" t="str">
            <v>К2</v>
          </cell>
          <cell r="G9">
            <v>623</v>
          </cell>
          <cell r="H9" t="str">
            <v>ЗАБЕНЬКО
Ольга
Николаевна</v>
          </cell>
          <cell r="I9">
            <v>6645</v>
          </cell>
          <cell r="J9" t="str">
            <v>Кладовщик
92200</v>
          </cell>
        </row>
        <row r="11">
          <cell r="C11" t="str">
            <v>Участок 1</v>
          </cell>
          <cell r="F11" t="str">
            <v>К6</v>
          </cell>
          <cell r="G11">
            <v>111</v>
          </cell>
          <cell r="H11" t="str">
            <v>ИВАНОВ
Иван
Иванович</v>
          </cell>
          <cell r="I11">
            <v>13950</v>
          </cell>
          <cell r="J11" t="str">
            <v>Ст.мастер
28185</v>
          </cell>
          <cell r="O11" t="str">
            <v>К2;К4;К6;</v>
          </cell>
        </row>
        <row r="12">
          <cell r="F12" t="str">
            <v>К6</v>
          </cell>
          <cell r="G12">
            <v>222</v>
          </cell>
          <cell r="H12" t="str">
            <v>ПЕТРОВ
Александр
Николаевич</v>
          </cell>
          <cell r="I12">
            <v>13360</v>
          </cell>
          <cell r="J12" t="str">
            <v>Мастер такелажных работ
28180</v>
          </cell>
        </row>
        <row r="13">
          <cell r="H13" t="str">
            <v>Заказ 552212</v>
          </cell>
        </row>
        <row r="14">
          <cell r="F14" t="str">
            <v>К4</v>
          </cell>
          <cell r="G14">
            <v>333</v>
          </cell>
          <cell r="H14" t="str">
            <v>ИВАНОВА
Александра
Васильевна</v>
          </cell>
          <cell r="I14">
            <v>9440</v>
          </cell>
          <cell r="J14" t="str">
            <v>Инженер по подготовке произв-ва
31170</v>
          </cell>
        </row>
        <row r="16">
          <cell r="H16" t="str">
            <v>Заказ 552216
Премия 10%</v>
          </cell>
        </row>
        <row r="17">
          <cell r="F17" t="str">
            <v>К2</v>
          </cell>
          <cell r="G17">
            <v>623</v>
          </cell>
          <cell r="H17" t="str">
            <v>ЗАБЕНЬКО
Ольга
Николаевна</v>
          </cell>
          <cell r="I17">
            <v>6645</v>
          </cell>
          <cell r="J17" t="str">
            <v>Кладовщик
92200</v>
          </cell>
        </row>
        <row r="19">
          <cell r="C19" t="str">
            <v>Участок 1</v>
          </cell>
          <cell r="F19" t="str">
            <v>К6</v>
          </cell>
          <cell r="G19">
            <v>111</v>
          </cell>
          <cell r="H19" t="str">
            <v>ИВАНОВ
Иван
Иванович</v>
          </cell>
          <cell r="I19">
            <v>13950</v>
          </cell>
          <cell r="J19" t="str">
            <v>Ст.мастер
28185</v>
          </cell>
          <cell r="O19" t="str">
            <v>К2;К4;К6;</v>
          </cell>
        </row>
        <row r="20">
          <cell r="F20" t="str">
            <v>К6</v>
          </cell>
          <cell r="G20">
            <v>222</v>
          </cell>
          <cell r="H20" t="str">
            <v>ПЕТРОВ
Александр
Николаевич</v>
          </cell>
          <cell r="I20">
            <v>13360</v>
          </cell>
          <cell r="J20" t="str">
            <v>Мастер такелажных работ
28180</v>
          </cell>
        </row>
        <row r="21">
          <cell r="H21" t="str">
            <v>Заказ 552212</v>
          </cell>
        </row>
        <row r="22">
          <cell r="F22" t="str">
            <v>К4</v>
          </cell>
          <cell r="G22">
            <v>333</v>
          </cell>
          <cell r="H22" t="str">
            <v>ИВАНОВА
Александра
Васильевна</v>
          </cell>
          <cell r="I22">
            <v>9440</v>
          </cell>
          <cell r="J22" t="str">
            <v>Инженер по подготовке произв-ва
31170</v>
          </cell>
        </row>
        <row r="24">
          <cell r="H24" t="str">
            <v>Заказ 552216
Премия 10%</v>
          </cell>
        </row>
        <row r="25">
          <cell r="F25" t="str">
            <v>К2</v>
          </cell>
          <cell r="G25">
            <v>623</v>
          </cell>
          <cell r="H25" t="str">
            <v>ЗАБЕНЬКО
Ольга
Николаевна</v>
          </cell>
          <cell r="I25">
            <v>6645</v>
          </cell>
          <cell r="J25" t="str">
            <v>Кладовщик
92200</v>
          </cell>
        </row>
        <row r="27">
          <cell r="C27" t="str">
            <v>Участок 1</v>
          </cell>
          <cell r="O27" t="str">
            <v>К2;К4;К6;</v>
          </cell>
        </row>
        <row r="35">
          <cell r="C35" t="str">
            <v>Участок 1</v>
          </cell>
          <cell r="O35" t="str">
            <v>К2;К4;К6;</v>
          </cell>
        </row>
        <row r="91">
          <cell r="C91" t="str">
            <v>Участок 1</v>
          </cell>
          <cell r="D91" t="str">
            <v xml:space="preserve">Участок такелажных </v>
          </cell>
          <cell r="P91" t="str">
            <v>К2;К4;К6;</v>
          </cell>
        </row>
        <row r="92">
          <cell r="D92" t="str">
            <v xml:space="preserve">работ </v>
          </cell>
        </row>
        <row r="93">
          <cell r="D93" t="str">
            <v>Премия 45%</v>
          </cell>
        </row>
        <row r="94">
          <cell r="D94" t="str">
            <v xml:space="preserve">Заказ </v>
          </cell>
        </row>
        <row r="315">
          <cell r="P315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F0"/>
  </sheetPr>
  <dimension ref="A1:BZ160"/>
  <sheetViews>
    <sheetView showGridLines="0" showZeros="0" tabSelected="1" view="pageBreakPreview" zoomScale="60" zoomScaleNormal="70" workbookViewId="0">
      <pane ySplit="4" topLeftCell="A60" activePane="bottomLeft" state="frozen"/>
      <selection pane="bottomLeft" activeCell="G74" sqref="G74:M76"/>
    </sheetView>
  </sheetViews>
  <sheetFormatPr defaultRowHeight="15"/>
  <cols>
    <col min="1" max="1" width="9.140625" style="4"/>
    <col min="2" max="2" width="4.7109375" style="4" customWidth="1"/>
    <col min="3" max="3" width="2.85546875" style="4" customWidth="1"/>
    <col min="4" max="4" width="1.85546875" style="4" customWidth="1"/>
    <col min="5" max="6" width="3.140625" style="4" customWidth="1"/>
    <col min="7" max="7" width="3.42578125" style="4" customWidth="1"/>
    <col min="8" max="8" width="3.28515625" style="4" customWidth="1"/>
    <col min="9" max="9" width="3.140625" style="4" customWidth="1"/>
    <col min="10" max="11" width="3.7109375" style="4" customWidth="1"/>
    <col min="12" max="12" width="3.28515625" style="4" customWidth="1"/>
    <col min="13" max="13" width="3.140625" style="4" customWidth="1"/>
    <col min="14" max="14" width="6.28515625" style="4" customWidth="1"/>
    <col min="15" max="15" width="12.85546875" style="4" customWidth="1"/>
    <col min="16" max="36" width="3" style="4" customWidth="1"/>
    <col min="37" max="37" width="2.85546875" style="51" customWidth="1"/>
    <col min="38" max="38" width="5.85546875" style="4" customWidth="1"/>
    <col min="39" max="39" width="3.140625" style="4" customWidth="1"/>
    <col min="40" max="40" width="3.85546875" style="4" customWidth="1"/>
    <col min="41" max="41" width="4" style="4" customWidth="1"/>
    <col min="42" max="42" width="4.28515625" style="4" customWidth="1"/>
    <col min="43" max="43" width="4.140625" style="4" customWidth="1"/>
    <col min="44" max="44" width="3.5703125" style="4" customWidth="1"/>
    <col min="45" max="45" width="2.85546875" style="4" customWidth="1"/>
    <col min="46" max="46" width="5.140625" style="4" customWidth="1"/>
    <col min="47" max="47" width="4.7109375" style="4" customWidth="1"/>
    <col min="48" max="48" width="3.7109375" style="4" customWidth="1"/>
    <col min="49" max="49" width="4.5703125" style="4" customWidth="1"/>
    <col min="50" max="50" width="3.28515625" style="4" customWidth="1"/>
    <col min="51" max="51" width="4.28515625" style="4" customWidth="1"/>
    <col min="52" max="52" width="4.42578125" style="4" customWidth="1"/>
    <col min="53" max="53" width="3" style="4" customWidth="1"/>
    <col min="54" max="54" width="4" style="4" customWidth="1"/>
    <col min="55" max="55" width="3" style="4" customWidth="1"/>
    <col min="56" max="56" width="5.28515625" style="4" customWidth="1"/>
    <col min="57" max="58" width="3.5703125" style="4" customWidth="1"/>
    <col min="59" max="59" width="3.42578125" style="4" customWidth="1"/>
    <col min="60" max="60" width="6" style="4" customWidth="1"/>
    <col min="61" max="61" width="4.28515625" style="4" customWidth="1"/>
    <col min="62" max="69" width="3.7109375" style="4" customWidth="1"/>
    <col min="70" max="16384" width="9.140625" style="4"/>
  </cols>
  <sheetData>
    <row r="1" spans="1:78" customFormat="1" ht="31.5" customHeight="1">
      <c r="A1" s="262"/>
      <c r="B1" s="262"/>
      <c r="C1" s="262"/>
      <c r="D1" s="262"/>
      <c r="E1" s="262"/>
      <c r="F1" s="262"/>
      <c r="BR1" s="224"/>
      <c r="BS1" s="224"/>
      <c r="BT1" s="224"/>
      <c r="BU1" s="224"/>
      <c r="BV1" s="1" t="s">
        <v>0</v>
      </c>
      <c r="BW1" s="1" t="str">
        <f>[1]МЕНЮ!D18</f>
        <v>Русакевич Л. С.</v>
      </c>
      <c r="BX1" s="1"/>
      <c r="BY1" s="2" t="str">
        <f>VLOOKUP($U$3,[1]норма!$L$19:$M$30,2,FALSE)</f>
        <v>Сентябрь</v>
      </c>
      <c r="BZ1" s="3">
        <f>[1]норма!A1</f>
        <v>2016</v>
      </c>
    </row>
    <row r="2" spans="1:78" customFormat="1" ht="31.5" customHeight="1" thickBot="1">
      <c r="A2" s="225"/>
      <c r="B2" s="225"/>
      <c r="C2" s="225"/>
      <c r="D2" s="225"/>
      <c r="E2" s="225"/>
      <c r="F2" s="225"/>
      <c r="BR2" s="226"/>
      <c r="BS2" s="226"/>
      <c r="BT2" s="226"/>
      <c r="BU2" s="226"/>
      <c r="BV2" s="1" t="str">
        <f>BV1&amp;" "&amp;BW1&amp;" "&amp;BX1&amp;"-"&amp;BY1&amp;"-"&amp;BZ1</f>
        <v>Табель Русакевич Л. С. -Сентябрь-2016</v>
      </c>
    </row>
    <row r="3" spans="1:78" ht="15.75" customHeight="1" thickBot="1">
      <c r="C3" s="227" t="s">
        <v>1</v>
      </c>
      <c r="D3" s="228"/>
      <c r="E3" s="228"/>
      <c r="F3" s="228"/>
      <c r="G3" s="228"/>
      <c r="H3" s="228"/>
      <c r="I3" s="228"/>
      <c r="J3" s="228"/>
      <c r="K3" s="228"/>
      <c r="L3" s="228"/>
      <c r="M3" s="229"/>
      <c r="N3" s="233">
        <f>--(1&amp;"/"&amp;U3&amp;"/"&amp;[1]норма!$A$1)</f>
        <v>42614</v>
      </c>
      <c r="O3" s="234"/>
      <c r="P3" s="234"/>
      <c r="Q3" s="234"/>
      <c r="R3" s="234"/>
      <c r="S3" s="234"/>
      <c r="T3" s="235"/>
      <c r="U3" s="239">
        <f>[1]МЕНЮ!D19</f>
        <v>9</v>
      </c>
      <c r="V3" s="240"/>
      <c r="W3" s="243" t="s">
        <v>2</v>
      </c>
      <c r="X3" s="243"/>
      <c r="Y3" s="243"/>
      <c r="Z3" s="243"/>
      <c r="AA3" s="243"/>
      <c r="AB3" s="243"/>
      <c r="AC3" s="243"/>
      <c r="AD3" s="244" t="s">
        <v>3</v>
      </c>
      <c r="AE3" s="245"/>
      <c r="AF3" s="245"/>
      <c r="AG3" s="245"/>
      <c r="AH3" s="245"/>
      <c r="AI3" s="245"/>
      <c r="AJ3" s="246"/>
      <c r="AK3" s="244" t="s">
        <v>4</v>
      </c>
      <c r="AL3" s="245"/>
      <c r="AM3" s="245"/>
      <c r="AN3" s="245"/>
      <c r="AO3" s="245"/>
      <c r="AP3" s="245"/>
      <c r="AQ3" s="245"/>
      <c r="AR3" s="245"/>
      <c r="AS3" s="245"/>
      <c r="AT3" s="245"/>
      <c r="AU3" s="246"/>
      <c r="AV3" s="247" t="s">
        <v>5</v>
      </c>
      <c r="AW3" s="248"/>
      <c r="AX3" s="248"/>
      <c r="AY3" s="248"/>
      <c r="AZ3" s="248"/>
      <c r="BA3" s="248"/>
      <c r="BB3" s="249" t="s">
        <v>6</v>
      </c>
      <c r="BC3" s="250"/>
      <c r="BD3" s="250"/>
      <c r="BE3" s="250"/>
      <c r="BF3" s="250"/>
      <c r="BG3" s="251"/>
      <c r="BR3" s="226"/>
      <c r="BS3" s="226"/>
      <c r="BT3" s="226"/>
      <c r="BU3" s="226"/>
    </row>
    <row r="4" spans="1:78" ht="33.75" customHeight="1" thickBot="1">
      <c r="C4" s="230"/>
      <c r="D4" s="231"/>
      <c r="E4" s="231"/>
      <c r="F4" s="231"/>
      <c r="G4" s="231"/>
      <c r="H4" s="231"/>
      <c r="I4" s="231"/>
      <c r="J4" s="231"/>
      <c r="K4" s="231"/>
      <c r="L4" s="231"/>
      <c r="M4" s="232"/>
      <c r="N4" s="236"/>
      <c r="O4" s="237"/>
      <c r="P4" s="237"/>
      <c r="Q4" s="237"/>
      <c r="R4" s="237"/>
      <c r="S4" s="237"/>
      <c r="T4" s="238"/>
      <c r="U4" s="241"/>
      <c r="V4" s="242"/>
      <c r="W4" s="252" t="str">
        <f>IFERROR(--(INDEX([1]норма!$P$3:$P$14,$U3)&amp;"/"&amp;$U3),"")</f>
        <v/>
      </c>
      <c r="X4" s="252"/>
      <c r="Y4" s="252"/>
      <c r="Z4" s="252"/>
      <c r="AA4" s="252"/>
      <c r="AB4" s="252"/>
      <c r="AC4" s="252"/>
      <c r="AD4" s="253" t="str">
        <f>IFERROR(--(INDEX([1]норма!$M$3:$M$14,$U3)&amp;"/"&amp;$U3),"")</f>
        <v/>
      </c>
      <c r="AE4" s="254"/>
      <c r="AF4" s="254"/>
      <c r="AG4" s="254"/>
      <c r="AH4" s="254"/>
      <c r="AI4" s="254"/>
      <c r="AJ4" s="255"/>
      <c r="AK4" s="5" t="str">
        <f>IFERROR(--(INDEX([1]норма!$D$3:$D$14,$U3)&amp;"/"&amp;$U3),"")</f>
        <v/>
      </c>
      <c r="AL4" s="6" t="str">
        <f>IFERROR(--(INDEX([1]норма!$E$3:$E$14,$U3)&amp;"/"&amp;$U3),"")</f>
        <v/>
      </c>
      <c r="AM4" s="6" t="str">
        <f>IFERROR(--(INDEX([1]норма!$F$3:$F$14,$U3)&amp;"/"&amp;$U3),"")</f>
        <v/>
      </c>
      <c r="AN4" s="6" t="str">
        <f>IFERROR(--(INDEX([1]норма!$G$3:$G$14,$U3)&amp;"/"&amp;$U3),"")</f>
        <v/>
      </c>
      <c r="AO4" s="6" t="str">
        <f>IFERROR(--(INDEX([1]норма!$H$3:$H$14,$U3)&amp;"/"&amp;$U3),"")</f>
        <v/>
      </c>
      <c r="AP4" s="6" t="str">
        <f>IFERROR(--(INDEX([1]норма!$I$3:$I$14,$U3)&amp;"/"&amp;$U3),"")</f>
        <v/>
      </c>
      <c r="AQ4" s="6" t="str">
        <f>IFERROR(--(INDEX([1]норма!$J$3:$J$14,$U3)&amp;"/"&amp;$U3),"")</f>
        <v/>
      </c>
      <c r="AR4" s="6" t="str">
        <f>IFERROR(--(INDEX([1]норма!$K$3:$K$14,$U3)&amp;"/"&amp;$U3),"")</f>
        <v/>
      </c>
      <c r="AS4" s="6" t="str">
        <f>IFERROR(--(INDEX([1]норма!$L$3:$L$14,$U3)&amp;"/"&amp;$U3),"")</f>
        <v/>
      </c>
      <c r="AT4" s="6"/>
      <c r="AU4" s="7"/>
      <c r="AV4" s="256" t="str">
        <f>VLOOKUP($U$3,[1]норма!$B$19:$G$30,3,FALSE)&amp;  CONCATENATE(" д")</f>
        <v>22 д</v>
      </c>
      <c r="AW4" s="257"/>
      <c r="AX4" s="258"/>
      <c r="AY4" s="259" t="str">
        <f>VLOOKUP($U$3,[1]норма!$B$19:$G$30,4,FALSE)&amp;  CONCATENATE(" ч")</f>
        <v>176 ч</v>
      </c>
      <c r="AZ4" s="260"/>
      <c r="BA4" s="261"/>
      <c r="BB4" s="259" t="str">
        <f>VLOOKUP($U$3,[1]норма!$B$19:$G$30,5,FALSE)&amp;  CONCATENATE(" д")</f>
        <v>22 д</v>
      </c>
      <c r="BC4" s="260"/>
      <c r="BD4" s="261"/>
      <c r="BE4" s="259" t="str">
        <f>VLOOKUP($U$3,[1]норма!$B$19:$G$30,6,FALSE)&amp;  CONCATENATE(" ч")</f>
        <v>158 ч</v>
      </c>
      <c r="BF4" s="260"/>
      <c r="BG4" s="261"/>
      <c r="BH4" s="8"/>
      <c r="BI4" s="9" t="s">
        <v>7</v>
      </c>
      <c r="BJ4" s="10" t="s">
        <v>8</v>
      </c>
      <c r="BK4" s="11">
        <v>8</v>
      </c>
      <c r="BL4" s="12" t="s">
        <v>9</v>
      </c>
      <c r="BM4" s="10" t="s">
        <v>10</v>
      </c>
      <c r="BN4" s="13" t="s">
        <v>11</v>
      </c>
      <c r="BO4" s="13" t="s">
        <v>12</v>
      </c>
      <c r="BP4" s="13" t="s">
        <v>13</v>
      </c>
      <c r="BQ4" s="13" t="s">
        <v>14</v>
      </c>
    </row>
    <row r="5" spans="1:78" ht="15" customHeight="1">
      <c r="A5" s="151"/>
      <c r="B5" s="152" t="s">
        <v>15</v>
      </c>
      <c r="C5" s="125" t="s">
        <v>16</v>
      </c>
      <c r="D5" s="126"/>
      <c r="E5" s="126"/>
      <c r="F5" s="127"/>
      <c r="G5" s="153" t="s">
        <v>17</v>
      </c>
      <c r="H5" s="155" t="s">
        <v>18</v>
      </c>
      <c r="I5" s="126"/>
      <c r="J5" s="126"/>
      <c r="K5" s="126"/>
      <c r="L5" s="127"/>
      <c r="M5" s="125" t="s">
        <v>19</v>
      </c>
      <c r="N5" s="126"/>
      <c r="O5" s="127"/>
      <c r="P5" s="128" t="s">
        <v>64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4"/>
      <c r="AG5" s="14"/>
      <c r="AH5" s="14"/>
      <c r="AI5" s="14"/>
      <c r="AJ5" s="14"/>
      <c r="AK5" s="14"/>
      <c r="AL5" s="132" t="s">
        <v>20</v>
      </c>
      <c r="AM5" s="132"/>
      <c r="AN5" s="132"/>
      <c r="AO5" s="132"/>
      <c r="AP5" s="132"/>
      <c r="AQ5" s="132"/>
      <c r="AR5" s="132"/>
      <c r="AS5" s="132"/>
      <c r="AT5" s="135">
        <f>$N$3</f>
        <v>42614</v>
      </c>
      <c r="AU5" s="135"/>
      <c r="AV5" s="135"/>
      <c r="AW5" s="135"/>
      <c r="AX5" s="138">
        <f>$N$3</f>
        <v>42614</v>
      </c>
      <c r="AY5" s="138"/>
      <c r="AZ5" s="138"/>
      <c r="BA5" s="141" t="s">
        <v>21</v>
      </c>
      <c r="BB5" s="141"/>
      <c r="BC5" s="142"/>
      <c r="BD5" s="220" t="s">
        <v>22</v>
      </c>
      <c r="BE5" s="221"/>
      <c r="BF5" s="221"/>
      <c r="BG5" s="221"/>
      <c r="BH5" s="127"/>
    </row>
    <row r="6" spans="1:78" ht="13.5" customHeight="1">
      <c r="A6" s="151"/>
      <c r="B6" s="152"/>
      <c r="C6" s="113" t="s">
        <v>23</v>
      </c>
      <c r="D6" s="114"/>
      <c r="E6" s="114"/>
      <c r="F6" s="115"/>
      <c r="G6" s="154"/>
      <c r="H6" s="114" t="s">
        <v>24</v>
      </c>
      <c r="I6" s="114"/>
      <c r="J6" s="114"/>
      <c r="K6" s="114"/>
      <c r="L6" s="115"/>
      <c r="M6" s="113" t="s">
        <v>25</v>
      </c>
      <c r="N6" s="114"/>
      <c r="O6" s="115"/>
      <c r="P6" s="128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4"/>
      <c r="AG6" s="14"/>
      <c r="AH6" s="14"/>
      <c r="AI6" s="14"/>
      <c r="AJ6" s="14"/>
      <c r="AK6" s="14"/>
      <c r="AL6" s="133"/>
      <c r="AM6" s="133"/>
      <c r="AN6" s="133"/>
      <c r="AO6" s="133"/>
      <c r="AP6" s="133"/>
      <c r="AQ6" s="133"/>
      <c r="AR6" s="133"/>
      <c r="AS6" s="133"/>
      <c r="AT6" s="136"/>
      <c r="AU6" s="136"/>
      <c r="AV6" s="136"/>
      <c r="AW6" s="136"/>
      <c r="AX6" s="139"/>
      <c r="AY6" s="139"/>
      <c r="AZ6" s="139"/>
      <c r="BA6" s="143"/>
      <c r="BB6" s="143"/>
      <c r="BC6" s="144"/>
      <c r="BD6" s="222"/>
      <c r="BE6" s="223"/>
      <c r="BF6" s="223"/>
      <c r="BG6" s="223"/>
      <c r="BH6" s="115"/>
    </row>
    <row r="7" spans="1:78" ht="19.5" customHeight="1">
      <c r="A7" s="151"/>
      <c r="B7" s="152"/>
      <c r="C7" s="116">
        <f>$N$3</f>
        <v>42614</v>
      </c>
      <c r="D7" s="117"/>
      <c r="E7" s="117"/>
      <c r="F7" s="118"/>
      <c r="G7" s="119">
        <v>333</v>
      </c>
      <c r="H7" s="120"/>
      <c r="I7" s="120"/>
      <c r="J7" s="120"/>
      <c r="K7" s="120"/>
      <c r="L7" s="121"/>
      <c r="M7" s="122" t="str">
        <f>[1]СПИСОК!O3</f>
        <v>К2;К4;К6;</v>
      </c>
      <c r="N7" s="123"/>
      <c r="O7" s="124"/>
      <c r="P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4"/>
      <c r="AG7" s="14"/>
      <c r="AH7" s="14"/>
      <c r="AI7" s="14"/>
      <c r="AJ7" s="14"/>
      <c r="AK7" s="14"/>
      <c r="AL7" s="134"/>
      <c r="AM7" s="134"/>
      <c r="AN7" s="134"/>
      <c r="AO7" s="134"/>
      <c r="AP7" s="134"/>
      <c r="AQ7" s="134"/>
      <c r="AR7" s="134"/>
      <c r="AS7" s="134"/>
      <c r="AT7" s="137"/>
      <c r="AU7" s="137"/>
      <c r="AV7" s="137"/>
      <c r="AW7" s="137"/>
      <c r="AX7" s="140"/>
      <c r="AY7" s="140"/>
      <c r="AZ7" s="140"/>
      <c r="BA7" s="145"/>
      <c r="BB7" s="145"/>
      <c r="BC7" s="146"/>
      <c r="BD7" s="218" t="s">
        <v>26</v>
      </c>
      <c r="BE7" s="219"/>
      <c r="BF7" s="219"/>
      <c r="BG7" s="219"/>
      <c r="BH7" s="15"/>
    </row>
    <row r="8" spans="1:78" ht="33.75" customHeight="1">
      <c r="A8" s="151"/>
      <c r="B8" s="152"/>
      <c r="C8" s="156" t="s">
        <v>27</v>
      </c>
      <c r="D8" s="157"/>
      <c r="E8" s="149" t="s">
        <v>28</v>
      </c>
      <c r="F8" s="148"/>
      <c r="G8" s="174"/>
      <c r="H8" s="175"/>
      <c r="I8" s="175"/>
      <c r="J8" s="175"/>
      <c r="K8" s="175"/>
      <c r="L8" s="175"/>
      <c r="M8" s="176"/>
      <c r="N8" s="170" t="s">
        <v>29</v>
      </c>
      <c r="O8" s="171" t="s">
        <v>30</v>
      </c>
      <c r="P8" s="183" t="str">
        <f>[1]СПИСОК!C3</f>
        <v>Участок 1</v>
      </c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6"/>
      <c r="AG8" s="16"/>
      <c r="AH8" s="16"/>
      <c r="AI8" s="16"/>
      <c r="AJ8" s="16"/>
      <c r="AK8" s="16"/>
      <c r="AL8" s="147" t="s">
        <v>31</v>
      </c>
      <c r="AM8" s="148"/>
      <c r="AN8" s="148"/>
      <c r="AO8" s="148"/>
      <c r="AP8" s="148" t="s">
        <v>32</v>
      </c>
      <c r="AQ8" s="148"/>
      <c r="AR8" s="148"/>
      <c r="AS8" s="148"/>
      <c r="AT8" s="148"/>
      <c r="AU8" s="148"/>
      <c r="AV8" s="148"/>
      <c r="AW8" s="148"/>
      <c r="AX8" s="148"/>
      <c r="AY8" s="148"/>
      <c r="AZ8" s="148" t="s">
        <v>33</v>
      </c>
      <c r="BA8" s="148"/>
      <c r="BB8" s="148"/>
      <c r="BC8" s="148"/>
      <c r="BD8" s="149" t="s">
        <v>34</v>
      </c>
      <c r="BE8" s="149"/>
      <c r="BF8" s="149"/>
      <c r="BG8" s="148" t="s">
        <v>35</v>
      </c>
      <c r="BH8" s="148"/>
    </row>
    <row r="9" spans="1:78" ht="35.25" customHeight="1">
      <c r="A9" s="151"/>
      <c r="B9" s="152"/>
      <c r="C9" s="158"/>
      <c r="D9" s="159"/>
      <c r="E9" s="148"/>
      <c r="F9" s="148"/>
      <c r="G9" s="177"/>
      <c r="H9" s="178"/>
      <c r="I9" s="178"/>
      <c r="J9" s="178"/>
      <c r="K9" s="178"/>
      <c r="L9" s="178"/>
      <c r="M9" s="179"/>
      <c r="N9" s="170"/>
      <c r="O9" s="172"/>
      <c r="P9" s="17">
        <f>C7</f>
        <v>42614</v>
      </c>
      <c r="Q9" s="17">
        <f>P9+1</f>
        <v>42615</v>
      </c>
      <c r="R9" s="17">
        <f t="shared" ref="R9:AD9" si="0">Q9+1</f>
        <v>42616</v>
      </c>
      <c r="S9" s="17">
        <f t="shared" si="0"/>
        <v>42617</v>
      </c>
      <c r="T9" s="17">
        <f t="shared" si="0"/>
        <v>42618</v>
      </c>
      <c r="U9" s="17">
        <f t="shared" si="0"/>
        <v>42619</v>
      </c>
      <c r="V9" s="17">
        <f>U9+1</f>
        <v>42620</v>
      </c>
      <c r="W9" s="17">
        <f t="shared" si="0"/>
        <v>42621</v>
      </c>
      <c r="X9" s="17">
        <f t="shared" si="0"/>
        <v>42622</v>
      </c>
      <c r="Y9" s="17">
        <f t="shared" si="0"/>
        <v>42623</v>
      </c>
      <c r="Z9" s="17">
        <f t="shared" si="0"/>
        <v>42624</v>
      </c>
      <c r="AA9" s="17">
        <f t="shared" si="0"/>
        <v>42625</v>
      </c>
      <c r="AB9" s="17">
        <f t="shared" si="0"/>
        <v>42626</v>
      </c>
      <c r="AC9" s="17">
        <f t="shared" si="0"/>
        <v>42627</v>
      </c>
      <c r="AD9" s="17">
        <f t="shared" si="0"/>
        <v>42628</v>
      </c>
      <c r="AE9" s="18" t="s">
        <v>36</v>
      </c>
      <c r="AF9" s="19"/>
      <c r="AG9" s="19"/>
      <c r="AH9" s="19"/>
      <c r="AI9" s="19"/>
      <c r="AJ9" s="19"/>
      <c r="AK9" s="19"/>
      <c r="AL9" s="150" t="s">
        <v>37</v>
      </c>
      <c r="AM9" s="105" t="s">
        <v>38</v>
      </c>
      <c r="AN9" s="105" t="s">
        <v>39</v>
      </c>
      <c r="AO9" s="105" t="s">
        <v>40</v>
      </c>
      <c r="AP9" s="105" t="s">
        <v>41</v>
      </c>
      <c r="AQ9" s="105" t="s">
        <v>42</v>
      </c>
      <c r="AR9" s="105" t="s">
        <v>43</v>
      </c>
      <c r="AS9" s="105" t="s">
        <v>44</v>
      </c>
      <c r="AT9" s="105" t="s">
        <v>45</v>
      </c>
      <c r="AU9" s="105" t="s">
        <v>46</v>
      </c>
      <c r="AV9" s="105" t="s">
        <v>47</v>
      </c>
      <c r="AW9" s="105" t="s">
        <v>48</v>
      </c>
      <c r="AX9" s="108" t="s">
        <v>49</v>
      </c>
      <c r="AY9" s="105" t="s">
        <v>50</v>
      </c>
      <c r="AZ9" s="105" t="s">
        <v>51</v>
      </c>
      <c r="BA9" s="105" t="s">
        <v>52</v>
      </c>
      <c r="BB9" s="105" t="s">
        <v>53</v>
      </c>
      <c r="BC9" s="105" t="s">
        <v>54</v>
      </c>
      <c r="BD9" s="105" t="s">
        <v>52</v>
      </c>
      <c r="BE9" s="105" t="s">
        <v>53</v>
      </c>
      <c r="BF9" s="105" t="s">
        <v>54</v>
      </c>
      <c r="BG9" s="106"/>
      <c r="BH9" s="107" t="s">
        <v>55</v>
      </c>
      <c r="BI9" s="101"/>
    </row>
    <row r="10" spans="1:78" ht="35.25" customHeight="1">
      <c r="A10" s="151"/>
      <c r="B10" s="152"/>
      <c r="C10" s="160"/>
      <c r="D10" s="161"/>
      <c r="E10" s="148"/>
      <c r="F10" s="148"/>
      <c r="G10" s="180"/>
      <c r="H10" s="181"/>
      <c r="I10" s="181"/>
      <c r="J10" s="181"/>
      <c r="K10" s="181"/>
      <c r="L10" s="181"/>
      <c r="M10" s="182"/>
      <c r="N10" s="170"/>
      <c r="O10" s="173"/>
      <c r="P10" s="20">
        <f>AD9+1</f>
        <v>42629</v>
      </c>
      <c r="Q10" s="21">
        <f>P10+1</f>
        <v>42630</v>
      </c>
      <c r="R10" s="21">
        <f>Q10+1</f>
        <v>42631</v>
      </c>
      <c r="S10" s="21">
        <f>R10+1</f>
        <v>42632</v>
      </c>
      <c r="T10" s="21">
        <f>S10+1</f>
        <v>42633</v>
      </c>
      <c r="U10" s="21">
        <f>T10+1</f>
        <v>42634</v>
      </c>
      <c r="V10" s="21">
        <f t="shared" ref="V10:Z10" si="1">U10+1</f>
        <v>42635</v>
      </c>
      <c r="W10" s="21">
        <f t="shared" si="1"/>
        <v>42636</v>
      </c>
      <c r="X10" s="21">
        <f t="shared" si="1"/>
        <v>42637</v>
      </c>
      <c r="Y10" s="21">
        <f t="shared" si="1"/>
        <v>42638</v>
      </c>
      <c r="Z10" s="21">
        <f t="shared" si="1"/>
        <v>42639</v>
      </c>
      <c r="AA10" s="21">
        <f>Z10+1</f>
        <v>42640</v>
      </c>
      <c r="AB10" s="21">
        <f>AA10+1</f>
        <v>42641</v>
      </c>
      <c r="AC10" s="22">
        <f>IF(DAY(AB$10+1)&gt;DAY($AB10),$AB10+1,"")</f>
        <v>42642</v>
      </c>
      <c r="AD10" s="22">
        <f>IF(DAY(AB$10+2)&gt;DAY($AB10),$AB10+2,"")</f>
        <v>42643</v>
      </c>
      <c r="AE10" s="22" t="str">
        <f>IF(DAY(AB$10+3)&gt;DAY($AB10),$AB10+3,"")</f>
        <v/>
      </c>
      <c r="AF10" s="23"/>
      <c r="AG10" s="23"/>
      <c r="AH10" s="23"/>
      <c r="AI10" s="23"/>
      <c r="AJ10" s="23"/>
      <c r="AK10" s="23"/>
      <c r="AL10" s="150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8"/>
      <c r="AY10" s="105"/>
      <c r="AZ10" s="105"/>
      <c r="BA10" s="105"/>
      <c r="BB10" s="105"/>
      <c r="BC10" s="105"/>
      <c r="BD10" s="105"/>
      <c r="BE10" s="105"/>
      <c r="BF10" s="105"/>
      <c r="BG10" s="106"/>
      <c r="BH10" s="107"/>
      <c r="BI10" s="101"/>
    </row>
    <row r="11" spans="1:78" ht="43.5" customHeight="1">
      <c r="A11" s="151"/>
      <c r="B11" s="152"/>
      <c r="C11" s="210" t="str">
        <f>[1]СПИСОК!F3</f>
        <v>К6</v>
      </c>
      <c r="D11" s="211"/>
      <c r="E11" s="195">
        <f>[1]СПИСОК!G3</f>
        <v>111</v>
      </c>
      <c r="F11" s="196"/>
      <c r="G11" s="199" t="str">
        <f>[1]СПИСОК!H3</f>
        <v>ИВАНОВ
Иван
Иванович</v>
      </c>
      <c r="H11" s="200"/>
      <c r="I11" s="200"/>
      <c r="J11" s="200"/>
      <c r="K11" s="200"/>
      <c r="L11" s="200"/>
      <c r="M11" s="201"/>
      <c r="N11" s="205">
        <f>[1]СПИСОК!I3</f>
        <v>13950</v>
      </c>
      <c r="O11" s="207" t="str">
        <f>[1]СПИСОК!J3</f>
        <v>Ст.мастер
28185</v>
      </c>
      <c r="P11" s="24" t="s">
        <v>56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 t="s">
        <v>57</v>
      </c>
      <c r="AG11" s="25"/>
      <c r="AH11" s="25"/>
      <c r="AI11" s="25"/>
      <c r="AJ11" s="25"/>
      <c r="AK11" s="26"/>
      <c r="AL11" s="214"/>
      <c r="AM11" s="216"/>
      <c r="AN11" s="216"/>
      <c r="AO11" s="216"/>
      <c r="AP11" s="216"/>
      <c r="AQ11" s="216"/>
      <c r="AR11" s="216" t="s">
        <v>56</v>
      </c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4"/>
      <c r="BG11" s="214"/>
      <c r="BH11" s="214"/>
    </row>
    <row r="12" spans="1:78" ht="40.5" customHeight="1">
      <c r="A12" s="151"/>
      <c r="B12" s="152"/>
      <c r="C12" s="212"/>
      <c r="D12" s="213"/>
      <c r="E12" s="197"/>
      <c r="F12" s="198"/>
      <c r="G12" s="202"/>
      <c r="H12" s="203"/>
      <c r="I12" s="203"/>
      <c r="J12" s="203"/>
      <c r="K12" s="203"/>
      <c r="L12" s="203"/>
      <c r="M12" s="204"/>
      <c r="N12" s="206"/>
      <c r="O12" s="208"/>
      <c r="P12" s="12"/>
      <c r="Q12" s="12"/>
      <c r="R12" s="24"/>
      <c r="S12" s="24"/>
      <c r="T12" s="24"/>
      <c r="U12" s="24"/>
      <c r="V12" s="24"/>
      <c r="W12" s="12"/>
      <c r="X12" s="12"/>
      <c r="Y12" s="24"/>
      <c r="Z12" s="24"/>
      <c r="AA12" s="24"/>
      <c r="AB12" s="24"/>
      <c r="AC12" s="24"/>
      <c r="AD12" s="12"/>
      <c r="AE12" s="12"/>
      <c r="AF12" s="25" t="s">
        <v>57</v>
      </c>
      <c r="AG12" s="25"/>
      <c r="AH12" s="25"/>
      <c r="AI12" s="25"/>
      <c r="AJ12" s="25"/>
      <c r="AK12" s="26"/>
      <c r="AL12" s="215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5"/>
      <c r="BG12" s="215"/>
      <c r="BH12" s="215"/>
    </row>
    <row r="13" spans="1:78" ht="45" customHeight="1">
      <c r="A13" s="151"/>
      <c r="B13" s="152"/>
      <c r="C13" s="210" t="str">
        <f>[1]СПИСОК!F4</f>
        <v>К6</v>
      </c>
      <c r="D13" s="211"/>
      <c r="E13" s="195">
        <f>[1]СПИСОК!G4</f>
        <v>222</v>
      </c>
      <c r="F13" s="196"/>
      <c r="G13" s="199" t="str">
        <f>[1]СПИСОК!H4</f>
        <v>ПЕТРОВ
Александр
Николаевич</v>
      </c>
      <c r="H13" s="200"/>
      <c r="I13" s="200"/>
      <c r="J13" s="200"/>
      <c r="K13" s="200"/>
      <c r="L13" s="200"/>
      <c r="M13" s="201"/>
      <c r="N13" s="205">
        <f>[1]СПИСОК!I4</f>
        <v>13360</v>
      </c>
      <c r="O13" s="207" t="str">
        <f>[1]СПИСОК!J4</f>
        <v>Мастер такелажных работ
28180</v>
      </c>
      <c r="P13" s="27"/>
      <c r="Q13" s="27"/>
      <c r="R13" s="27"/>
      <c r="S13" s="12"/>
      <c r="T13" s="27"/>
      <c r="U13" s="27"/>
      <c r="V13" s="27"/>
      <c r="W13" s="27"/>
      <c r="X13" s="27"/>
      <c r="Y13" s="27"/>
      <c r="Z13" s="27"/>
      <c r="AA13" s="27"/>
      <c r="AB13" s="27"/>
      <c r="AC13" s="24"/>
      <c r="AD13" s="24"/>
      <c r="AE13" s="28"/>
      <c r="AF13" s="25" t="s">
        <v>57</v>
      </c>
      <c r="AG13" s="25"/>
      <c r="AH13" s="25"/>
      <c r="AI13" s="25"/>
      <c r="AJ13" s="25"/>
      <c r="AK13" s="26"/>
      <c r="AL13" s="214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4"/>
      <c r="BG13" s="214"/>
      <c r="BH13" s="214"/>
    </row>
    <row r="14" spans="1:78" ht="45">
      <c r="A14" s="151"/>
      <c r="B14" s="152"/>
      <c r="C14" s="212"/>
      <c r="D14" s="213"/>
      <c r="E14" s="197"/>
      <c r="F14" s="198"/>
      <c r="G14" s="202"/>
      <c r="H14" s="203"/>
      <c r="I14" s="203"/>
      <c r="J14" s="203"/>
      <c r="K14" s="203"/>
      <c r="L14" s="203"/>
      <c r="M14" s="204"/>
      <c r="N14" s="206"/>
      <c r="O14" s="20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9"/>
      <c r="AF14" s="25" t="s">
        <v>57</v>
      </c>
      <c r="AG14" s="25"/>
      <c r="AH14" s="25"/>
      <c r="AI14" s="25"/>
      <c r="AJ14" s="25"/>
      <c r="AK14" s="26"/>
      <c r="AL14" s="215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5"/>
      <c r="BG14" s="215"/>
      <c r="BH14" s="215"/>
    </row>
    <row r="15" spans="1:78" ht="45" customHeight="1">
      <c r="A15" s="151"/>
      <c r="B15" s="152"/>
      <c r="C15" s="210">
        <f>[1]СПИСОК!F5</f>
        <v>0</v>
      </c>
      <c r="D15" s="211"/>
      <c r="E15" s="195">
        <f>[1]СПИСОК!G5</f>
        <v>0</v>
      </c>
      <c r="F15" s="196"/>
      <c r="G15" s="199" t="str">
        <f>[1]СПИСОК!H5</f>
        <v>Заказ 552212</v>
      </c>
      <c r="H15" s="200"/>
      <c r="I15" s="200"/>
      <c r="J15" s="200"/>
      <c r="K15" s="200"/>
      <c r="L15" s="200"/>
      <c r="M15" s="201"/>
      <c r="N15" s="205">
        <f>[1]СПИСОК!I5</f>
        <v>0</v>
      </c>
      <c r="O15" s="207">
        <f>[1]СПИСОК!J5</f>
        <v>0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5" t="s">
        <v>57</v>
      </c>
      <c r="AG15" s="25"/>
      <c r="AH15" s="25"/>
      <c r="AI15" s="25"/>
      <c r="AJ15" s="25"/>
      <c r="AK15" s="26"/>
      <c r="AL15" s="214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4"/>
      <c r="BG15" s="214"/>
      <c r="BH15" s="214"/>
    </row>
    <row r="16" spans="1:78" ht="45" customHeight="1">
      <c r="A16" s="151"/>
      <c r="B16" s="152"/>
      <c r="C16" s="212"/>
      <c r="D16" s="213"/>
      <c r="E16" s="197"/>
      <c r="F16" s="198"/>
      <c r="G16" s="202"/>
      <c r="H16" s="203"/>
      <c r="I16" s="203"/>
      <c r="J16" s="203"/>
      <c r="K16" s="203"/>
      <c r="L16" s="203"/>
      <c r="M16" s="204"/>
      <c r="N16" s="206"/>
      <c r="O16" s="208"/>
      <c r="P16" s="12"/>
      <c r="Q16" s="12"/>
      <c r="R16" s="24"/>
      <c r="S16" s="24"/>
      <c r="T16" s="24"/>
      <c r="U16" s="24"/>
      <c r="V16" s="24"/>
      <c r="W16" s="12"/>
      <c r="X16" s="12"/>
      <c r="Y16" s="24"/>
      <c r="Z16" s="24"/>
      <c r="AA16" s="24"/>
      <c r="AB16" s="24"/>
      <c r="AC16" s="24"/>
      <c r="AD16" s="12"/>
      <c r="AE16" s="12"/>
      <c r="AF16" s="25" t="s">
        <v>57</v>
      </c>
      <c r="AG16" s="25"/>
      <c r="AH16" s="25"/>
      <c r="AI16" s="25"/>
      <c r="AJ16" s="25"/>
      <c r="AK16" s="26"/>
      <c r="AL16" s="215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5"/>
      <c r="BG16" s="215"/>
      <c r="BH16" s="215"/>
    </row>
    <row r="17" spans="1:61" ht="45" customHeight="1">
      <c r="A17" s="151"/>
      <c r="B17" s="152"/>
      <c r="C17" s="210" t="str">
        <f>[1]СПИСОК!F6</f>
        <v>К4</v>
      </c>
      <c r="D17" s="211"/>
      <c r="E17" s="195">
        <f>[1]СПИСОК!G6</f>
        <v>333</v>
      </c>
      <c r="F17" s="196"/>
      <c r="G17" s="199" t="str">
        <f>[1]СПИСОК!H6</f>
        <v>ИВАНОВА
Александра
Васильевна</v>
      </c>
      <c r="H17" s="200"/>
      <c r="I17" s="200"/>
      <c r="J17" s="200"/>
      <c r="K17" s="200"/>
      <c r="L17" s="200"/>
      <c r="M17" s="201"/>
      <c r="N17" s="205">
        <f>[1]СПИСОК!I6</f>
        <v>9440</v>
      </c>
      <c r="O17" s="207" t="str">
        <f>[1]СПИСОК!J6</f>
        <v>Инженер по подготовке произв-ва
31170</v>
      </c>
      <c r="P17" s="27"/>
      <c r="Q17" s="27"/>
      <c r="R17" s="27"/>
      <c r="S17" s="12"/>
      <c r="T17" s="27"/>
      <c r="U17" s="27"/>
      <c r="V17" s="27"/>
      <c r="W17" s="27"/>
      <c r="X17" s="27"/>
      <c r="Y17" s="27"/>
      <c r="Z17" s="27"/>
      <c r="AA17" s="27"/>
      <c r="AB17" s="27"/>
      <c r="AC17" s="24"/>
      <c r="AD17" s="24"/>
      <c r="AE17" s="28"/>
      <c r="AF17" s="25" t="s">
        <v>57</v>
      </c>
      <c r="AG17" s="25"/>
      <c r="AH17" s="25"/>
      <c r="AI17" s="25"/>
      <c r="AJ17" s="25"/>
      <c r="AK17" s="26"/>
      <c r="AL17" s="214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4"/>
      <c r="BG17" s="214"/>
      <c r="BH17" s="214"/>
    </row>
    <row r="18" spans="1:61" ht="45" customHeight="1">
      <c r="A18" s="151"/>
      <c r="B18" s="152"/>
      <c r="C18" s="212"/>
      <c r="D18" s="213"/>
      <c r="E18" s="197"/>
      <c r="F18" s="198"/>
      <c r="G18" s="202"/>
      <c r="H18" s="203"/>
      <c r="I18" s="203"/>
      <c r="J18" s="203"/>
      <c r="K18" s="203"/>
      <c r="L18" s="203"/>
      <c r="M18" s="204"/>
      <c r="N18" s="206"/>
      <c r="O18" s="208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9"/>
      <c r="AF18" s="25" t="s">
        <v>57</v>
      </c>
      <c r="AG18" s="25"/>
      <c r="AH18" s="25"/>
      <c r="AI18" s="25"/>
      <c r="AJ18" s="25"/>
      <c r="AK18" s="26"/>
      <c r="AL18" s="215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5"/>
      <c r="BG18" s="215"/>
      <c r="BH18" s="215"/>
    </row>
    <row r="19" spans="1:61" ht="45" customHeight="1">
      <c r="A19" s="151"/>
      <c r="B19" s="152"/>
      <c r="C19" s="210">
        <f>[1]СПИСОК!F7</f>
        <v>0</v>
      </c>
      <c r="D19" s="211"/>
      <c r="E19" s="195">
        <f>[1]СПИСОК!G7</f>
        <v>0</v>
      </c>
      <c r="F19" s="196"/>
      <c r="G19" s="199">
        <f>[1]СПИСОК!H7</f>
        <v>0</v>
      </c>
      <c r="H19" s="200"/>
      <c r="I19" s="200"/>
      <c r="J19" s="200"/>
      <c r="K19" s="200"/>
      <c r="L19" s="200"/>
      <c r="M19" s="201"/>
      <c r="N19" s="205">
        <f>[1]СПИСОК!I7</f>
        <v>0</v>
      </c>
      <c r="O19" s="207">
        <f>[1]СПИСОК!J7</f>
        <v>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25" t="s">
        <v>57</v>
      </c>
      <c r="AG19" s="25"/>
      <c r="AH19" s="25"/>
      <c r="AI19" s="25"/>
      <c r="AJ19" s="25"/>
      <c r="AK19" s="26"/>
      <c r="AL19" s="214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4"/>
      <c r="BG19" s="214"/>
      <c r="BH19" s="214"/>
    </row>
    <row r="20" spans="1:61" ht="45">
      <c r="A20" s="151"/>
      <c r="B20" s="152"/>
      <c r="C20" s="212"/>
      <c r="D20" s="213"/>
      <c r="E20" s="197"/>
      <c r="F20" s="198"/>
      <c r="G20" s="202"/>
      <c r="H20" s="203"/>
      <c r="I20" s="203"/>
      <c r="J20" s="203"/>
      <c r="K20" s="203"/>
      <c r="L20" s="203"/>
      <c r="M20" s="204"/>
      <c r="N20" s="206"/>
      <c r="O20" s="208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25" t="s">
        <v>57</v>
      </c>
      <c r="AG20" s="25"/>
      <c r="AH20" s="25"/>
      <c r="AI20" s="25"/>
      <c r="AJ20" s="25"/>
      <c r="AK20" s="26"/>
      <c r="AL20" s="215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5"/>
      <c r="BG20" s="215"/>
      <c r="BH20" s="215"/>
    </row>
    <row r="21" spans="1:61" ht="45">
      <c r="A21" s="151"/>
      <c r="B21" s="152"/>
      <c r="C21" s="210">
        <f>[1]СПИСОК!F8</f>
        <v>0</v>
      </c>
      <c r="D21" s="211"/>
      <c r="E21" s="195">
        <f>[1]СПИСОК!G8</f>
        <v>0</v>
      </c>
      <c r="F21" s="196"/>
      <c r="G21" s="199" t="str">
        <f>[1]СПИСОК!H8</f>
        <v>Заказ 552216
Премия 10%</v>
      </c>
      <c r="H21" s="200"/>
      <c r="I21" s="200"/>
      <c r="J21" s="200"/>
      <c r="K21" s="200"/>
      <c r="L21" s="200"/>
      <c r="M21" s="201"/>
      <c r="N21" s="205">
        <f>[1]СПИСОК!I8</f>
        <v>0</v>
      </c>
      <c r="O21" s="207">
        <f>[1]СПИСОК!J8</f>
        <v>0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30"/>
      <c r="AF21" s="25" t="s">
        <v>57</v>
      </c>
      <c r="AG21" s="25"/>
      <c r="AH21" s="25"/>
      <c r="AI21" s="25"/>
      <c r="AJ21" s="25"/>
      <c r="AK21" s="26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1" ht="45">
      <c r="A22" s="151"/>
      <c r="B22" s="152"/>
      <c r="C22" s="212"/>
      <c r="D22" s="213"/>
      <c r="E22" s="197"/>
      <c r="F22" s="198"/>
      <c r="G22" s="202"/>
      <c r="H22" s="203"/>
      <c r="I22" s="203"/>
      <c r="J22" s="203"/>
      <c r="K22" s="203"/>
      <c r="L22" s="203"/>
      <c r="M22" s="204"/>
      <c r="N22" s="206"/>
      <c r="O22" s="20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30"/>
      <c r="AF22" s="25" t="s">
        <v>57</v>
      </c>
      <c r="AG22" s="25"/>
      <c r="AH22" s="25"/>
      <c r="AI22" s="25"/>
      <c r="AJ22" s="25"/>
      <c r="AK22" s="26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1" ht="45">
      <c r="A23" s="151"/>
      <c r="B23" s="152"/>
      <c r="C23" s="210" t="str">
        <f>[1]СПИСОК!F9</f>
        <v>К2</v>
      </c>
      <c r="D23" s="211"/>
      <c r="E23" s="195">
        <f>[1]СПИСОК!G9</f>
        <v>623</v>
      </c>
      <c r="F23" s="196"/>
      <c r="G23" s="199" t="str">
        <f>[1]СПИСОК!H9</f>
        <v>ЗАБЕНЬКО
Ольга
Николаевна</v>
      </c>
      <c r="H23" s="200"/>
      <c r="I23" s="200"/>
      <c r="J23" s="200"/>
      <c r="K23" s="200"/>
      <c r="L23" s="200"/>
      <c r="M23" s="201"/>
      <c r="N23" s="205">
        <f>[1]СПИСОК!I9</f>
        <v>6645</v>
      </c>
      <c r="O23" s="207" t="str">
        <f>[1]СПИСОК!J9</f>
        <v>Кладовщик
92200</v>
      </c>
      <c r="P23" s="31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2"/>
      <c r="AD23" s="32"/>
      <c r="AE23" s="30"/>
      <c r="AF23" s="25" t="s">
        <v>57</v>
      </c>
      <c r="AG23" s="25"/>
      <c r="AH23" s="25"/>
      <c r="AI23" s="25"/>
      <c r="AJ23" s="25"/>
      <c r="AK23" s="26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1" ht="45">
      <c r="A24" s="151"/>
      <c r="B24" s="152"/>
      <c r="C24" s="212"/>
      <c r="D24" s="213"/>
      <c r="E24" s="197"/>
      <c r="F24" s="198"/>
      <c r="G24" s="202"/>
      <c r="H24" s="203"/>
      <c r="I24" s="203"/>
      <c r="J24" s="203"/>
      <c r="K24" s="203"/>
      <c r="L24" s="203"/>
      <c r="M24" s="204"/>
      <c r="N24" s="206"/>
      <c r="O24" s="208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25" t="s">
        <v>57</v>
      </c>
      <c r="AG24" s="25"/>
      <c r="AH24" s="25"/>
      <c r="AI24" s="25"/>
      <c r="AJ24" s="25"/>
      <c r="AK24" s="26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1" ht="45">
      <c r="A25" s="151"/>
      <c r="B25" s="152"/>
      <c r="C25" s="210">
        <f>[1]СПИСОК!F10</f>
        <v>0</v>
      </c>
      <c r="D25" s="211"/>
      <c r="E25" s="195">
        <f>[1]СПИСОК!G10</f>
        <v>0</v>
      </c>
      <c r="F25" s="196"/>
      <c r="G25" s="199">
        <f>[1]СПИСОК!H10</f>
        <v>0</v>
      </c>
      <c r="H25" s="200"/>
      <c r="I25" s="200"/>
      <c r="J25" s="200"/>
      <c r="K25" s="200"/>
      <c r="L25" s="200"/>
      <c r="M25" s="201"/>
      <c r="N25" s="205">
        <f>[1]СПИСОК!I10</f>
        <v>0</v>
      </c>
      <c r="O25" s="207">
        <f>[1]СПИСОК!J10</f>
        <v>0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30"/>
      <c r="AF25" s="25" t="s">
        <v>57</v>
      </c>
      <c r="AG25" s="25"/>
      <c r="AH25" s="25"/>
      <c r="AI25" s="25"/>
      <c r="AJ25" s="25"/>
      <c r="AK25" s="26"/>
      <c r="AL25" s="214"/>
      <c r="AM25" s="216"/>
      <c r="AN25" s="214"/>
      <c r="AO25" s="214"/>
      <c r="AP25" s="214"/>
      <c r="AQ25" s="214"/>
      <c r="AR25" s="216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1" ht="45">
      <c r="A26" s="151"/>
      <c r="B26" s="152"/>
      <c r="C26" s="212"/>
      <c r="D26" s="213"/>
      <c r="E26" s="197"/>
      <c r="F26" s="198"/>
      <c r="G26" s="202"/>
      <c r="H26" s="203"/>
      <c r="I26" s="203"/>
      <c r="J26" s="203"/>
      <c r="K26" s="203"/>
      <c r="L26" s="203"/>
      <c r="M26" s="204"/>
      <c r="N26" s="206"/>
      <c r="O26" s="20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30"/>
      <c r="AF26" s="25" t="s">
        <v>57</v>
      </c>
      <c r="AG26" s="25"/>
      <c r="AH26" s="25"/>
      <c r="AI26" s="25"/>
      <c r="AJ26" s="25"/>
      <c r="AK26" s="26"/>
      <c r="AL26" s="215"/>
      <c r="AM26" s="217"/>
      <c r="AN26" s="215"/>
      <c r="AO26" s="215"/>
      <c r="AP26" s="215"/>
      <c r="AQ26" s="215"/>
      <c r="AR26" s="217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1" ht="15" customHeight="1">
      <c r="A27" s="151"/>
      <c r="B27" s="152" t="s">
        <v>58</v>
      </c>
      <c r="C27" s="125" t="s">
        <v>16</v>
      </c>
      <c r="D27" s="126"/>
      <c r="E27" s="126"/>
      <c r="F27" s="127"/>
      <c r="G27" s="153" t="s">
        <v>17</v>
      </c>
      <c r="H27" s="155" t="s">
        <v>18</v>
      </c>
      <c r="I27" s="126"/>
      <c r="J27" s="126"/>
      <c r="K27" s="126"/>
      <c r="L27" s="127"/>
      <c r="M27" s="125" t="s">
        <v>19</v>
      </c>
      <c r="N27" s="126"/>
      <c r="O27" s="127"/>
      <c r="P27" s="128" t="s">
        <v>64</v>
      </c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4"/>
      <c r="AG27" s="14"/>
      <c r="AH27" s="14"/>
      <c r="AI27" s="14"/>
      <c r="AJ27" s="14"/>
      <c r="AK27" s="14"/>
      <c r="AL27" s="132" t="s">
        <v>20</v>
      </c>
      <c r="AM27" s="132"/>
      <c r="AN27" s="132"/>
      <c r="AO27" s="132"/>
      <c r="AP27" s="132"/>
      <c r="AQ27" s="132"/>
      <c r="AR27" s="132"/>
      <c r="AS27" s="132"/>
      <c r="AT27" s="135">
        <f>$N$3</f>
        <v>42614</v>
      </c>
      <c r="AU27" s="135"/>
      <c r="AV27" s="135"/>
      <c r="AW27" s="135"/>
      <c r="AX27" s="138">
        <f>$N$3</f>
        <v>42614</v>
      </c>
      <c r="AY27" s="138"/>
      <c r="AZ27" s="138"/>
      <c r="BA27" s="141" t="s">
        <v>21</v>
      </c>
      <c r="BB27" s="141"/>
      <c r="BC27" s="142"/>
      <c r="BD27" s="112" t="s">
        <v>22</v>
      </c>
      <c r="BE27" s="112"/>
      <c r="BF27" s="112"/>
      <c r="BG27" s="112"/>
      <c r="BH27" s="112"/>
    </row>
    <row r="28" spans="1:61" ht="13.5" customHeight="1">
      <c r="A28" s="151"/>
      <c r="B28" s="152"/>
      <c r="C28" s="113" t="s">
        <v>23</v>
      </c>
      <c r="D28" s="114"/>
      <c r="E28" s="114"/>
      <c r="F28" s="115"/>
      <c r="G28" s="154"/>
      <c r="H28" s="114" t="s">
        <v>24</v>
      </c>
      <c r="I28" s="114"/>
      <c r="J28" s="114"/>
      <c r="K28" s="114"/>
      <c r="L28" s="115"/>
      <c r="M28" s="113" t="s">
        <v>25</v>
      </c>
      <c r="N28" s="114"/>
      <c r="O28" s="115"/>
      <c r="P28" s="128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4"/>
      <c r="AG28" s="14"/>
      <c r="AH28" s="14"/>
      <c r="AI28" s="14"/>
      <c r="AJ28" s="14"/>
      <c r="AK28" s="14"/>
      <c r="AL28" s="133"/>
      <c r="AM28" s="133"/>
      <c r="AN28" s="133"/>
      <c r="AO28" s="133"/>
      <c r="AP28" s="133"/>
      <c r="AQ28" s="133"/>
      <c r="AR28" s="133"/>
      <c r="AS28" s="133"/>
      <c r="AT28" s="136"/>
      <c r="AU28" s="136"/>
      <c r="AV28" s="136"/>
      <c r="AW28" s="136"/>
      <c r="AX28" s="139"/>
      <c r="AY28" s="139"/>
      <c r="AZ28" s="139"/>
      <c r="BA28" s="143"/>
      <c r="BB28" s="143"/>
      <c r="BC28" s="144"/>
      <c r="BD28" s="112"/>
      <c r="BE28" s="112"/>
      <c r="BF28" s="112"/>
      <c r="BG28" s="112"/>
      <c r="BH28" s="112"/>
    </row>
    <row r="29" spans="1:61" ht="19.5" customHeight="1">
      <c r="A29" s="151"/>
      <c r="B29" s="152"/>
      <c r="C29" s="116">
        <f>$N$3</f>
        <v>42614</v>
      </c>
      <c r="D29" s="117"/>
      <c r="E29" s="117"/>
      <c r="F29" s="118"/>
      <c r="G29" s="119">
        <v>333</v>
      </c>
      <c r="H29" s="120"/>
      <c r="I29" s="120"/>
      <c r="J29" s="120"/>
      <c r="K29" s="120"/>
      <c r="L29" s="121"/>
      <c r="M29" s="122" t="str">
        <f>[1]СПИСОК!O11</f>
        <v>К2;К4;К6;</v>
      </c>
      <c r="N29" s="123"/>
      <c r="O29" s="124"/>
      <c r="P29" s="130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4"/>
      <c r="AG29" s="14"/>
      <c r="AH29" s="14"/>
      <c r="AI29" s="14"/>
      <c r="AJ29" s="14"/>
      <c r="AK29" s="14"/>
      <c r="AL29" s="134"/>
      <c r="AM29" s="134"/>
      <c r="AN29" s="134"/>
      <c r="AO29" s="134"/>
      <c r="AP29" s="134"/>
      <c r="AQ29" s="134"/>
      <c r="AR29" s="134"/>
      <c r="AS29" s="134"/>
      <c r="AT29" s="137"/>
      <c r="AU29" s="137"/>
      <c r="AV29" s="137"/>
      <c r="AW29" s="137"/>
      <c r="AX29" s="140"/>
      <c r="AY29" s="140"/>
      <c r="AZ29" s="140"/>
      <c r="BA29" s="145"/>
      <c r="BB29" s="145"/>
      <c r="BC29" s="146"/>
      <c r="BD29" s="112" t="s">
        <v>26</v>
      </c>
      <c r="BE29" s="112"/>
      <c r="BF29" s="112"/>
      <c r="BG29" s="112"/>
      <c r="BH29" s="112"/>
    </row>
    <row r="30" spans="1:61" ht="33.75" customHeight="1">
      <c r="A30" s="151"/>
      <c r="B30" s="152"/>
      <c r="C30" s="156" t="s">
        <v>27</v>
      </c>
      <c r="D30" s="157"/>
      <c r="E30" s="149" t="s">
        <v>28</v>
      </c>
      <c r="F30" s="148"/>
      <c r="G30" s="174"/>
      <c r="H30" s="175"/>
      <c r="I30" s="175"/>
      <c r="J30" s="175"/>
      <c r="K30" s="175"/>
      <c r="L30" s="175"/>
      <c r="M30" s="176"/>
      <c r="N30" s="170" t="s">
        <v>29</v>
      </c>
      <c r="O30" s="171" t="s">
        <v>30</v>
      </c>
      <c r="P30" s="193" t="str">
        <f>[1]СПИСОК!C11</f>
        <v>Участок 1</v>
      </c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16"/>
      <c r="AG30" s="16"/>
      <c r="AH30" s="16"/>
      <c r="AI30" s="16"/>
      <c r="AJ30" s="16"/>
      <c r="AK30" s="16"/>
      <c r="AL30" s="147" t="s">
        <v>31</v>
      </c>
      <c r="AM30" s="148"/>
      <c r="AN30" s="148"/>
      <c r="AO30" s="148"/>
      <c r="AP30" s="148" t="s">
        <v>32</v>
      </c>
      <c r="AQ30" s="148"/>
      <c r="AR30" s="148"/>
      <c r="AS30" s="148"/>
      <c r="AT30" s="148"/>
      <c r="AU30" s="148"/>
      <c r="AV30" s="148"/>
      <c r="AW30" s="148"/>
      <c r="AX30" s="148"/>
      <c r="AY30" s="148"/>
      <c r="AZ30" s="148" t="s">
        <v>33</v>
      </c>
      <c r="BA30" s="148"/>
      <c r="BB30" s="148"/>
      <c r="BC30" s="148"/>
      <c r="BD30" s="149" t="s">
        <v>34</v>
      </c>
      <c r="BE30" s="149"/>
      <c r="BF30" s="149"/>
      <c r="BG30" s="148" t="s">
        <v>35</v>
      </c>
      <c r="BH30" s="148"/>
    </row>
    <row r="31" spans="1:61" ht="35.25" customHeight="1">
      <c r="A31" s="151"/>
      <c r="B31" s="152"/>
      <c r="C31" s="158"/>
      <c r="D31" s="159"/>
      <c r="E31" s="148"/>
      <c r="F31" s="148"/>
      <c r="G31" s="177"/>
      <c r="H31" s="178"/>
      <c r="I31" s="178"/>
      <c r="J31" s="178"/>
      <c r="K31" s="178"/>
      <c r="L31" s="178"/>
      <c r="M31" s="179"/>
      <c r="N31" s="170"/>
      <c r="O31" s="172"/>
      <c r="P31" s="17">
        <f>C29</f>
        <v>42614</v>
      </c>
      <c r="Q31" s="17">
        <f>P31+1</f>
        <v>42615</v>
      </c>
      <c r="R31" s="17">
        <f t="shared" ref="R31:U31" si="2">Q31+1</f>
        <v>42616</v>
      </c>
      <c r="S31" s="17">
        <f t="shared" si="2"/>
        <v>42617</v>
      </c>
      <c r="T31" s="17">
        <f t="shared" si="2"/>
        <v>42618</v>
      </c>
      <c r="U31" s="17">
        <f t="shared" si="2"/>
        <v>42619</v>
      </c>
      <c r="V31" s="17">
        <f>U31+1</f>
        <v>42620</v>
      </c>
      <c r="W31" s="17">
        <f t="shared" ref="W31:AD32" si="3">V31+1</f>
        <v>42621</v>
      </c>
      <c r="X31" s="17">
        <f t="shared" si="3"/>
        <v>42622</v>
      </c>
      <c r="Y31" s="17">
        <f t="shared" si="3"/>
        <v>42623</v>
      </c>
      <c r="Z31" s="17">
        <f t="shared" si="3"/>
        <v>42624</v>
      </c>
      <c r="AA31" s="17">
        <f t="shared" si="3"/>
        <v>42625</v>
      </c>
      <c r="AB31" s="17">
        <f t="shared" si="3"/>
        <v>42626</v>
      </c>
      <c r="AC31" s="17">
        <f t="shared" si="3"/>
        <v>42627</v>
      </c>
      <c r="AD31" s="17">
        <f t="shared" si="3"/>
        <v>42628</v>
      </c>
      <c r="AE31" s="18" t="s">
        <v>36</v>
      </c>
      <c r="AF31" s="19"/>
      <c r="AG31" s="19"/>
      <c r="AH31" s="19"/>
      <c r="AI31" s="19"/>
      <c r="AJ31" s="19"/>
      <c r="AK31" s="19"/>
      <c r="AL31" s="150" t="s">
        <v>37</v>
      </c>
      <c r="AM31" s="105" t="s">
        <v>38</v>
      </c>
      <c r="AN31" s="105" t="s">
        <v>39</v>
      </c>
      <c r="AO31" s="105" t="s">
        <v>40</v>
      </c>
      <c r="AP31" s="105" t="s">
        <v>41</v>
      </c>
      <c r="AQ31" s="105" t="s">
        <v>42</v>
      </c>
      <c r="AR31" s="105" t="s">
        <v>43</v>
      </c>
      <c r="AS31" s="105" t="s">
        <v>44</v>
      </c>
      <c r="AT31" s="105" t="s">
        <v>45</v>
      </c>
      <c r="AU31" s="105" t="s">
        <v>46</v>
      </c>
      <c r="AV31" s="105" t="s">
        <v>47</v>
      </c>
      <c r="AW31" s="105" t="s">
        <v>48</v>
      </c>
      <c r="AX31" s="108" t="s">
        <v>49</v>
      </c>
      <c r="AY31" s="105" t="s">
        <v>50</v>
      </c>
      <c r="AZ31" s="105" t="s">
        <v>51</v>
      </c>
      <c r="BA31" s="105" t="s">
        <v>52</v>
      </c>
      <c r="BB31" s="105" t="s">
        <v>53</v>
      </c>
      <c r="BC31" s="105" t="s">
        <v>54</v>
      </c>
      <c r="BD31" s="105" t="s">
        <v>52</v>
      </c>
      <c r="BE31" s="105" t="s">
        <v>53</v>
      </c>
      <c r="BF31" s="105" t="s">
        <v>54</v>
      </c>
      <c r="BG31" s="106"/>
      <c r="BH31" s="107" t="s">
        <v>55</v>
      </c>
      <c r="BI31" s="101"/>
    </row>
    <row r="32" spans="1:61" ht="35.25" customHeight="1">
      <c r="A32" s="151"/>
      <c r="B32" s="152"/>
      <c r="C32" s="160"/>
      <c r="D32" s="161"/>
      <c r="E32" s="148"/>
      <c r="F32" s="148"/>
      <c r="G32" s="180"/>
      <c r="H32" s="181"/>
      <c r="I32" s="181"/>
      <c r="J32" s="181"/>
      <c r="K32" s="181"/>
      <c r="L32" s="181"/>
      <c r="M32" s="182"/>
      <c r="N32" s="170"/>
      <c r="O32" s="173"/>
      <c r="P32" s="20">
        <f>AD31+1</f>
        <v>42629</v>
      </c>
      <c r="Q32" s="21">
        <f>P32+1</f>
        <v>42630</v>
      </c>
      <c r="R32" s="21">
        <f>Q32+1</f>
        <v>42631</v>
      </c>
      <c r="S32" s="21">
        <f>R32+1</f>
        <v>42632</v>
      </c>
      <c r="T32" s="21">
        <f>S32+1</f>
        <v>42633</v>
      </c>
      <c r="U32" s="21">
        <f>T32+1</f>
        <v>42634</v>
      </c>
      <c r="V32" s="21">
        <f t="shared" ref="V32" si="4">U32+1</f>
        <v>42635</v>
      </c>
      <c r="W32" s="21">
        <f t="shared" si="3"/>
        <v>42636</v>
      </c>
      <c r="X32" s="21">
        <f t="shared" si="3"/>
        <v>42637</v>
      </c>
      <c r="Y32" s="21">
        <f t="shared" si="3"/>
        <v>42638</v>
      </c>
      <c r="Z32" s="21">
        <f t="shared" si="3"/>
        <v>42639</v>
      </c>
      <c r="AA32" s="21">
        <f>Z32+1</f>
        <v>42640</v>
      </c>
      <c r="AB32" s="21">
        <f>AA32+1</f>
        <v>42641</v>
      </c>
      <c r="AC32" s="22">
        <f>IF(DAY(AB$10+1)&gt;DAY($AB32),$AB32+1,"")</f>
        <v>42642</v>
      </c>
      <c r="AD32" s="22">
        <f>IF(DAY(AB$10+2)&gt;DAY($AB32),$AB32+2,"")</f>
        <v>42643</v>
      </c>
      <c r="AE32" s="22" t="str">
        <f>IF(DAY(AB$10+3)&gt;DAY($AB32),$AB32+3,"")</f>
        <v/>
      </c>
      <c r="AF32" s="23"/>
      <c r="AG32" s="23"/>
      <c r="AH32" s="23"/>
      <c r="AI32" s="23"/>
      <c r="AJ32" s="23"/>
      <c r="AK32" s="23"/>
      <c r="AL32" s="150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8"/>
      <c r="AY32" s="105"/>
      <c r="AZ32" s="105"/>
      <c r="BA32" s="105"/>
      <c r="BB32" s="105"/>
      <c r="BC32" s="105"/>
      <c r="BD32" s="105"/>
      <c r="BE32" s="105"/>
      <c r="BF32" s="105"/>
      <c r="BG32" s="106"/>
      <c r="BH32" s="107"/>
      <c r="BI32" s="101"/>
    </row>
    <row r="33" spans="1:60" ht="43.5" customHeight="1">
      <c r="A33" s="151"/>
      <c r="B33" s="152"/>
      <c r="C33" s="210" t="str">
        <f>[1]СПИСОК!F11</f>
        <v>К6</v>
      </c>
      <c r="D33" s="211"/>
      <c r="E33" s="195">
        <f>[1]СПИСОК!G11</f>
        <v>111</v>
      </c>
      <c r="F33" s="196"/>
      <c r="G33" s="199" t="str">
        <f>[1]СПИСОК!H11</f>
        <v>ИВАНОВ
Иван
Иванович</v>
      </c>
      <c r="H33" s="200"/>
      <c r="I33" s="200"/>
      <c r="J33" s="200"/>
      <c r="K33" s="200"/>
      <c r="L33" s="200"/>
      <c r="M33" s="201"/>
      <c r="N33" s="205">
        <f>[1]СПИСОК!I11</f>
        <v>13950</v>
      </c>
      <c r="O33" s="207" t="str">
        <f>[1]СПИСОК!J11</f>
        <v>Ст.мастер
28185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24"/>
      <c r="AF33" s="34" t="s">
        <v>57</v>
      </c>
      <c r="AG33" s="25"/>
      <c r="AH33" s="25"/>
      <c r="AI33" s="25"/>
      <c r="AJ33" s="25"/>
      <c r="AK33" s="26"/>
      <c r="AL33" s="35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ht="40.5" customHeight="1">
      <c r="A34" s="151"/>
      <c r="B34" s="152"/>
      <c r="C34" s="212"/>
      <c r="D34" s="213"/>
      <c r="E34" s="197"/>
      <c r="F34" s="198"/>
      <c r="G34" s="202"/>
      <c r="H34" s="203"/>
      <c r="I34" s="203"/>
      <c r="J34" s="203"/>
      <c r="K34" s="203"/>
      <c r="L34" s="203"/>
      <c r="M34" s="204"/>
      <c r="N34" s="206"/>
      <c r="O34" s="208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2"/>
      <c r="AF34" s="34" t="s">
        <v>57</v>
      </c>
      <c r="AG34" s="25"/>
      <c r="AH34" s="25"/>
      <c r="AI34" s="25"/>
      <c r="AJ34" s="25"/>
      <c r="AK34" s="26"/>
      <c r="AL34" s="37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</row>
    <row r="35" spans="1:60" ht="45" customHeight="1">
      <c r="A35" s="151"/>
      <c r="B35" s="152"/>
      <c r="C35" s="210" t="str">
        <f>[1]СПИСОК!F12</f>
        <v>К6</v>
      </c>
      <c r="D35" s="211"/>
      <c r="E35" s="195">
        <f>[1]СПИСОК!G12</f>
        <v>222</v>
      </c>
      <c r="F35" s="196"/>
      <c r="G35" s="199" t="str">
        <f>[1]СПИСОК!H12</f>
        <v>ПЕТРОВ
Александр
Николаевич</v>
      </c>
      <c r="H35" s="200"/>
      <c r="I35" s="200"/>
      <c r="J35" s="200"/>
      <c r="K35" s="200"/>
      <c r="L35" s="200"/>
      <c r="M35" s="201"/>
      <c r="N35" s="205">
        <f>[1]СПИСОК!I12</f>
        <v>13360</v>
      </c>
      <c r="O35" s="207" t="str">
        <f>[1]СПИСОК!J12</f>
        <v>Мастер такелажных работ
28180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8"/>
      <c r="AF35" s="34" t="s">
        <v>57</v>
      </c>
      <c r="AG35" s="25"/>
      <c r="AH35" s="25"/>
      <c r="AI35" s="25"/>
      <c r="AJ35" s="25"/>
      <c r="AK35" s="26"/>
      <c r="AL35" s="35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ht="45">
      <c r="A36" s="151"/>
      <c r="B36" s="152"/>
      <c r="C36" s="212"/>
      <c r="D36" s="213"/>
      <c r="E36" s="197"/>
      <c r="F36" s="198"/>
      <c r="G36" s="202"/>
      <c r="H36" s="203"/>
      <c r="I36" s="203"/>
      <c r="J36" s="203"/>
      <c r="K36" s="203"/>
      <c r="L36" s="203"/>
      <c r="M36" s="204"/>
      <c r="N36" s="206"/>
      <c r="O36" s="20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9"/>
      <c r="AF36" s="34" t="s">
        <v>57</v>
      </c>
      <c r="AG36" s="25"/>
      <c r="AH36" s="25"/>
      <c r="AI36" s="25"/>
      <c r="AJ36" s="25"/>
      <c r="AK36" s="26"/>
      <c r="AL36" s="37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</row>
    <row r="37" spans="1:60" ht="45" customHeight="1">
      <c r="A37" s="151"/>
      <c r="B37" s="152"/>
      <c r="C37" s="210">
        <f>[1]СПИСОК!F13</f>
        <v>0</v>
      </c>
      <c r="D37" s="211"/>
      <c r="E37" s="195">
        <f>[1]СПИСОК!G13</f>
        <v>0</v>
      </c>
      <c r="F37" s="196"/>
      <c r="G37" s="199" t="str">
        <f>[1]СПИСОК!H13</f>
        <v>Заказ 552212</v>
      </c>
      <c r="H37" s="200"/>
      <c r="I37" s="200"/>
      <c r="J37" s="200"/>
      <c r="K37" s="200"/>
      <c r="L37" s="200"/>
      <c r="M37" s="201"/>
      <c r="N37" s="205">
        <f>[1]СПИСОК!I13</f>
        <v>0</v>
      </c>
      <c r="O37" s="207">
        <f>[1]СПИСОК!J13</f>
        <v>0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34" t="s">
        <v>57</v>
      </c>
      <c r="AG37" s="25"/>
      <c r="AH37" s="25"/>
      <c r="AI37" s="25"/>
      <c r="AJ37" s="25"/>
      <c r="AK37" s="26"/>
      <c r="AL37" s="35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ht="45">
      <c r="A38" s="151"/>
      <c r="B38" s="152"/>
      <c r="C38" s="212"/>
      <c r="D38" s="213"/>
      <c r="E38" s="197"/>
      <c r="F38" s="198"/>
      <c r="G38" s="202"/>
      <c r="H38" s="203"/>
      <c r="I38" s="203"/>
      <c r="J38" s="203"/>
      <c r="K38" s="203"/>
      <c r="L38" s="203"/>
      <c r="M38" s="204"/>
      <c r="N38" s="206"/>
      <c r="O38" s="208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12"/>
      <c r="AF38" s="34" t="s">
        <v>57</v>
      </c>
      <c r="AG38" s="25"/>
      <c r="AH38" s="25"/>
      <c r="AI38" s="25"/>
      <c r="AJ38" s="25"/>
      <c r="AK38" s="26"/>
      <c r="AL38" s="37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</row>
    <row r="39" spans="1:60" ht="45" customHeight="1">
      <c r="A39" s="151"/>
      <c r="B39" s="152"/>
      <c r="C39" s="210" t="str">
        <f>[1]СПИСОК!F14</f>
        <v>К4</v>
      </c>
      <c r="D39" s="211"/>
      <c r="E39" s="195">
        <f>[1]СПИСОК!G14</f>
        <v>333</v>
      </c>
      <c r="F39" s="196"/>
      <c r="G39" s="199" t="str">
        <f>[1]СПИСОК!H14</f>
        <v>ИВАНОВА
Александра
Васильевна</v>
      </c>
      <c r="H39" s="200"/>
      <c r="I39" s="200"/>
      <c r="J39" s="200"/>
      <c r="K39" s="200"/>
      <c r="L39" s="200"/>
      <c r="M39" s="201"/>
      <c r="N39" s="205">
        <f>[1]СПИСОК!I14</f>
        <v>9440</v>
      </c>
      <c r="O39" s="207" t="str">
        <f>[1]СПИСОК!J14</f>
        <v>Инженер по подготовке произв-ва
31170</v>
      </c>
      <c r="P39" s="24"/>
      <c r="Q39" s="12"/>
      <c r="R39" s="12"/>
      <c r="S39" s="24"/>
      <c r="T39" s="24"/>
      <c r="U39" s="24"/>
      <c r="V39" s="24"/>
      <c r="W39" s="24"/>
      <c r="X39" s="12"/>
      <c r="Y39" s="12"/>
      <c r="Z39" s="24"/>
      <c r="AA39" s="24"/>
      <c r="AB39" s="24"/>
      <c r="AC39" s="24"/>
      <c r="AD39" s="24"/>
      <c r="AE39" s="28"/>
      <c r="AF39" s="34" t="s">
        <v>57</v>
      </c>
      <c r="AG39" s="25"/>
      <c r="AH39" s="25"/>
      <c r="AI39" s="25"/>
      <c r="AJ39" s="25"/>
      <c r="AK39" s="26"/>
      <c r="AL39" s="35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ht="45">
      <c r="A40" s="151"/>
      <c r="B40" s="152"/>
      <c r="C40" s="212"/>
      <c r="D40" s="213"/>
      <c r="E40" s="197"/>
      <c r="F40" s="198"/>
      <c r="G40" s="202"/>
      <c r="H40" s="203"/>
      <c r="I40" s="203"/>
      <c r="J40" s="203"/>
      <c r="K40" s="203"/>
      <c r="L40" s="203"/>
      <c r="M40" s="204"/>
      <c r="N40" s="206"/>
      <c r="O40" s="208"/>
      <c r="P40" s="12"/>
      <c r="Q40" s="12"/>
      <c r="R40" s="24"/>
      <c r="S40" s="24"/>
      <c r="T40" s="24"/>
      <c r="U40" s="24"/>
      <c r="V40" s="24"/>
      <c r="W40" s="12"/>
      <c r="X40" s="12"/>
      <c r="Y40" s="24"/>
      <c r="Z40" s="24"/>
      <c r="AA40" s="24"/>
      <c r="AB40" s="24"/>
      <c r="AC40" s="24"/>
      <c r="AD40" s="12"/>
      <c r="AE40" s="29"/>
      <c r="AF40" s="34" t="s">
        <v>57</v>
      </c>
      <c r="AG40" s="25"/>
      <c r="AH40" s="25"/>
      <c r="AI40" s="25"/>
      <c r="AJ40" s="25"/>
      <c r="AK40" s="26"/>
      <c r="AL40" s="37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</row>
    <row r="41" spans="1:60" ht="45" customHeight="1">
      <c r="A41" s="151"/>
      <c r="B41" s="152"/>
      <c r="C41" s="210">
        <f>[1]СПИСОК!F15</f>
        <v>0</v>
      </c>
      <c r="D41" s="211"/>
      <c r="E41" s="195">
        <f>[1]СПИСОК!G15</f>
        <v>0</v>
      </c>
      <c r="F41" s="196"/>
      <c r="G41" s="199">
        <f>[1]СПИСОК!H15</f>
        <v>0</v>
      </c>
      <c r="H41" s="200"/>
      <c r="I41" s="200"/>
      <c r="J41" s="200"/>
      <c r="K41" s="200"/>
      <c r="L41" s="200"/>
      <c r="M41" s="201"/>
      <c r="N41" s="205">
        <f>[1]СПИСОК!I15</f>
        <v>0</v>
      </c>
      <c r="O41" s="207">
        <f>[1]СПИСОК!J15</f>
        <v>0</v>
      </c>
      <c r="P41" s="24"/>
      <c r="Q41" s="12"/>
      <c r="R41" s="12"/>
      <c r="S41" s="24"/>
      <c r="T41" s="24"/>
      <c r="U41" s="24"/>
      <c r="V41" s="24"/>
      <c r="W41" s="24"/>
      <c r="X41" s="12"/>
      <c r="Y41" s="12"/>
      <c r="Z41" s="24"/>
      <c r="AA41" s="24"/>
      <c r="AB41" s="24"/>
      <c r="AC41" s="24"/>
      <c r="AD41" s="24"/>
      <c r="AE41" s="30"/>
      <c r="AF41" s="34" t="s">
        <v>57</v>
      </c>
      <c r="AG41" s="25"/>
      <c r="AH41" s="25"/>
      <c r="AI41" s="25"/>
      <c r="AJ41" s="25"/>
      <c r="AK41" s="26"/>
      <c r="AL41" s="35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ht="45">
      <c r="A42" s="151"/>
      <c r="B42" s="152"/>
      <c r="C42" s="212"/>
      <c r="D42" s="213"/>
      <c r="E42" s="197"/>
      <c r="F42" s="198"/>
      <c r="G42" s="202"/>
      <c r="H42" s="203"/>
      <c r="I42" s="203"/>
      <c r="J42" s="203"/>
      <c r="K42" s="203"/>
      <c r="L42" s="203"/>
      <c r="M42" s="204"/>
      <c r="N42" s="206"/>
      <c r="O42" s="208"/>
      <c r="P42" s="12"/>
      <c r="Q42" s="12"/>
      <c r="R42" s="24"/>
      <c r="S42" s="24"/>
      <c r="T42" s="24"/>
      <c r="U42" s="24"/>
      <c r="V42" s="24"/>
      <c r="W42" s="12"/>
      <c r="X42" s="12"/>
      <c r="Y42" s="24"/>
      <c r="Z42" s="24"/>
      <c r="AA42" s="24"/>
      <c r="AB42" s="24"/>
      <c r="AC42" s="24"/>
      <c r="AD42" s="12"/>
      <c r="AE42" s="30"/>
      <c r="AF42" s="34" t="s">
        <v>57</v>
      </c>
      <c r="AG42" s="25"/>
      <c r="AH42" s="25"/>
      <c r="AI42" s="25"/>
      <c r="AJ42" s="25"/>
      <c r="AK42" s="26"/>
      <c r="AL42" s="37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</row>
    <row r="43" spans="1:60" ht="45" customHeight="1">
      <c r="A43" s="151"/>
      <c r="B43" s="152"/>
      <c r="C43" s="210">
        <f>[1]СПИСОК!F16</f>
        <v>0</v>
      </c>
      <c r="D43" s="211"/>
      <c r="E43" s="195">
        <f>[1]СПИСОК!G16</f>
        <v>0</v>
      </c>
      <c r="F43" s="196"/>
      <c r="G43" s="199" t="str">
        <f>[1]СПИСОК!H16</f>
        <v>Заказ 552216
Премия 10%</v>
      </c>
      <c r="H43" s="200"/>
      <c r="I43" s="200"/>
      <c r="J43" s="200"/>
      <c r="K43" s="200"/>
      <c r="L43" s="200"/>
      <c r="M43" s="201"/>
      <c r="N43" s="205">
        <f>[1]СПИСОК!I16</f>
        <v>0</v>
      </c>
      <c r="O43" s="207">
        <f>[1]СПИСОК!J16</f>
        <v>0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30"/>
      <c r="AF43" s="34" t="s">
        <v>57</v>
      </c>
      <c r="AG43" s="25"/>
      <c r="AH43" s="25"/>
      <c r="AI43" s="25"/>
      <c r="AJ43" s="25"/>
      <c r="AK43" s="26"/>
      <c r="AL43" s="35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ht="45">
      <c r="A44" s="151"/>
      <c r="B44" s="152"/>
      <c r="C44" s="212"/>
      <c r="D44" s="213"/>
      <c r="E44" s="197"/>
      <c r="F44" s="198"/>
      <c r="G44" s="202"/>
      <c r="H44" s="203"/>
      <c r="I44" s="203"/>
      <c r="J44" s="203"/>
      <c r="K44" s="203"/>
      <c r="L44" s="203"/>
      <c r="M44" s="204"/>
      <c r="N44" s="206"/>
      <c r="O44" s="20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30"/>
      <c r="AF44" s="34" t="s">
        <v>57</v>
      </c>
      <c r="AG44" s="25"/>
      <c r="AH44" s="25"/>
      <c r="AI44" s="25"/>
      <c r="AJ44" s="25"/>
      <c r="AK44" s="26"/>
      <c r="AL44" s="37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</row>
    <row r="45" spans="1:60" ht="45">
      <c r="A45" s="151"/>
      <c r="B45" s="152"/>
      <c r="C45" s="210" t="str">
        <f>[1]СПИСОК!F17</f>
        <v>К2</v>
      </c>
      <c r="D45" s="211"/>
      <c r="E45" s="195">
        <f>[1]СПИСОК!G17</f>
        <v>623</v>
      </c>
      <c r="F45" s="196"/>
      <c r="G45" s="199" t="str">
        <f>[1]СПИСОК!H17</f>
        <v>ЗАБЕНЬКО
Ольга
Николаевна</v>
      </c>
      <c r="H45" s="200"/>
      <c r="I45" s="200"/>
      <c r="J45" s="200"/>
      <c r="K45" s="200"/>
      <c r="L45" s="200"/>
      <c r="M45" s="201"/>
      <c r="N45" s="205">
        <f>[1]СПИСОК!I17</f>
        <v>6645</v>
      </c>
      <c r="O45" s="207" t="str">
        <f>[1]СПИСОК!J17</f>
        <v>Кладовщик
92200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30"/>
      <c r="AF45" s="34" t="s">
        <v>57</v>
      </c>
      <c r="AG45" s="25"/>
      <c r="AH45" s="25"/>
      <c r="AI45" s="25"/>
      <c r="AJ45" s="25"/>
      <c r="AK45" s="26"/>
      <c r="AL45" s="35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ht="45">
      <c r="A46" s="151"/>
      <c r="B46" s="152"/>
      <c r="C46" s="212"/>
      <c r="D46" s="213"/>
      <c r="E46" s="197"/>
      <c r="F46" s="198"/>
      <c r="G46" s="202"/>
      <c r="H46" s="203"/>
      <c r="I46" s="203"/>
      <c r="J46" s="203"/>
      <c r="K46" s="203"/>
      <c r="L46" s="203"/>
      <c r="M46" s="204"/>
      <c r="N46" s="206"/>
      <c r="O46" s="208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30"/>
      <c r="AF46" s="34" t="s">
        <v>57</v>
      </c>
      <c r="AG46" s="25"/>
      <c r="AH46" s="25"/>
      <c r="AI46" s="25"/>
      <c r="AJ46" s="25"/>
      <c r="AK46" s="26"/>
      <c r="AL46" s="37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</row>
    <row r="47" spans="1:60" ht="45">
      <c r="A47" s="151"/>
      <c r="B47" s="152"/>
      <c r="C47" s="210">
        <f>[1]СПИСОК!F18</f>
        <v>0</v>
      </c>
      <c r="D47" s="211"/>
      <c r="E47" s="195">
        <f>[1]СПИСОК!G18</f>
        <v>0</v>
      </c>
      <c r="F47" s="196"/>
      <c r="G47" s="199">
        <f>[1]СПИСОК!H18</f>
        <v>0</v>
      </c>
      <c r="H47" s="200"/>
      <c r="I47" s="200"/>
      <c r="J47" s="200"/>
      <c r="K47" s="200"/>
      <c r="L47" s="200"/>
      <c r="M47" s="201"/>
      <c r="N47" s="205">
        <f>[1]СПИСОК!I18</f>
        <v>0</v>
      </c>
      <c r="O47" s="207">
        <f>[1]СПИСОК!J18</f>
        <v>0</v>
      </c>
      <c r="P47" s="39"/>
      <c r="Q47" s="40"/>
      <c r="R47" s="40"/>
      <c r="S47" s="40"/>
      <c r="T47" s="40"/>
      <c r="U47" s="40"/>
      <c r="V47" s="24"/>
      <c r="W47" s="40"/>
      <c r="X47" s="40"/>
      <c r="Y47" s="40"/>
      <c r="Z47" s="40"/>
      <c r="AA47" s="40"/>
      <c r="AB47" s="40"/>
      <c r="AC47" s="41"/>
      <c r="AD47" s="41"/>
      <c r="AE47" s="30"/>
      <c r="AF47" s="34" t="s">
        <v>57</v>
      </c>
      <c r="AG47" s="25"/>
      <c r="AH47" s="25"/>
      <c r="AI47" s="25"/>
      <c r="AJ47" s="25"/>
      <c r="AK47" s="26"/>
      <c r="AL47" s="35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ht="45">
      <c r="A48" s="151"/>
      <c r="B48" s="152"/>
      <c r="C48" s="212"/>
      <c r="D48" s="213"/>
      <c r="E48" s="197"/>
      <c r="F48" s="198"/>
      <c r="G48" s="202"/>
      <c r="H48" s="203"/>
      <c r="I48" s="203"/>
      <c r="J48" s="203"/>
      <c r="K48" s="203"/>
      <c r="L48" s="203"/>
      <c r="M48" s="204"/>
      <c r="N48" s="206"/>
      <c r="O48" s="208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0"/>
      <c r="AF48" s="34" t="s">
        <v>57</v>
      </c>
      <c r="AG48" s="25"/>
      <c r="AH48" s="25"/>
      <c r="AI48" s="25"/>
      <c r="AJ48" s="25"/>
      <c r="AK48" s="26"/>
      <c r="AL48" s="37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</row>
    <row r="49" spans="1:61" ht="15" customHeight="1">
      <c r="A49" s="151"/>
      <c r="B49" s="152" t="s">
        <v>59</v>
      </c>
      <c r="C49" s="125" t="s">
        <v>16</v>
      </c>
      <c r="D49" s="126"/>
      <c r="E49" s="126"/>
      <c r="F49" s="127"/>
      <c r="G49" s="153" t="s">
        <v>17</v>
      </c>
      <c r="H49" s="155" t="s">
        <v>18</v>
      </c>
      <c r="I49" s="126"/>
      <c r="J49" s="126"/>
      <c r="K49" s="126"/>
      <c r="L49" s="127"/>
      <c r="M49" s="125" t="s">
        <v>19</v>
      </c>
      <c r="N49" s="126"/>
      <c r="O49" s="127"/>
      <c r="P49" s="128" t="s">
        <v>64</v>
      </c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4"/>
      <c r="AG49" s="14"/>
      <c r="AH49" s="14"/>
      <c r="AI49" s="14"/>
      <c r="AJ49" s="14"/>
      <c r="AK49" s="14"/>
      <c r="AL49" s="132" t="s">
        <v>20</v>
      </c>
      <c r="AM49" s="132"/>
      <c r="AN49" s="132"/>
      <c r="AO49" s="132"/>
      <c r="AP49" s="132"/>
      <c r="AQ49" s="132"/>
      <c r="AR49" s="132"/>
      <c r="AS49" s="132"/>
      <c r="AT49" s="135">
        <f>$N$3</f>
        <v>42614</v>
      </c>
      <c r="AU49" s="135"/>
      <c r="AV49" s="135"/>
      <c r="AW49" s="135"/>
      <c r="AX49" s="138">
        <f>$N$3</f>
        <v>42614</v>
      </c>
      <c r="AY49" s="138"/>
      <c r="AZ49" s="138"/>
      <c r="BA49" s="141" t="s">
        <v>21</v>
      </c>
      <c r="BB49" s="141"/>
      <c r="BC49" s="142"/>
      <c r="BD49" s="112" t="s">
        <v>22</v>
      </c>
      <c r="BE49" s="112"/>
      <c r="BF49" s="112"/>
      <c r="BG49" s="112"/>
      <c r="BH49" s="112"/>
    </row>
    <row r="50" spans="1:61" ht="13.5" customHeight="1">
      <c r="A50" s="151"/>
      <c r="B50" s="152"/>
      <c r="C50" s="113" t="s">
        <v>23</v>
      </c>
      <c r="D50" s="114"/>
      <c r="E50" s="114"/>
      <c r="F50" s="115"/>
      <c r="G50" s="154"/>
      <c r="H50" s="114" t="s">
        <v>24</v>
      </c>
      <c r="I50" s="114"/>
      <c r="J50" s="114"/>
      <c r="K50" s="114"/>
      <c r="L50" s="115"/>
      <c r="M50" s="113" t="s">
        <v>25</v>
      </c>
      <c r="N50" s="114"/>
      <c r="O50" s="115"/>
      <c r="P50" s="128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4"/>
      <c r="AG50" s="14"/>
      <c r="AH50" s="14"/>
      <c r="AI50" s="14"/>
      <c r="AJ50" s="14"/>
      <c r="AK50" s="14"/>
      <c r="AL50" s="133"/>
      <c r="AM50" s="133"/>
      <c r="AN50" s="133"/>
      <c r="AO50" s="133"/>
      <c r="AP50" s="133"/>
      <c r="AQ50" s="133"/>
      <c r="AR50" s="133"/>
      <c r="AS50" s="133"/>
      <c r="AT50" s="136"/>
      <c r="AU50" s="136"/>
      <c r="AV50" s="136"/>
      <c r="AW50" s="136"/>
      <c r="AX50" s="139"/>
      <c r="AY50" s="139"/>
      <c r="AZ50" s="139"/>
      <c r="BA50" s="143"/>
      <c r="BB50" s="143"/>
      <c r="BC50" s="144"/>
      <c r="BD50" s="112"/>
      <c r="BE50" s="112"/>
      <c r="BF50" s="112"/>
      <c r="BG50" s="112"/>
      <c r="BH50" s="112"/>
    </row>
    <row r="51" spans="1:61" ht="19.5" customHeight="1">
      <c r="A51" s="151"/>
      <c r="B51" s="152"/>
      <c r="C51" s="116">
        <f>$N$3</f>
        <v>42614</v>
      </c>
      <c r="D51" s="117"/>
      <c r="E51" s="117"/>
      <c r="F51" s="118"/>
      <c r="G51" s="119">
        <v>333</v>
      </c>
      <c r="H51" s="120"/>
      <c r="I51" s="120"/>
      <c r="J51" s="120"/>
      <c r="K51" s="120"/>
      <c r="L51" s="121"/>
      <c r="M51" s="122" t="str">
        <f>[1]СПИСОК!O19</f>
        <v>К2;К4;К6;</v>
      </c>
      <c r="N51" s="123"/>
      <c r="O51" s="124"/>
      <c r="P51" s="130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4"/>
      <c r="AG51" s="14"/>
      <c r="AH51" s="14"/>
      <c r="AI51" s="14"/>
      <c r="AJ51" s="14"/>
      <c r="AK51" s="14"/>
      <c r="AL51" s="134"/>
      <c r="AM51" s="134"/>
      <c r="AN51" s="134"/>
      <c r="AO51" s="134"/>
      <c r="AP51" s="134"/>
      <c r="AQ51" s="134"/>
      <c r="AR51" s="134"/>
      <c r="AS51" s="134"/>
      <c r="AT51" s="137"/>
      <c r="AU51" s="137"/>
      <c r="AV51" s="137"/>
      <c r="AW51" s="137"/>
      <c r="AX51" s="140"/>
      <c r="AY51" s="140"/>
      <c r="AZ51" s="140"/>
      <c r="BA51" s="145"/>
      <c r="BB51" s="145"/>
      <c r="BC51" s="146"/>
      <c r="BD51" s="112" t="s">
        <v>26</v>
      </c>
      <c r="BE51" s="112"/>
      <c r="BF51" s="112"/>
      <c r="BG51" s="112"/>
      <c r="BH51" s="112"/>
    </row>
    <row r="52" spans="1:61" ht="33.75" customHeight="1">
      <c r="A52" s="151"/>
      <c r="B52" s="152"/>
      <c r="C52" s="156" t="s">
        <v>27</v>
      </c>
      <c r="D52" s="157"/>
      <c r="E52" s="149" t="s">
        <v>28</v>
      </c>
      <c r="F52" s="148"/>
      <c r="G52" s="174"/>
      <c r="H52" s="185"/>
      <c r="I52" s="185"/>
      <c r="J52" s="185"/>
      <c r="K52" s="185"/>
      <c r="L52" s="185"/>
      <c r="M52" s="186"/>
      <c r="N52" s="170" t="s">
        <v>29</v>
      </c>
      <c r="O52" s="171" t="s">
        <v>30</v>
      </c>
      <c r="P52" s="193" t="str">
        <f>[1]СПИСОК!C19</f>
        <v>Участок 1</v>
      </c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16"/>
      <c r="AG52" s="16"/>
      <c r="AH52" s="16"/>
      <c r="AI52" s="16"/>
      <c r="AJ52" s="16"/>
      <c r="AK52" s="16"/>
      <c r="AL52" s="147" t="s">
        <v>31</v>
      </c>
      <c r="AM52" s="148"/>
      <c r="AN52" s="148"/>
      <c r="AO52" s="148"/>
      <c r="AP52" s="148" t="s">
        <v>32</v>
      </c>
      <c r="AQ52" s="148"/>
      <c r="AR52" s="148"/>
      <c r="AS52" s="148"/>
      <c r="AT52" s="148"/>
      <c r="AU52" s="148"/>
      <c r="AV52" s="148"/>
      <c r="AW52" s="148"/>
      <c r="AX52" s="148"/>
      <c r="AY52" s="148"/>
      <c r="AZ52" s="148" t="s">
        <v>33</v>
      </c>
      <c r="BA52" s="148"/>
      <c r="BB52" s="148"/>
      <c r="BC52" s="148"/>
      <c r="BD52" s="149" t="s">
        <v>34</v>
      </c>
      <c r="BE52" s="149"/>
      <c r="BF52" s="149"/>
      <c r="BG52" s="148" t="s">
        <v>35</v>
      </c>
      <c r="BH52" s="148"/>
    </row>
    <row r="53" spans="1:61" ht="35.25" customHeight="1">
      <c r="A53" s="151"/>
      <c r="B53" s="152"/>
      <c r="C53" s="158"/>
      <c r="D53" s="159"/>
      <c r="E53" s="148"/>
      <c r="F53" s="148"/>
      <c r="G53" s="187"/>
      <c r="H53" s="188"/>
      <c r="I53" s="188"/>
      <c r="J53" s="188"/>
      <c r="K53" s="188"/>
      <c r="L53" s="188"/>
      <c r="M53" s="189"/>
      <c r="N53" s="170"/>
      <c r="O53" s="172"/>
      <c r="P53" s="17">
        <f>C51</f>
        <v>42614</v>
      </c>
      <c r="Q53" s="17">
        <f>P53+1</f>
        <v>42615</v>
      </c>
      <c r="R53" s="17">
        <f t="shared" ref="R53:U53" si="5">Q53+1</f>
        <v>42616</v>
      </c>
      <c r="S53" s="17">
        <f t="shared" si="5"/>
        <v>42617</v>
      </c>
      <c r="T53" s="17">
        <f t="shared" si="5"/>
        <v>42618</v>
      </c>
      <c r="U53" s="17">
        <f t="shared" si="5"/>
        <v>42619</v>
      </c>
      <c r="V53" s="17">
        <f>U53+1</f>
        <v>42620</v>
      </c>
      <c r="W53" s="17">
        <f t="shared" ref="W53:AD54" si="6">V53+1</f>
        <v>42621</v>
      </c>
      <c r="X53" s="17">
        <f t="shared" si="6"/>
        <v>42622</v>
      </c>
      <c r="Y53" s="17">
        <f t="shared" si="6"/>
        <v>42623</v>
      </c>
      <c r="Z53" s="17">
        <f t="shared" si="6"/>
        <v>42624</v>
      </c>
      <c r="AA53" s="17">
        <f t="shared" si="6"/>
        <v>42625</v>
      </c>
      <c r="AB53" s="17">
        <f t="shared" si="6"/>
        <v>42626</v>
      </c>
      <c r="AC53" s="17">
        <f t="shared" si="6"/>
        <v>42627</v>
      </c>
      <c r="AD53" s="17">
        <f t="shared" si="6"/>
        <v>42628</v>
      </c>
      <c r="AE53" s="18" t="s">
        <v>36</v>
      </c>
      <c r="AF53" s="19"/>
      <c r="AG53" s="19"/>
      <c r="AH53" s="19"/>
      <c r="AI53" s="19"/>
      <c r="AJ53" s="19"/>
      <c r="AK53" s="19"/>
      <c r="AL53" s="150" t="s">
        <v>37</v>
      </c>
      <c r="AM53" s="105" t="s">
        <v>38</v>
      </c>
      <c r="AN53" s="105" t="s">
        <v>39</v>
      </c>
      <c r="AO53" s="105" t="s">
        <v>40</v>
      </c>
      <c r="AP53" s="105" t="s">
        <v>41</v>
      </c>
      <c r="AQ53" s="105" t="s">
        <v>42</v>
      </c>
      <c r="AR53" s="105" t="s">
        <v>43</v>
      </c>
      <c r="AS53" s="105" t="s">
        <v>44</v>
      </c>
      <c r="AT53" s="105" t="s">
        <v>45</v>
      </c>
      <c r="AU53" s="105" t="s">
        <v>46</v>
      </c>
      <c r="AV53" s="105" t="s">
        <v>47</v>
      </c>
      <c r="AW53" s="105" t="s">
        <v>48</v>
      </c>
      <c r="AX53" s="108" t="s">
        <v>49</v>
      </c>
      <c r="AY53" s="105" t="s">
        <v>50</v>
      </c>
      <c r="AZ53" s="105" t="s">
        <v>51</v>
      </c>
      <c r="BA53" s="105" t="s">
        <v>52</v>
      </c>
      <c r="BB53" s="105" t="s">
        <v>53</v>
      </c>
      <c r="BC53" s="105" t="s">
        <v>54</v>
      </c>
      <c r="BD53" s="105" t="s">
        <v>52</v>
      </c>
      <c r="BE53" s="105" t="s">
        <v>53</v>
      </c>
      <c r="BF53" s="105" t="s">
        <v>54</v>
      </c>
      <c r="BG53" s="106"/>
      <c r="BH53" s="107" t="s">
        <v>55</v>
      </c>
      <c r="BI53" s="101"/>
    </row>
    <row r="54" spans="1:61" ht="35.25" customHeight="1">
      <c r="A54" s="151"/>
      <c r="B54" s="152"/>
      <c r="C54" s="160"/>
      <c r="D54" s="161"/>
      <c r="E54" s="148"/>
      <c r="F54" s="148"/>
      <c r="G54" s="190"/>
      <c r="H54" s="191"/>
      <c r="I54" s="191"/>
      <c r="J54" s="191"/>
      <c r="K54" s="191"/>
      <c r="L54" s="191"/>
      <c r="M54" s="192"/>
      <c r="N54" s="170"/>
      <c r="O54" s="173"/>
      <c r="P54" s="20">
        <f>AD53+1</f>
        <v>42629</v>
      </c>
      <c r="Q54" s="21">
        <f>P54+1</f>
        <v>42630</v>
      </c>
      <c r="R54" s="21">
        <f>Q54+1</f>
        <v>42631</v>
      </c>
      <c r="S54" s="21">
        <f>R54+1</f>
        <v>42632</v>
      </c>
      <c r="T54" s="21">
        <f>S54+1</f>
        <v>42633</v>
      </c>
      <c r="U54" s="21">
        <f>T54+1</f>
        <v>42634</v>
      </c>
      <c r="V54" s="21">
        <f t="shared" ref="V54" si="7">U54+1</f>
        <v>42635</v>
      </c>
      <c r="W54" s="21">
        <f t="shared" si="6"/>
        <v>42636</v>
      </c>
      <c r="X54" s="21">
        <f t="shared" si="6"/>
        <v>42637</v>
      </c>
      <c r="Y54" s="21">
        <f t="shared" si="6"/>
        <v>42638</v>
      </c>
      <c r="Z54" s="21">
        <f t="shared" si="6"/>
        <v>42639</v>
      </c>
      <c r="AA54" s="21">
        <f>Z54+1</f>
        <v>42640</v>
      </c>
      <c r="AB54" s="21">
        <f>AA54+1</f>
        <v>42641</v>
      </c>
      <c r="AC54" s="22">
        <f>IF(DAY(AB$10+1)&gt;DAY($AB54),$AB54+1,"")</f>
        <v>42642</v>
      </c>
      <c r="AD54" s="22">
        <f>IF(DAY(AB$10+2)&gt;DAY($AB54),$AB54+2,"")</f>
        <v>42643</v>
      </c>
      <c r="AE54" s="22" t="str">
        <f>IF(DAY(AB$10+3)&gt;DAY($AB54),$AB54+3,"")</f>
        <v/>
      </c>
      <c r="AF54" s="23"/>
      <c r="AG54" s="23"/>
      <c r="AH54" s="23"/>
      <c r="AI54" s="23"/>
      <c r="AJ54" s="23"/>
      <c r="AK54" s="23"/>
      <c r="AL54" s="150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8"/>
      <c r="AY54" s="105"/>
      <c r="AZ54" s="105"/>
      <c r="BA54" s="105"/>
      <c r="BB54" s="105"/>
      <c r="BC54" s="105"/>
      <c r="BD54" s="105"/>
      <c r="BE54" s="105"/>
      <c r="BF54" s="105"/>
      <c r="BG54" s="106"/>
      <c r="BH54" s="107"/>
      <c r="BI54" s="101"/>
    </row>
    <row r="55" spans="1:61" ht="43.5" customHeight="1">
      <c r="A55" s="151"/>
      <c r="B55" s="152"/>
      <c r="C55" s="210" t="str">
        <f>[1]СПИСОК!F19</f>
        <v>К6</v>
      </c>
      <c r="D55" s="211"/>
      <c r="E55" s="195">
        <f>[1]СПИСОК!G19</f>
        <v>111</v>
      </c>
      <c r="F55" s="196"/>
      <c r="G55" s="199" t="str">
        <f>[1]СПИСОК!H19</f>
        <v>ИВАНОВ
Иван
Иванович</v>
      </c>
      <c r="H55" s="200"/>
      <c r="I55" s="200"/>
      <c r="J55" s="200"/>
      <c r="K55" s="200"/>
      <c r="L55" s="200"/>
      <c r="M55" s="201"/>
      <c r="N55" s="205">
        <f>[1]СПИСОК!I19</f>
        <v>13950</v>
      </c>
      <c r="O55" s="207" t="str">
        <f>[1]СПИСОК!J19</f>
        <v>Ст.мастер
28185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34" t="s">
        <v>57</v>
      </c>
      <c r="AG55" s="25"/>
      <c r="AH55" s="25"/>
      <c r="AI55" s="25"/>
      <c r="AJ55" s="25"/>
      <c r="AK55" s="26"/>
      <c r="AL55" s="35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1" ht="40.5" customHeight="1">
      <c r="A56" s="151"/>
      <c r="B56" s="152"/>
      <c r="C56" s="212"/>
      <c r="D56" s="213"/>
      <c r="E56" s="197"/>
      <c r="F56" s="198"/>
      <c r="G56" s="202"/>
      <c r="H56" s="203"/>
      <c r="I56" s="203"/>
      <c r="J56" s="203"/>
      <c r="K56" s="203"/>
      <c r="L56" s="203"/>
      <c r="M56" s="204"/>
      <c r="N56" s="206"/>
      <c r="O56" s="208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12"/>
      <c r="AF56" s="34" t="s">
        <v>57</v>
      </c>
      <c r="AG56" s="25"/>
      <c r="AH56" s="25"/>
      <c r="AI56" s="25"/>
      <c r="AJ56" s="25"/>
      <c r="AK56" s="26"/>
      <c r="AL56" s="37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</row>
    <row r="57" spans="1:61" ht="45" customHeight="1">
      <c r="A57" s="151"/>
      <c r="B57" s="152"/>
      <c r="C57" s="210" t="str">
        <f>[1]СПИСОК!F20</f>
        <v>К6</v>
      </c>
      <c r="D57" s="211"/>
      <c r="E57" s="195">
        <f>[1]СПИСОК!G20</f>
        <v>222</v>
      </c>
      <c r="F57" s="196"/>
      <c r="G57" s="199" t="str">
        <f>[1]СПИСОК!H20</f>
        <v>ПЕТРОВ
Александр
Николаевич</v>
      </c>
      <c r="H57" s="200"/>
      <c r="I57" s="200"/>
      <c r="J57" s="200"/>
      <c r="K57" s="200"/>
      <c r="L57" s="200"/>
      <c r="M57" s="201"/>
      <c r="N57" s="205">
        <f>[1]СПИСОК!I20</f>
        <v>13360</v>
      </c>
      <c r="O57" s="207" t="str">
        <f>[1]СПИСОК!J20</f>
        <v>Мастер такелажных работ
28180</v>
      </c>
      <c r="P57" s="24"/>
      <c r="Q57" s="12"/>
      <c r="R57" s="12"/>
      <c r="S57" s="12"/>
      <c r="T57" s="12"/>
      <c r="U57" s="24"/>
      <c r="V57" s="24"/>
      <c r="W57" s="24"/>
      <c r="X57" s="24"/>
      <c r="Y57" s="24"/>
      <c r="Z57" s="12"/>
      <c r="AA57" s="24"/>
      <c r="AB57" s="12"/>
      <c r="AC57" s="24"/>
      <c r="AD57" s="24"/>
      <c r="AE57" s="28"/>
      <c r="AF57" s="34" t="s">
        <v>57</v>
      </c>
      <c r="AG57" s="25"/>
      <c r="AH57" s="25"/>
      <c r="AI57" s="25"/>
      <c r="AJ57" s="25"/>
      <c r="AK57" s="26"/>
      <c r="AL57" s="35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1" ht="45">
      <c r="A58" s="151"/>
      <c r="B58" s="152"/>
      <c r="C58" s="212"/>
      <c r="D58" s="213"/>
      <c r="E58" s="197"/>
      <c r="F58" s="198"/>
      <c r="G58" s="202"/>
      <c r="H58" s="203"/>
      <c r="I58" s="203"/>
      <c r="J58" s="203"/>
      <c r="K58" s="203"/>
      <c r="L58" s="203"/>
      <c r="M58" s="204"/>
      <c r="N58" s="206"/>
      <c r="O58" s="208"/>
      <c r="P58" s="24"/>
      <c r="Q58" s="24"/>
      <c r="R58" s="12"/>
      <c r="S58" s="12"/>
      <c r="T58" s="24"/>
      <c r="U58" s="24"/>
      <c r="V58" s="24"/>
      <c r="W58" s="24"/>
      <c r="X58" s="24"/>
      <c r="Y58" s="12"/>
      <c r="Z58" s="12"/>
      <c r="AA58" s="24"/>
      <c r="AB58" s="24"/>
      <c r="AC58" s="24"/>
      <c r="AD58" s="24"/>
      <c r="AE58" s="29"/>
      <c r="AF58" s="34" t="s">
        <v>57</v>
      </c>
      <c r="AG58" s="25"/>
      <c r="AH58" s="25"/>
      <c r="AI58" s="25"/>
      <c r="AJ58" s="25"/>
      <c r="AK58" s="26"/>
      <c r="AL58" s="37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</row>
    <row r="59" spans="1:61" ht="45" customHeight="1">
      <c r="A59" s="151"/>
      <c r="B59" s="152"/>
      <c r="C59" s="210">
        <f>[1]СПИСОК!F21</f>
        <v>0</v>
      </c>
      <c r="D59" s="211"/>
      <c r="E59" s="195">
        <f>[1]СПИСОК!G21</f>
        <v>0</v>
      </c>
      <c r="F59" s="196"/>
      <c r="G59" s="199" t="str">
        <f>[1]СПИСОК!H21</f>
        <v>Заказ 552212</v>
      </c>
      <c r="H59" s="200"/>
      <c r="I59" s="200"/>
      <c r="J59" s="200"/>
      <c r="K59" s="200"/>
      <c r="L59" s="200"/>
      <c r="M59" s="201"/>
      <c r="N59" s="205">
        <f>[1]СПИСОК!I21</f>
        <v>0</v>
      </c>
      <c r="O59" s="207">
        <f>[1]СПИСОК!J21</f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34" t="s">
        <v>57</v>
      </c>
      <c r="AG59" s="25"/>
      <c r="AH59" s="25"/>
      <c r="AI59" s="25"/>
      <c r="AJ59" s="25"/>
      <c r="AK59" s="26"/>
      <c r="AL59" s="35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1" ht="45">
      <c r="A60" s="151"/>
      <c r="B60" s="152"/>
      <c r="C60" s="212"/>
      <c r="D60" s="213"/>
      <c r="E60" s="197"/>
      <c r="F60" s="198"/>
      <c r="G60" s="202"/>
      <c r="H60" s="203"/>
      <c r="I60" s="203"/>
      <c r="J60" s="203"/>
      <c r="K60" s="203"/>
      <c r="L60" s="203"/>
      <c r="M60" s="204"/>
      <c r="N60" s="206"/>
      <c r="O60" s="208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12"/>
      <c r="AF60" s="34" t="s">
        <v>57</v>
      </c>
      <c r="AG60" s="25"/>
      <c r="AH60" s="25"/>
      <c r="AI60" s="25"/>
      <c r="AJ60" s="25"/>
      <c r="AK60" s="26"/>
      <c r="AL60" s="37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</row>
    <row r="61" spans="1:61" ht="45" customHeight="1">
      <c r="A61" s="151"/>
      <c r="B61" s="152"/>
      <c r="C61" s="210" t="str">
        <f>[1]СПИСОК!F22</f>
        <v>К4</v>
      </c>
      <c r="D61" s="211"/>
      <c r="E61" s="195">
        <f>[1]СПИСОК!G22</f>
        <v>333</v>
      </c>
      <c r="F61" s="196"/>
      <c r="G61" s="199" t="str">
        <f>[1]СПИСОК!H22</f>
        <v>ИВАНОВА
Александра
Васильевна</v>
      </c>
      <c r="H61" s="200"/>
      <c r="I61" s="200"/>
      <c r="J61" s="200"/>
      <c r="K61" s="200"/>
      <c r="L61" s="200"/>
      <c r="M61" s="201"/>
      <c r="N61" s="205">
        <f>[1]СПИСОК!I22</f>
        <v>9440</v>
      </c>
      <c r="O61" s="207" t="str">
        <f>[1]СПИСОК!J22</f>
        <v>Инженер по подготовке произв-ва
31170</v>
      </c>
      <c r="P61" s="24"/>
      <c r="Q61" s="12"/>
      <c r="R61" s="12"/>
      <c r="S61" s="24"/>
      <c r="T61" s="24"/>
      <c r="U61" s="24"/>
      <c r="V61" s="24"/>
      <c r="W61" s="24"/>
      <c r="X61" s="12"/>
      <c r="Y61" s="12"/>
      <c r="Z61" s="24"/>
      <c r="AA61" s="24"/>
      <c r="AB61" s="24"/>
      <c r="AC61" s="24"/>
      <c r="AD61" s="24"/>
      <c r="AE61" s="28"/>
      <c r="AF61" s="34" t="s">
        <v>57</v>
      </c>
      <c r="AG61" s="25"/>
      <c r="AH61" s="25"/>
      <c r="AI61" s="25"/>
      <c r="AJ61" s="25"/>
      <c r="AK61" s="26"/>
      <c r="AL61" s="35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1" ht="45">
      <c r="A62" s="151"/>
      <c r="B62" s="152"/>
      <c r="C62" s="212"/>
      <c r="D62" s="213"/>
      <c r="E62" s="197"/>
      <c r="F62" s="198"/>
      <c r="G62" s="202"/>
      <c r="H62" s="203"/>
      <c r="I62" s="203"/>
      <c r="J62" s="203"/>
      <c r="K62" s="203"/>
      <c r="L62" s="203"/>
      <c r="M62" s="204"/>
      <c r="N62" s="206"/>
      <c r="O62" s="208"/>
      <c r="P62" s="12"/>
      <c r="Q62" s="12"/>
      <c r="R62" s="24"/>
      <c r="S62" s="24"/>
      <c r="T62" s="24"/>
      <c r="U62" s="24"/>
      <c r="V62" s="24"/>
      <c r="W62" s="12"/>
      <c r="X62" s="12"/>
      <c r="Y62" s="24"/>
      <c r="Z62" s="24"/>
      <c r="AA62" s="24"/>
      <c r="AB62" s="24"/>
      <c r="AC62" s="24"/>
      <c r="AD62" s="12"/>
      <c r="AE62" s="29"/>
      <c r="AF62" s="34" t="s">
        <v>57</v>
      </c>
      <c r="AG62" s="25"/>
      <c r="AH62" s="25"/>
      <c r="AI62" s="25"/>
      <c r="AJ62" s="25"/>
      <c r="AK62" s="26"/>
      <c r="AL62" s="37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</row>
    <row r="63" spans="1:61" ht="45" customHeight="1">
      <c r="A63" s="151"/>
      <c r="B63" s="152"/>
      <c r="C63" s="210">
        <f>[1]СПИСОК!F23</f>
        <v>0</v>
      </c>
      <c r="D63" s="211"/>
      <c r="E63" s="195">
        <f>[1]СПИСОК!G23</f>
        <v>0</v>
      </c>
      <c r="F63" s="196"/>
      <c r="G63" s="199">
        <f>[1]СПИСОК!H23</f>
        <v>0</v>
      </c>
      <c r="H63" s="200"/>
      <c r="I63" s="200"/>
      <c r="J63" s="200"/>
      <c r="K63" s="200"/>
      <c r="L63" s="200"/>
      <c r="M63" s="201"/>
      <c r="N63" s="205">
        <f>[1]СПИСОК!I23</f>
        <v>0</v>
      </c>
      <c r="O63" s="207">
        <f>[1]СПИСОК!J23</f>
        <v>0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30"/>
      <c r="AF63" s="34" t="s">
        <v>57</v>
      </c>
      <c r="AG63" s="25"/>
      <c r="AH63" s="25"/>
      <c r="AI63" s="25"/>
      <c r="AJ63" s="25"/>
      <c r="AK63" s="26"/>
      <c r="AL63" s="35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1" ht="45">
      <c r="A64" s="151"/>
      <c r="B64" s="152"/>
      <c r="C64" s="212"/>
      <c r="D64" s="213"/>
      <c r="E64" s="197"/>
      <c r="F64" s="198"/>
      <c r="G64" s="202"/>
      <c r="H64" s="203"/>
      <c r="I64" s="203"/>
      <c r="J64" s="203"/>
      <c r="K64" s="203"/>
      <c r="L64" s="203"/>
      <c r="M64" s="204"/>
      <c r="N64" s="206"/>
      <c r="O64" s="208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30"/>
      <c r="AF64" s="34" t="s">
        <v>57</v>
      </c>
      <c r="AG64" s="25"/>
      <c r="AH64" s="25"/>
      <c r="AI64" s="25"/>
      <c r="AJ64" s="25"/>
      <c r="AK64" s="26"/>
      <c r="AL64" s="37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</row>
    <row r="65" spans="1:61" ht="45" customHeight="1">
      <c r="A65" s="151"/>
      <c r="B65" s="152"/>
      <c r="C65" s="210">
        <f>[1]СПИСОК!F24</f>
        <v>0</v>
      </c>
      <c r="D65" s="211"/>
      <c r="E65" s="195">
        <f>[1]СПИСОК!G24</f>
        <v>0</v>
      </c>
      <c r="F65" s="196"/>
      <c r="G65" s="199" t="str">
        <f>[1]СПИСОК!H24</f>
        <v>Заказ 552216
Премия 10%</v>
      </c>
      <c r="H65" s="200"/>
      <c r="I65" s="200"/>
      <c r="J65" s="200"/>
      <c r="K65" s="200"/>
      <c r="L65" s="200"/>
      <c r="M65" s="201"/>
      <c r="N65" s="205">
        <f>[1]СПИСОК!I24</f>
        <v>0</v>
      </c>
      <c r="O65" s="207">
        <f>[1]СПИСОК!J24</f>
        <v>0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30"/>
      <c r="AF65" s="34" t="s">
        <v>57</v>
      </c>
      <c r="AG65" s="25"/>
      <c r="AH65" s="25"/>
      <c r="AI65" s="25"/>
      <c r="AJ65" s="25"/>
      <c r="AK65" s="26"/>
      <c r="AL65" s="35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1" ht="45">
      <c r="A66" s="151"/>
      <c r="B66" s="152"/>
      <c r="C66" s="212"/>
      <c r="D66" s="213"/>
      <c r="E66" s="197"/>
      <c r="F66" s="198"/>
      <c r="G66" s="202"/>
      <c r="H66" s="203"/>
      <c r="I66" s="203"/>
      <c r="J66" s="203"/>
      <c r="K66" s="203"/>
      <c r="L66" s="203"/>
      <c r="M66" s="204"/>
      <c r="N66" s="206"/>
      <c r="O66" s="208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30"/>
      <c r="AF66" s="34" t="s">
        <v>57</v>
      </c>
      <c r="AG66" s="25"/>
      <c r="AH66" s="25"/>
      <c r="AI66" s="25"/>
      <c r="AJ66" s="25"/>
      <c r="AK66" s="26"/>
      <c r="AL66" s="37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</row>
    <row r="67" spans="1:61" ht="45" customHeight="1">
      <c r="A67" s="151"/>
      <c r="B67" s="152"/>
      <c r="C67" s="210" t="str">
        <f>[1]СПИСОК!F25</f>
        <v>К2</v>
      </c>
      <c r="D67" s="211"/>
      <c r="E67" s="195">
        <f>[1]СПИСОК!G25</f>
        <v>623</v>
      </c>
      <c r="F67" s="196"/>
      <c r="G67" s="199" t="str">
        <f>[1]СПИСОК!H25</f>
        <v>ЗАБЕНЬКО
Ольга
Николаевна</v>
      </c>
      <c r="H67" s="200"/>
      <c r="I67" s="200"/>
      <c r="J67" s="200"/>
      <c r="K67" s="200"/>
      <c r="L67" s="200"/>
      <c r="M67" s="201"/>
      <c r="N67" s="205">
        <f>[1]СПИСОК!I25</f>
        <v>6645</v>
      </c>
      <c r="O67" s="207" t="str">
        <f>[1]СПИСОК!J25</f>
        <v>Кладовщик
92200</v>
      </c>
      <c r="P67" s="24"/>
      <c r="Q67" s="12"/>
      <c r="R67" s="12"/>
      <c r="S67" s="12"/>
      <c r="T67" s="12"/>
      <c r="U67" s="24"/>
      <c r="V67" s="24"/>
      <c r="W67" s="24"/>
      <c r="X67" s="12"/>
      <c r="Y67" s="12"/>
      <c r="Z67" s="12"/>
      <c r="AA67" s="24"/>
      <c r="AB67" s="12"/>
      <c r="AC67" s="24"/>
      <c r="AD67" s="24"/>
      <c r="AE67" s="30"/>
      <c r="AF67" s="34" t="s">
        <v>57</v>
      </c>
      <c r="AG67" s="25"/>
      <c r="AH67" s="25"/>
      <c r="AI67" s="25"/>
      <c r="AJ67" s="25"/>
      <c r="AK67" s="26"/>
      <c r="AL67" s="35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1" ht="45">
      <c r="A68" s="151"/>
      <c r="B68" s="152"/>
      <c r="C68" s="212"/>
      <c r="D68" s="213"/>
      <c r="E68" s="197"/>
      <c r="F68" s="198"/>
      <c r="G68" s="202"/>
      <c r="H68" s="203"/>
      <c r="I68" s="203"/>
      <c r="J68" s="203"/>
      <c r="K68" s="203"/>
      <c r="L68" s="203"/>
      <c r="M68" s="204"/>
      <c r="N68" s="206"/>
      <c r="O68" s="208"/>
      <c r="P68" s="12"/>
      <c r="Q68" s="12"/>
      <c r="R68" s="12"/>
      <c r="S68" s="12"/>
      <c r="T68" s="24"/>
      <c r="U68" s="24"/>
      <c r="V68" s="24"/>
      <c r="W68" s="24"/>
      <c r="X68" s="24"/>
      <c r="Y68" s="12"/>
      <c r="Z68" s="12"/>
      <c r="AA68" s="24"/>
      <c r="AB68" s="24"/>
      <c r="AC68" s="24"/>
      <c r="AD68" s="24"/>
      <c r="AE68" s="30"/>
      <c r="AF68" s="34" t="s">
        <v>57</v>
      </c>
      <c r="AG68" s="25"/>
      <c r="AH68" s="25"/>
      <c r="AI68" s="25"/>
      <c r="AJ68" s="25"/>
      <c r="AK68" s="26"/>
      <c r="AL68" s="37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</row>
    <row r="69" spans="1:61" ht="45" customHeight="1">
      <c r="A69" s="151"/>
      <c r="B69" s="152"/>
      <c r="C69" s="58">
        <f>[1]СПИСОК!F26</f>
        <v>0</v>
      </c>
      <c r="D69" s="59"/>
      <c r="E69" s="62">
        <f>[1]СПИСОК!G26</f>
        <v>0</v>
      </c>
      <c r="F69" s="63"/>
      <c r="G69" s="66">
        <f>[1]СПИСОК!H26</f>
        <v>0</v>
      </c>
      <c r="H69" s="67"/>
      <c r="I69" s="67"/>
      <c r="J69" s="67"/>
      <c r="K69" s="67"/>
      <c r="L69" s="67"/>
      <c r="M69" s="68"/>
      <c r="N69" s="72">
        <f>[1]СПИСОК!I26</f>
        <v>0</v>
      </c>
      <c r="O69" s="85">
        <f>[1]СПИСОК!J26</f>
        <v>0</v>
      </c>
      <c r="P69" s="24"/>
      <c r="Q69" s="12"/>
      <c r="R69" s="12"/>
      <c r="S69" s="24"/>
      <c r="T69" s="24"/>
      <c r="U69" s="24"/>
      <c r="V69" s="24"/>
      <c r="W69" s="24"/>
      <c r="X69" s="12"/>
      <c r="Y69" s="12"/>
      <c r="Z69" s="24"/>
      <c r="AA69" s="24"/>
      <c r="AB69" s="24"/>
      <c r="AC69" s="24"/>
      <c r="AD69" s="24"/>
      <c r="AE69" s="30"/>
      <c r="AF69" s="34" t="s">
        <v>57</v>
      </c>
      <c r="AG69" s="25"/>
      <c r="AH69" s="25"/>
      <c r="AI69" s="25"/>
      <c r="AJ69" s="25"/>
      <c r="AK69" s="26"/>
      <c r="AL69" s="35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1" ht="45">
      <c r="A70" s="151"/>
      <c r="B70" s="152"/>
      <c r="C70" s="60"/>
      <c r="D70" s="61"/>
      <c r="E70" s="64"/>
      <c r="F70" s="65"/>
      <c r="G70" s="69"/>
      <c r="H70" s="70"/>
      <c r="I70" s="70"/>
      <c r="J70" s="70"/>
      <c r="K70" s="70"/>
      <c r="L70" s="70"/>
      <c r="M70" s="71"/>
      <c r="N70" s="73"/>
      <c r="O70" s="86"/>
      <c r="P70" s="12"/>
      <c r="Q70" s="12"/>
      <c r="R70" s="24"/>
      <c r="S70" s="24"/>
      <c r="T70" s="24"/>
      <c r="U70" s="24"/>
      <c r="V70" s="24"/>
      <c r="W70" s="12"/>
      <c r="X70" s="12"/>
      <c r="Y70" s="24"/>
      <c r="Z70" s="24"/>
      <c r="AA70" s="24"/>
      <c r="AB70" s="24"/>
      <c r="AC70" s="24"/>
      <c r="AD70" s="12"/>
      <c r="AE70" s="30"/>
      <c r="AF70" s="34" t="s">
        <v>57</v>
      </c>
      <c r="AG70" s="25"/>
      <c r="AH70" s="25"/>
      <c r="AI70" s="25"/>
      <c r="AJ70" s="25"/>
      <c r="AK70" s="26"/>
      <c r="AL70" s="37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</row>
    <row r="71" spans="1:61" ht="15" customHeight="1">
      <c r="A71" s="151"/>
      <c r="B71" s="152" t="s">
        <v>60</v>
      </c>
      <c r="C71" s="125" t="s">
        <v>16</v>
      </c>
      <c r="D71" s="126"/>
      <c r="E71" s="126"/>
      <c r="F71" s="127"/>
      <c r="G71" s="153" t="s">
        <v>17</v>
      </c>
      <c r="H71" s="155" t="s">
        <v>18</v>
      </c>
      <c r="I71" s="126"/>
      <c r="J71" s="126"/>
      <c r="K71" s="126"/>
      <c r="L71" s="127"/>
      <c r="M71" s="125" t="s">
        <v>19</v>
      </c>
      <c r="N71" s="126"/>
      <c r="O71" s="127"/>
      <c r="P71" s="128" t="s">
        <v>64</v>
      </c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4"/>
      <c r="AG71" s="14"/>
      <c r="AH71" s="14"/>
      <c r="AI71" s="14"/>
      <c r="AJ71" s="14"/>
      <c r="AK71" s="14"/>
      <c r="AL71" s="132" t="s">
        <v>20</v>
      </c>
      <c r="AM71" s="132"/>
      <c r="AN71" s="132"/>
      <c r="AO71" s="132"/>
      <c r="AP71" s="132"/>
      <c r="AQ71" s="132"/>
      <c r="AR71" s="132"/>
      <c r="AS71" s="132"/>
      <c r="AT71" s="135">
        <f>$N$3</f>
        <v>42614</v>
      </c>
      <c r="AU71" s="135"/>
      <c r="AV71" s="135"/>
      <c r="AW71" s="135"/>
      <c r="AX71" s="138">
        <f>$N$3</f>
        <v>42614</v>
      </c>
      <c r="AY71" s="138"/>
      <c r="AZ71" s="138"/>
      <c r="BA71" s="141" t="s">
        <v>21</v>
      </c>
      <c r="BB71" s="141"/>
      <c r="BC71" s="142"/>
      <c r="BD71" s="112" t="s">
        <v>22</v>
      </c>
      <c r="BE71" s="112"/>
      <c r="BF71" s="112"/>
      <c r="BG71" s="112"/>
      <c r="BH71" s="112"/>
    </row>
    <row r="72" spans="1:61" ht="13.5" customHeight="1">
      <c r="A72" s="151"/>
      <c r="B72" s="152"/>
      <c r="C72" s="113" t="s">
        <v>23</v>
      </c>
      <c r="D72" s="114"/>
      <c r="E72" s="114"/>
      <c r="F72" s="115"/>
      <c r="G72" s="154"/>
      <c r="H72" s="114" t="s">
        <v>24</v>
      </c>
      <c r="I72" s="114"/>
      <c r="J72" s="114"/>
      <c r="K72" s="114"/>
      <c r="L72" s="115"/>
      <c r="M72" s="113" t="s">
        <v>25</v>
      </c>
      <c r="N72" s="114"/>
      <c r="O72" s="115"/>
      <c r="P72" s="128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4"/>
      <c r="AG72" s="14"/>
      <c r="AH72" s="14"/>
      <c r="AI72" s="14"/>
      <c r="AJ72" s="14"/>
      <c r="AK72" s="14"/>
      <c r="AL72" s="133"/>
      <c r="AM72" s="133"/>
      <c r="AN72" s="133"/>
      <c r="AO72" s="133"/>
      <c r="AP72" s="133"/>
      <c r="AQ72" s="133"/>
      <c r="AR72" s="133"/>
      <c r="AS72" s="133"/>
      <c r="AT72" s="136"/>
      <c r="AU72" s="136"/>
      <c r="AV72" s="136"/>
      <c r="AW72" s="136"/>
      <c r="AX72" s="139"/>
      <c r="AY72" s="139"/>
      <c r="AZ72" s="139"/>
      <c r="BA72" s="143"/>
      <c r="BB72" s="143"/>
      <c r="BC72" s="144"/>
      <c r="BD72" s="112"/>
      <c r="BE72" s="112"/>
      <c r="BF72" s="112"/>
      <c r="BG72" s="112"/>
      <c r="BH72" s="112"/>
    </row>
    <row r="73" spans="1:61" ht="19.5" customHeight="1">
      <c r="A73" s="151"/>
      <c r="B73" s="152"/>
      <c r="C73" s="116">
        <f>$N$3</f>
        <v>42614</v>
      </c>
      <c r="D73" s="117"/>
      <c r="E73" s="117"/>
      <c r="F73" s="118"/>
      <c r="G73" s="119">
        <v>333</v>
      </c>
      <c r="H73" s="120"/>
      <c r="I73" s="120"/>
      <c r="J73" s="120"/>
      <c r="K73" s="120"/>
      <c r="L73" s="121"/>
      <c r="M73" s="122" t="str">
        <f>[1]СПИСОК!O27</f>
        <v>К2;К4;К6;</v>
      </c>
      <c r="N73" s="123"/>
      <c r="O73" s="124"/>
      <c r="P73" s="130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4"/>
      <c r="AG73" s="14"/>
      <c r="AH73" s="14"/>
      <c r="AI73" s="14"/>
      <c r="AJ73" s="14"/>
      <c r="AK73" s="14"/>
      <c r="AL73" s="134"/>
      <c r="AM73" s="134"/>
      <c r="AN73" s="134"/>
      <c r="AO73" s="134"/>
      <c r="AP73" s="134"/>
      <c r="AQ73" s="134"/>
      <c r="AR73" s="134"/>
      <c r="AS73" s="134"/>
      <c r="AT73" s="137"/>
      <c r="AU73" s="137"/>
      <c r="AV73" s="137"/>
      <c r="AW73" s="137"/>
      <c r="AX73" s="140"/>
      <c r="AY73" s="140"/>
      <c r="AZ73" s="140"/>
      <c r="BA73" s="145"/>
      <c r="BB73" s="145"/>
      <c r="BC73" s="146"/>
      <c r="BD73" s="112" t="s">
        <v>26</v>
      </c>
      <c r="BE73" s="112"/>
      <c r="BF73" s="112"/>
      <c r="BG73" s="112"/>
      <c r="BH73" s="112"/>
    </row>
    <row r="74" spans="1:61" ht="33.75" customHeight="1">
      <c r="A74" s="151"/>
      <c r="B74" s="152"/>
      <c r="C74" s="156" t="s">
        <v>27</v>
      </c>
      <c r="D74" s="157"/>
      <c r="E74" s="149" t="s">
        <v>28</v>
      </c>
      <c r="F74" s="148"/>
      <c r="G74" s="174"/>
      <c r="H74" s="185"/>
      <c r="I74" s="185"/>
      <c r="J74" s="185"/>
      <c r="K74" s="185"/>
      <c r="L74" s="185"/>
      <c r="M74" s="186"/>
      <c r="N74" s="170" t="s">
        <v>29</v>
      </c>
      <c r="O74" s="171" t="s">
        <v>30</v>
      </c>
      <c r="P74" s="193" t="str">
        <f>[1]СПИСОК!C27</f>
        <v>Участок 1</v>
      </c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16"/>
      <c r="AG74" s="16"/>
      <c r="AH74" s="16"/>
      <c r="AI74" s="16"/>
      <c r="AJ74" s="16"/>
      <c r="AK74" s="16"/>
      <c r="AL74" s="147" t="s">
        <v>31</v>
      </c>
      <c r="AM74" s="148"/>
      <c r="AN74" s="148"/>
      <c r="AO74" s="148"/>
      <c r="AP74" s="148" t="s">
        <v>32</v>
      </c>
      <c r="AQ74" s="148"/>
      <c r="AR74" s="148"/>
      <c r="AS74" s="148"/>
      <c r="AT74" s="148"/>
      <c r="AU74" s="148"/>
      <c r="AV74" s="148"/>
      <c r="AW74" s="148"/>
      <c r="AX74" s="148"/>
      <c r="AY74" s="148"/>
      <c r="AZ74" s="148" t="s">
        <v>33</v>
      </c>
      <c r="BA74" s="148"/>
      <c r="BB74" s="148"/>
      <c r="BC74" s="148"/>
      <c r="BD74" s="149" t="s">
        <v>34</v>
      </c>
      <c r="BE74" s="149"/>
      <c r="BF74" s="149"/>
      <c r="BG74" s="148" t="s">
        <v>35</v>
      </c>
      <c r="BH74" s="148"/>
    </row>
    <row r="75" spans="1:61" ht="35.25" customHeight="1">
      <c r="A75" s="151"/>
      <c r="B75" s="152"/>
      <c r="C75" s="158"/>
      <c r="D75" s="159"/>
      <c r="E75" s="148"/>
      <c r="F75" s="148"/>
      <c r="G75" s="187"/>
      <c r="H75" s="188"/>
      <c r="I75" s="188"/>
      <c r="J75" s="188"/>
      <c r="K75" s="188"/>
      <c r="L75" s="188"/>
      <c r="M75" s="189"/>
      <c r="N75" s="170"/>
      <c r="O75" s="172"/>
      <c r="P75" s="17">
        <f>C73</f>
        <v>42614</v>
      </c>
      <c r="Q75" s="17">
        <f>P75+1</f>
        <v>42615</v>
      </c>
      <c r="R75" s="17">
        <f t="shared" ref="R75:U75" si="8">Q75+1</f>
        <v>42616</v>
      </c>
      <c r="S75" s="17">
        <f t="shared" si="8"/>
        <v>42617</v>
      </c>
      <c r="T75" s="17">
        <f t="shared" si="8"/>
        <v>42618</v>
      </c>
      <c r="U75" s="17">
        <f t="shared" si="8"/>
        <v>42619</v>
      </c>
      <c r="V75" s="17">
        <f>U75+1</f>
        <v>42620</v>
      </c>
      <c r="W75" s="17">
        <f t="shared" ref="W75:AD76" si="9">V75+1</f>
        <v>42621</v>
      </c>
      <c r="X75" s="17">
        <f t="shared" si="9"/>
        <v>42622</v>
      </c>
      <c r="Y75" s="17">
        <f t="shared" si="9"/>
        <v>42623</v>
      </c>
      <c r="Z75" s="17">
        <f t="shared" si="9"/>
        <v>42624</v>
      </c>
      <c r="AA75" s="17">
        <f t="shared" si="9"/>
        <v>42625</v>
      </c>
      <c r="AB75" s="17">
        <f t="shared" si="9"/>
        <v>42626</v>
      </c>
      <c r="AC75" s="17">
        <f t="shared" si="9"/>
        <v>42627</v>
      </c>
      <c r="AD75" s="17">
        <f t="shared" si="9"/>
        <v>42628</v>
      </c>
      <c r="AE75" s="18" t="s">
        <v>36</v>
      </c>
      <c r="AF75" s="19"/>
      <c r="AG75" s="19"/>
      <c r="AH75" s="19"/>
      <c r="AI75" s="19"/>
      <c r="AJ75" s="19"/>
      <c r="AK75" s="19"/>
      <c r="AL75" s="150" t="s">
        <v>37</v>
      </c>
      <c r="AM75" s="105" t="s">
        <v>38</v>
      </c>
      <c r="AN75" s="105" t="s">
        <v>39</v>
      </c>
      <c r="AO75" s="105" t="s">
        <v>40</v>
      </c>
      <c r="AP75" s="105" t="s">
        <v>41</v>
      </c>
      <c r="AQ75" s="105" t="s">
        <v>42</v>
      </c>
      <c r="AR75" s="105" t="s">
        <v>43</v>
      </c>
      <c r="AS75" s="105" t="s">
        <v>44</v>
      </c>
      <c r="AT75" s="105" t="s">
        <v>45</v>
      </c>
      <c r="AU75" s="105" t="s">
        <v>46</v>
      </c>
      <c r="AV75" s="105" t="s">
        <v>47</v>
      </c>
      <c r="AW75" s="105" t="s">
        <v>48</v>
      </c>
      <c r="AX75" s="108" t="s">
        <v>49</v>
      </c>
      <c r="AY75" s="105" t="s">
        <v>50</v>
      </c>
      <c r="AZ75" s="105" t="s">
        <v>51</v>
      </c>
      <c r="BA75" s="105" t="s">
        <v>52</v>
      </c>
      <c r="BB75" s="105" t="s">
        <v>53</v>
      </c>
      <c r="BC75" s="105" t="s">
        <v>54</v>
      </c>
      <c r="BD75" s="105" t="s">
        <v>52</v>
      </c>
      <c r="BE75" s="105" t="s">
        <v>53</v>
      </c>
      <c r="BF75" s="105" t="s">
        <v>54</v>
      </c>
      <c r="BG75" s="106"/>
      <c r="BH75" s="107" t="s">
        <v>55</v>
      </c>
      <c r="BI75" s="101"/>
    </row>
    <row r="76" spans="1:61" ht="35.25" customHeight="1">
      <c r="A76" s="151"/>
      <c r="B76" s="152"/>
      <c r="C76" s="160"/>
      <c r="D76" s="161"/>
      <c r="E76" s="148"/>
      <c r="F76" s="148"/>
      <c r="G76" s="190"/>
      <c r="H76" s="191"/>
      <c r="I76" s="191"/>
      <c r="J76" s="191"/>
      <c r="K76" s="191"/>
      <c r="L76" s="191"/>
      <c r="M76" s="192"/>
      <c r="N76" s="170"/>
      <c r="O76" s="173"/>
      <c r="P76" s="20">
        <f>AD75+1</f>
        <v>42629</v>
      </c>
      <c r="Q76" s="21">
        <f>P76+1</f>
        <v>42630</v>
      </c>
      <c r="R76" s="21">
        <f>Q76+1</f>
        <v>42631</v>
      </c>
      <c r="S76" s="21">
        <f>R76+1</f>
        <v>42632</v>
      </c>
      <c r="T76" s="21">
        <f>S76+1</f>
        <v>42633</v>
      </c>
      <c r="U76" s="21">
        <f>T76+1</f>
        <v>42634</v>
      </c>
      <c r="V76" s="21">
        <f t="shared" ref="V76" si="10">U76+1</f>
        <v>42635</v>
      </c>
      <c r="W76" s="21">
        <f t="shared" si="9"/>
        <v>42636</v>
      </c>
      <c r="X76" s="21">
        <f t="shared" si="9"/>
        <v>42637</v>
      </c>
      <c r="Y76" s="21">
        <f t="shared" si="9"/>
        <v>42638</v>
      </c>
      <c r="Z76" s="21">
        <f t="shared" si="9"/>
        <v>42639</v>
      </c>
      <c r="AA76" s="21">
        <f>Z76+1</f>
        <v>42640</v>
      </c>
      <c r="AB76" s="21">
        <f>AA76+1</f>
        <v>42641</v>
      </c>
      <c r="AC76" s="22">
        <f>IF(DAY(AB$10+1)&gt;DAY($AB76),$AB76+1,"")</f>
        <v>42642</v>
      </c>
      <c r="AD76" s="22">
        <f>IF(DAY(AB$10+2)&gt;DAY($AB76),$AB76+2,"")</f>
        <v>42643</v>
      </c>
      <c r="AE76" s="22" t="str">
        <f>IF(DAY(AB$10+3)&gt;DAY($AB76),$AB76+3,"")</f>
        <v/>
      </c>
      <c r="AF76" s="23"/>
      <c r="AG76" s="23"/>
      <c r="AH76" s="23"/>
      <c r="AI76" s="23"/>
      <c r="AJ76" s="23"/>
      <c r="AK76" s="23"/>
      <c r="AL76" s="150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8"/>
      <c r="AY76" s="105"/>
      <c r="AZ76" s="105"/>
      <c r="BA76" s="105"/>
      <c r="BB76" s="105"/>
      <c r="BC76" s="105"/>
      <c r="BD76" s="105"/>
      <c r="BE76" s="105"/>
      <c r="BF76" s="105"/>
      <c r="BG76" s="106"/>
      <c r="BH76" s="107"/>
      <c r="BI76" s="101"/>
    </row>
    <row r="77" spans="1:61" ht="43.5" customHeight="1">
      <c r="A77" s="151"/>
      <c r="B77" s="152"/>
      <c r="C77" s="195"/>
      <c r="D77" s="196"/>
      <c r="E77" s="195"/>
      <c r="F77" s="196"/>
      <c r="G77" s="199"/>
      <c r="H77" s="200"/>
      <c r="I77" s="200"/>
      <c r="J77" s="200"/>
      <c r="K77" s="200"/>
      <c r="L77" s="200"/>
      <c r="M77" s="201"/>
      <c r="N77" s="205"/>
      <c r="O77" s="207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5" t="s">
        <v>57</v>
      </c>
      <c r="AG77" s="25"/>
      <c r="AH77" s="25"/>
      <c r="AI77" s="25"/>
      <c r="AJ77" s="25"/>
      <c r="AK77" s="26"/>
      <c r="AL77" s="35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</row>
    <row r="78" spans="1:61" ht="40.5" customHeight="1">
      <c r="A78" s="151"/>
      <c r="B78" s="152"/>
      <c r="C78" s="197"/>
      <c r="D78" s="198"/>
      <c r="E78" s="197"/>
      <c r="F78" s="198"/>
      <c r="G78" s="202"/>
      <c r="H78" s="203"/>
      <c r="I78" s="203"/>
      <c r="J78" s="203"/>
      <c r="K78" s="203"/>
      <c r="L78" s="203"/>
      <c r="M78" s="204"/>
      <c r="N78" s="206"/>
      <c r="O78" s="208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12"/>
      <c r="AF78" s="25" t="s">
        <v>57</v>
      </c>
      <c r="AG78" s="25"/>
      <c r="AH78" s="25"/>
      <c r="AI78" s="25"/>
      <c r="AJ78" s="25"/>
      <c r="AK78" s="26"/>
      <c r="AL78" s="37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</row>
    <row r="79" spans="1:61" ht="45" customHeight="1">
      <c r="A79" s="151"/>
      <c r="B79" s="152"/>
      <c r="C79" s="195"/>
      <c r="D79" s="196"/>
      <c r="E79" s="195"/>
      <c r="F79" s="196"/>
      <c r="G79" s="199"/>
      <c r="H79" s="200"/>
      <c r="I79" s="200"/>
      <c r="J79" s="200"/>
      <c r="K79" s="200"/>
      <c r="L79" s="200"/>
      <c r="M79" s="201"/>
      <c r="N79" s="205"/>
      <c r="O79" s="207"/>
      <c r="P79" s="24"/>
      <c r="Q79" s="12"/>
      <c r="R79" s="12"/>
      <c r="S79" s="12"/>
      <c r="T79" s="12"/>
      <c r="U79" s="24"/>
      <c r="V79" s="24"/>
      <c r="W79" s="24"/>
      <c r="X79" s="12"/>
      <c r="Y79" s="12"/>
      <c r="Z79" s="12"/>
      <c r="AA79" s="24"/>
      <c r="AB79" s="12"/>
      <c r="AC79" s="24"/>
      <c r="AD79" s="24"/>
      <c r="AE79" s="28"/>
      <c r="AF79" s="25" t="s">
        <v>57</v>
      </c>
      <c r="AG79" s="25"/>
      <c r="AH79" s="25"/>
      <c r="AI79" s="25"/>
      <c r="AJ79" s="25"/>
      <c r="AK79" s="26"/>
      <c r="AL79" s="35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</row>
    <row r="80" spans="1:61" ht="45">
      <c r="A80" s="151"/>
      <c r="B80" s="152"/>
      <c r="C80" s="197"/>
      <c r="D80" s="198"/>
      <c r="E80" s="197"/>
      <c r="F80" s="198"/>
      <c r="G80" s="202"/>
      <c r="H80" s="203"/>
      <c r="I80" s="203"/>
      <c r="J80" s="203"/>
      <c r="K80" s="203"/>
      <c r="L80" s="203"/>
      <c r="M80" s="204"/>
      <c r="N80" s="206"/>
      <c r="O80" s="208"/>
      <c r="P80" s="24"/>
      <c r="Q80" s="24"/>
      <c r="R80" s="12"/>
      <c r="S80" s="12"/>
      <c r="T80" s="24"/>
      <c r="U80" s="24"/>
      <c r="V80" s="24"/>
      <c r="W80" s="24"/>
      <c r="X80" s="24"/>
      <c r="Y80" s="12"/>
      <c r="Z80" s="12"/>
      <c r="AA80" s="24"/>
      <c r="AB80" s="24"/>
      <c r="AC80" s="24"/>
      <c r="AD80" s="24"/>
      <c r="AE80" s="29"/>
      <c r="AF80" s="25" t="s">
        <v>57</v>
      </c>
      <c r="AG80" s="25"/>
      <c r="AH80" s="25"/>
      <c r="AI80" s="25"/>
      <c r="AJ80" s="25"/>
      <c r="AK80" s="26"/>
      <c r="AL80" s="37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</row>
    <row r="81" spans="1:60" ht="45" customHeight="1">
      <c r="A81" s="151"/>
      <c r="B81" s="152"/>
      <c r="C81" s="195"/>
      <c r="D81" s="196"/>
      <c r="E81" s="195"/>
      <c r="F81" s="196"/>
      <c r="G81" s="199"/>
      <c r="H81" s="200"/>
      <c r="I81" s="200"/>
      <c r="J81" s="200"/>
      <c r="K81" s="200"/>
      <c r="L81" s="200"/>
      <c r="M81" s="201"/>
      <c r="N81" s="205"/>
      <c r="O81" s="207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5" t="s">
        <v>57</v>
      </c>
      <c r="AG81" s="25"/>
      <c r="AH81" s="25"/>
      <c r="AI81" s="25"/>
      <c r="AJ81" s="25"/>
      <c r="AK81" s="26"/>
      <c r="AL81" s="35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</row>
    <row r="82" spans="1:60" ht="45">
      <c r="A82" s="151"/>
      <c r="B82" s="152"/>
      <c r="C82" s="197"/>
      <c r="D82" s="198"/>
      <c r="E82" s="197"/>
      <c r="F82" s="198"/>
      <c r="G82" s="202"/>
      <c r="H82" s="203"/>
      <c r="I82" s="203"/>
      <c r="J82" s="203"/>
      <c r="K82" s="203"/>
      <c r="L82" s="203"/>
      <c r="M82" s="204"/>
      <c r="N82" s="206"/>
      <c r="O82" s="208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12"/>
      <c r="AF82" s="25" t="s">
        <v>57</v>
      </c>
      <c r="AG82" s="25"/>
      <c r="AH82" s="25"/>
      <c r="AI82" s="25"/>
      <c r="AJ82" s="25"/>
      <c r="AK82" s="26"/>
      <c r="AL82" s="37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</row>
    <row r="83" spans="1:60" ht="45" customHeight="1">
      <c r="A83" s="151"/>
      <c r="B83" s="152"/>
      <c r="C83" s="195"/>
      <c r="D83" s="196"/>
      <c r="E83" s="195"/>
      <c r="F83" s="196"/>
      <c r="G83" s="199"/>
      <c r="H83" s="200"/>
      <c r="I83" s="200"/>
      <c r="J83" s="200"/>
      <c r="K83" s="200"/>
      <c r="L83" s="200"/>
      <c r="M83" s="201"/>
      <c r="N83" s="205"/>
      <c r="O83" s="207"/>
      <c r="P83" s="24"/>
      <c r="Q83" s="12"/>
      <c r="R83" s="12"/>
      <c r="S83" s="12"/>
      <c r="T83" s="12"/>
      <c r="U83" s="24"/>
      <c r="V83" s="24"/>
      <c r="W83" s="24"/>
      <c r="X83" s="12"/>
      <c r="Y83" s="12"/>
      <c r="Z83" s="12"/>
      <c r="AA83" s="24"/>
      <c r="AB83" s="12"/>
      <c r="AC83" s="24"/>
      <c r="AD83" s="24"/>
      <c r="AE83" s="28"/>
      <c r="AF83" s="25" t="s">
        <v>57</v>
      </c>
      <c r="AG83" s="25"/>
      <c r="AH83" s="25"/>
      <c r="AI83" s="25"/>
      <c r="AJ83" s="25"/>
      <c r="AK83" s="26"/>
      <c r="AL83" s="35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</row>
    <row r="84" spans="1:60" ht="45">
      <c r="A84" s="151"/>
      <c r="B84" s="152"/>
      <c r="C84" s="197"/>
      <c r="D84" s="198"/>
      <c r="E84" s="197"/>
      <c r="F84" s="198"/>
      <c r="G84" s="202"/>
      <c r="H84" s="203"/>
      <c r="I84" s="203"/>
      <c r="J84" s="203"/>
      <c r="K84" s="203"/>
      <c r="L84" s="203"/>
      <c r="M84" s="204"/>
      <c r="N84" s="206"/>
      <c r="O84" s="208"/>
      <c r="P84" s="12"/>
      <c r="Q84" s="12"/>
      <c r="R84" s="12"/>
      <c r="S84" s="12"/>
      <c r="T84" s="24"/>
      <c r="U84" s="24"/>
      <c r="V84" s="24"/>
      <c r="W84" s="12"/>
      <c r="X84" s="12"/>
      <c r="Y84" s="12"/>
      <c r="Z84" s="12"/>
      <c r="AA84" s="24"/>
      <c r="AB84" s="24"/>
      <c r="AC84" s="24"/>
      <c r="AD84" s="12"/>
      <c r="AE84" s="29"/>
      <c r="AF84" s="25" t="s">
        <v>57</v>
      </c>
      <c r="AG84" s="25"/>
      <c r="AH84" s="25"/>
      <c r="AI84" s="25"/>
      <c r="AJ84" s="25"/>
      <c r="AK84" s="26"/>
      <c r="AL84" s="37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</row>
    <row r="85" spans="1:60" ht="45" customHeight="1">
      <c r="A85" s="151"/>
      <c r="B85" s="152"/>
      <c r="C85" s="195"/>
      <c r="D85" s="196"/>
      <c r="E85" s="195"/>
      <c r="F85" s="196"/>
      <c r="G85" s="199"/>
      <c r="H85" s="200"/>
      <c r="I85" s="200"/>
      <c r="J85" s="200"/>
      <c r="K85" s="200"/>
      <c r="L85" s="200"/>
      <c r="M85" s="201"/>
      <c r="N85" s="205"/>
      <c r="O85" s="207"/>
      <c r="P85" s="24"/>
      <c r="Q85" s="12"/>
      <c r="R85" s="12"/>
      <c r="S85" s="12"/>
      <c r="T85" s="12"/>
      <c r="U85" s="24"/>
      <c r="V85" s="24"/>
      <c r="W85" s="24"/>
      <c r="X85" s="12"/>
      <c r="Y85" s="12"/>
      <c r="Z85" s="12"/>
      <c r="AA85" s="24"/>
      <c r="AB85" s="12"/>
      <c r="AC85" s="24"/>
      <c r="AD85" s="24"/>
      <c r="AE85" s="30"/>
      <c r="AF85" s="25" t="s">
        <v>57</v>
      </c>
      <c r="AG85" s="25"/>
      <c r="AH85" s="25"/>
      <c r="AI85" s="25"/>
      <c r="AJ85" s="25"/>
      <c r="AK85" s="26"/>
      <c r="AL85" s="35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</row>
    <row r="86" spans="1:60" ht="45">
      <c r="A86" s="151"/>
      <c r="B86" s="152"/>
      <c r="C86" s="197"/>
      <c r="D86" s="198"/>
      <c r="E86" s="197"/>
      <c r="F86" s="198"/>
      <c r="G86" s="202"/>
      <c r="H86" s="203"/>
      <c r="I86" s="203"/>
      <c r="J86" s="203"/>
      <c r="K86" s="203"/>
      <c r="L86" s="203"/>
      <c r="M86" s="204"/>
      <c r="N86" s="206"/>
      <c r="O86" s="208"/>
      <c r="P86" s="12"/>
      <c r="Q86" s="12"/>
      <c r="R86" s="12"/>
      <c r="S86" s="12"/>
      <c r="T86" s="24"/>
      <c r="U86" s="24"/>
      <c r="V86" s="24"/>
      <c r="W86" s="12"/>
      <c r="X86" s="12"/>
      <c r="Y86" s="12"/>
      <c r="Z86" s="12"/>
      <c r="AA86" s="24"/>
      <c r="AB86" s="24"/>
      <c r="AC86" s="24"/>
      <c r="AD86" s="12"/>
      <c r="AE86" s="30"/>
      <c r="AF86" s="25" t="s">
        <v>57</v>
      </c>
      <c r="AG86" s="25"/>
      <c r="AH86" s="25"/>
      <c r="AI86" s="25"/>
      <c r="AJ86" s="25"/>
      <c r="AK86" s="26"/>
      <c r="AL86" s="37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</row>
    <row r="87" spans="1:60" ht="45" customHeight="1">
      <c r="A87" s="151"/>
      <c r="B87" s="152"/>
      <c r="C87" s="195"/>
      <c r="D87" s="196"/>
      <c r="E87" s="195"/>
      <c r="F87" s="196"/>
      <c r="G87" s="199"/>
      <c r="H87" s="200"/>
      <c r="I87" s="200"/>
      <c r="J87" s="200"/>
      <c r="K87" s="200"/>
      <c r="L87" s="200"/>
      <c r="M87" s="201"/>
      <c r="N87" s="205"/>
      <c r="O87" s="207"/>
      <c r="P87" s="24"/>
      <c r="Q87" s="12"/>
      <c r="R87" s="12"/>
      <c r="S87" s="24"/>
      <c r="T87" s="24"/>
      <c r="U87" s="24"/>
      <c r="V87" s="24"/>
      <c r="W87" s="24"/>
      <c r="X87" s="12"/>
      <c r="Y87" s="12"/>
      <c r="Z87" s="24"/>
      <c r="AA87" s="24"/>
      <c r="AB87" s="24"/>
      <c r="AC87" s="24"/>
      <c r="AD87" s="24"/>
      <c r="AE87" s="30"/>
      <c r="AF87" s="25" t="s">
        <v>57</v>
      </c>
      <c r="AG87" s="25"/>
      <c r="AH87" s="25"/>
      <c r="AI87" s="25"/>
      <c r="AJ87" s="25"/>
      <c r="AK87" s="26"/>
      <c r="AL87" s="35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</row>
    <row r="88" spans="1:60" ht="45">
      <c r="A88" s="151"/>
      <c r="B88" s="152"/>
      <c r="C88" s="197"/>
      <c r="D88" s="198"/>
      <c r="E88" s="197"/>
      <c r="F88" s="198"/>
      <c r="G88" s="202"/>
      <c r="H88" s="203"/>
      <c r="I88" s="203"/>
      <c r="J88" s="203"/>
      <c r="K88" s="203"/>
      <c r="L88" s="203"/>
      <c r="M88" s="204"/>
      <c r="N88" s="206"/>
      <c r="O88" s="208"/>
      <c r="P88" s="12"/>
      <c r="Q88" s="12"/>
      <c r="R88" s="24"/>
      <c r="S88" s="24"/>
      <c r="T88" s="24"/>
      <c r="U88" s="24"/>
      <c r="V88" s="24"/>
      <c r="W88" s="12"/>
      <c r="X88" s="12"/>
      <c r="Y88" s="24"/>
      <c r="Z88" s="24"/>
      <c r="AA88" s="24"/>
      <c r="AB88" s="24"/>
      <c r="AC88" s="24"/>
      <c r="AD88" s="24"/>
      <c r="AE88" s="30"/>
      <c r="AF88" s="25" t="s">
        <v>57</v>
      </c>
      <c r="AG88" s="25"/>
      <c r="AH88" s="25"/>
      <c r="AI88" s="25"/>
      <c r="AJ88" s="25"/>
      <c r="AK88" s="26"/>
      <c r="AL88" s="37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</row>
    <row r="89" spans="1:60" ht="45">
      <c r="A89" s="151"/>
      <c r="B89" s="152"/>
      <c r="C89" s="195"/>
      <c r="D89" s="196"/>
      <c r="E89" s="195"/>
      <c r="F89" s="196"/>
      <c r="G89" s="199"/>
      <c r="H89" s="200"/>
      <c r="I89" s="200"/>
      <c r="J89" s="200"/>
      <c r="K89" s="200"/>
      <c r="L89" s="200"/>
      <c r="M89" s="201"/>
      <c r="N89" s="205"/>
      <c r="O89" s="207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30"/>
      <c r="AF89" s="25" t="s">
        <v>57</v>
      </c>
      <c r="AG89" s="25"/>
      <c r="AH89" s="25"/>
      <c r="AI89" s="25"/>
      <c r="AJ89" s="25"/>
      <c r="AK89" s="26"/>
      <c r="AL89" s="35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</row>
    <row r="90" spans="1:60" ht="45">
      <c r="A90" s="151"/>
      <c r="B90" s="152"/>
      <c r="C90" s="197"/>
      <c r="D90" s="198"/>
      <c r="E90" s="197"/>
      <c r="F90" s="198"/>
      <c r="G90" s="202"/>
      <c r="H90" s="203"/>
      <c r="I90" s="203"/>
      <c r="J90" s="203"/>
      <c r="K90" s="203"/>
      <c r="L90" s="203"/>
      <c r="M90" s="204"/>
      <c r="N90" s="206"/>
      <c r="O90" s="208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30"/>
      <c r="AF90" s="25" t="s">
        <v>57</v>
      </c>
      <c r="AG90" s="25"/>
      <c r="AH90" s="25"/>
      <c r="AI90" s="25"/>
      <c r="AJ90" s="25"/>
      <c r="AK90" s="26"/>
      <c r="AL90" s="37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</row>
    <row r="91" spans="1:60" ht="45" customHeight="1">
      <c r="A91" s="151"/>
      <c r="B91" s="152"/>
      <c r="C91" s="62"/>
      <c r="D91" s="63"/>
      <c r="E91" s="62"/>
      <c r="F91" s="63"/>
      <c r="G91" s="66"/>
      <c r="H91" s="67"/>
      <c r="I91" s="67"/>
      <c r="J91" s="67"/>
      <c r="K91" s="67"/>
      <c r="L91" s="67"/>
      <c r="M91" s="68"/>
      <c r="N91" s="72"/>
      <c r="O91" s="85"/>
      <c r="P91" s="42"/>
      <c r="Q91" s="43"/>
      <c r="R91" s="12"/>
      <c r="S91" s="12"/>
      <c r="T91" s="12"/>
      <c r="U91" s="24"/>
      <c r="V91" s="24"/>
      <c r="W91" s="24"/>
      <c r="X91" s="12"/>
      <c r="Y91" s="12"/>
      <c r="Z91" s="12"/>
      <c r="AA91" s="24"/>
      <c r="AB91" s="12"/>
      <c r="AC91" s="24"/>
      <c r="AD91" s="24"/>
      <c r="AE91" s="30"/>
      <c r="AF91" s="25" t="s">
        <v>57</v>
      </c>
      <c r="AG91" s="25"/>
      <c r="AH91" s="25"/>
      <c r="AI91" s="25"/>
      <c r="AJ91" s="25"/>
      <c r="AK91" s="26"/>
      <c r="AL91" s="35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60" ht="45">
      <c r="A92" s="151"/>
      <c r="B92" s="152"/>
      <c r="C92" s="64"/>
      <c r="D92" s="65"/>
      <c r="E92" s="64"/>
      <c r="F92" s="65"/>
      <c r="G92" s="69"/>
      <c r="H92" s="70"/>
      <c r="I92" s="70"/>
      <c r="J92" s="70"/>
      <c r="K92" s="70"/>
      <c r="L92" s="70"/>
      <c r="M92" s="71"/>
      <c r="N92" s="73"/>
      <c r="O92" s="86"/>
      <c r="P92" s="43"/>
      <c r="Q92" s="43"/>
      <c r="R92" s="12"/>
      <c r="S92" s="12"/>
      <c r="T92" s="24"/>
      <c r="U92" s="24"/>
      <c r="V92" s="24"/>
      <c r="W92" s="12"/>
      <c r="X92" s="12"/>
      <c r="Y92" s="12"/>
      <c r="Z92" s="12"/>
      <c r="AA92" s="24"/>
      <c r="AB92" s="24"/>
      <c r="AC92" s="24"/>
      <c r="AD92" s="12"/>
      <c r="AE92" s="30"/>
      <c r="AF92" s="25" t="s">
        <v>57</v>
      </c>
      <c r="AG92" s="25"/>
      <c r="AH92" s="25"/>
      <c r="AI92" s="25"/>
      <c r="AJ92" s="25"/>
      <c r="AK92" s="26"/>
      <c r="AL92" s="37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</row>
    <row r="93" spans="1:60" ht="15" customHeight="1">
      <c r="A93" s="151"/>
      <c r="B93" s="152" t="s">
        <v>61</v>
      </c>
      <c r="C93" s="125" t="s">
        <v>16</v>
      </c>
      <c r="D93" s="126"/>
      <c r="E93" s="126"/>
      <c r="F93" s="127"/>
      <c r="G93" s="153" t="s">
        <v>17</v>
      </c>
      <c r="H93" s="155" t="s">
        <v>18</v>
      </c>
      <c r="I93" s="126"/>
      <c r="J93" s="126"/>
      <c r="K93" s="126"/>
      <c r="L93" s="127"/>
      <c r="M93" s="125" t="s">
        <v>19</v>
      </c>
      <c r="N93" s="126"/>
      <c r="O93" s="127"/>
      <c r="P93" s="128" t="s">
        <v>64</v>
      </c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4"/>
      <c r="AG93" s="14"/>
      <c r="AH93" s="14"/>
      <c r="AI93" s="14"/>
      <c r="AJ93" s="14"/>
      <c r="AK93" s="14"/>
      <c r="AL93" s="132" t="s">
        <v>20</v>
      </c>
      <c r="AM93" s="132"/>
      <c r="AN93" s="132"/>
      <c r="AO93" s="132"/>
      <c r="AP93" s="132"/>
      <c r="AQ93" s="132"/>
      <c r="AR93" s="132"/>
      <c r="AS93" s="132"/>
      <c r="AT93" s="135">
        <f>$N$3</f>
        <v>42614</v>
      </c>
      <c r="AU93" s="135"/>
      <c r="AV93" s="135"/>
      <c r="AW93" s="135"/>
      <c r="AX93" s="138">
        <f>$N$3</f>
        <v>42614</v>
      </c>
      <c r="AY93" s="138"/>
      <c r="AZ93" s="138"/>
      <c r="BA93" s="141" t="s">
        <v>21</v>
      </c>
      <c r="BB93" s="141"/>
      <c r="BC93" s="142"/>
      <c r="BD93" s="112" t="s">
        <v>22</v>
      </c>
      <c r="BE93" s="112"/>
      <c r="BF93" s="112"/>
      <c r="BG93" s="112"/>
      <c r="BH93" s="112"/>
    </row>
    <row r="94" spans="1:60" ht="13.5" customHeight="1">
      <c r="A94" s="151"/>
      <c r="B94" s="152"/>
      <c r="C94" s="113" t="s">
        <v>23</v>
      </c>
      <c r="D94" s="114"/>
      <c r="E94" s="114"/>
      <c r="F94" s="115"/>
      <c r="G94" s="154"/>
      <c r="H94" s="114" t="s">
        <v>24</v>
      </c>
      <c r="I94" s="114"/>
      <c r="J94" s="114"/>
      <c r="K94" s="114"/>
      <c r="L94" s="115"/>
      <c r="M94" s="113" t="s">
        <v>25</v>
      </c>
      <c r="N94" s="114"/>
      <c r="O94" s="115"/>
      <c r="P94" s="128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4"/>
      <c r="AG94" s="14"/>
      <c r="AH94" s="14"/>
      <c r="AI94" s="14"/>
      <c r="AJ94" s="14"/>
      <c r="AK94" s="14"/>
      <c r="AL94" s="133"/>
      <c r="AM94" s="133"/>
      <c r="AN94" s="133"/>
      <c r="AO94" s="133"/>
      <c r="AP94" s="133"/>
      <c r="AQ94" s="133"/>
      <c r="AR94" s="133"/>
      <c r="AS94" s="133"/>
      <c r="AT94" s="136"/>
      <c r="AU94" s="136"/>
      <c r="AV94" s="136"/>
      <c r="AW94" s="136"/>
      <c r="AX94" s="139"/>
      <c r="AY94" s="139"/>
      <c r="AZ94" s="139"/>
      <c r="BA94" s="143"/>
      <c r="BB94" s="143"/>
      <c r="BC94" s="144"/>
      <c r="BD94" s="112"/>
      <c r="BE94" s="112"/>
      <c r="BF94" s="112"/>
      <c r="BG94" s="112"/>
      <c r="BH94" s="112"/>
    </row>
    <row r="95" spans="1:60" ht="19.5" customHeight="1">
      <c r="A95" s="151"/>
      <c r="B95" s="152"/>
      <c r="C95" s="116">
        <f>$N$3</f>
        <v>42614</v>
      </c>
      <c r="D95" s="117"/>
      <c r="E95" s="117"/>
      <c r="F95" s="118"/>
      <c r="G95" s="119">
        <v>333</v>
      </c>
      <c r="H95" s="120"/>
      <c r="I95" s="120"/>
      <c r="J95" s="120"/>
      <c r="K95" s="120"/>
      <c r="L95" s="121"/>
      <c r="M95" s="122" t="str">
        <f>[1]СПИСОК!O35</f>
        <v>К2;К4;К6;</v>
      </c>
      <c r="N95" s="123"/>
      <c r="O95" s="124"/>
      <c r="P95" s="130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4"/>
      <c r="AG95" s="14"/>
      <c r="AH95" s="14"/>
      <c r="AI95" s="14"/>
      <c r="AJ95" s="14"/>
      <c r="AK95" s="14"/>
      <c r="AL95" s="134"/>
      <c r="AM95" s="134"/>
      <c r="AN95" s="134"/>
      <c r="AO95" s="134"/>
      <c r="AP95" s="134"/>
      <c r="AQ95" s="134"/>
      <c r="AR95" s="134"/>
      <c r="AS95" s="134"/>
      <c r="AT95" s="137"/>
      <c r="AU95" s="137"/>
      <c r="AV95" s="137"/>
      <c r="AW95" s="137"/>
      <c r="AX95" s="140"/>
      <c r="AY95" s="140"/>
      <c r="AZ95" s="140"/>
      <c r="BA95" s="145"/>
      <c r="BB95" s="145"/>
      <c r="BC95" s="146"/>
      <c r="BD95" s="112" t="s">
        <v>26</v>
      </c>
      <c r="BE95" s="112"/>
      <c r="BF95" s="112"/>
      <c r="BG95" s="112"/>
      <c r="BH95" s="112"/>
    </row>
    <row r="96" spans="1:60" ht="33.75" customHeight="1">
      <c r="A96" s="151"/>
      <c r="B96" s="152"/>
      <c r="C96" s="156" t="s">
        <v>27</v>
      </c>
      <c r="D96" s="157"/>
      <c r="E96" s="149" t="s">
        <v>28</v>
      </c>
      <c r="F96" s="148"/>
      <c r="G96" s="174"/>
      <c r="H96" s="185"/>
      <c r="I96" s="185"/>
      <c r="J96" s="185"/>
      <c r="K96" s="185"/>
      <c r="L96" s="185"/>
      <c r="M96" s="186"/>
      <c r="N96" s="170" t="s">
        <v>29</v>
      </c>
      <c r="O96" s="171" t="s">
        <v>30</v>
      </c>
      <c r="P96" s="193" t="str">
        <f>[1]СПИСОК!C35</f>
        <v>Участок 1</v>
      </c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6"/>
      <c r="AG96" s="16"/>
      <c r="AH96" s="16"/>
      <c r="AI96" s="16"/>
      <c r="AJ96" s="16"/>
      <c r="AK96" s="16"/>
      <c r="AL96" s="147" t="s">
        <v>31</v>
      </c>
      <c r="AM96" s="148"/>
      <c r="AN96" s="148"/>
      <c r="AO96" s="148"/>
      <c r="AP96" s="148" t="s">
        <v>32</v>
      </c>
      <c r="AQ96" s="148"/>
      <c r="AR96" s="148"/>
      <c r="AS96" s="148"/>
      <c r="AT96" s="148"/>
      <c r="AU96" s="148"/>
      <c r="AV96" s="148"/>
      <c r="AW96" s="148"/>
      <c r="AX96" s="148"/>
      <c r="AY96" s="148"/>
      <c r="AZ96" s="148" t="s">
        <v>33</v>
      </c>
      <c r="BA96" s="148"/>
      <c r="BB96" s="148"/>
      <c r="BC96" s="148"/>
      <c r="BD96" s="149" t="s">
        <v>34</v>
      </c>
      <c r="BE96" s="149"/>
      <c r="BF96" s="149"/>
      <c r="BG96" s="148" t="s">
        <v>35</v>
      </c>
      <c r="BH96" s="148"/>
    </row>
    <row r="97" spans="1:61" ht="35.25" customHeight="1">
      <c r="A97" s="151"/>
      <c r="B97" s="152"/>
      <c r="C97" s="158"/>
      <c r="D97" s="159"/>
      <c r="E97" s="148"/>
      <c r="F97" s="148"/>
      <c r="G97" s="187"/>
      <c r="H97" s="188"/>
      <c r="I97" s="188"/>
      <c r="J97" s="188"/>
      <c r="K97" s="188"/>
      <c r="L97" s="188"/>
      <c r="M97" s="189"/>
      <c r="N97" s="170"/>
      <c r="O97" s="172"/>
      <c r="P97" s="17">
        <f>C95</f>
        <v>42614</v>
      </c>
      <c r="Q97" s="17">
        <f>P97+1</f>
        <v>42615</v>
      </c>
      <c r="R97" s="17">
        <f t="shared" ref="R97:U97" si="11">Q97+1</f>
        <v>42616</v>
      </c>
      <c r="S97" s="17">
        <f t="shared" si="11"/>
        <v>42617</v>
      </c>
      <c r="T97" s="17">
        <f t="shared" si="11"/>
        <v>42618</v>
      </c>
      <c r="U97" s="17">
        <f t="shared" si="11"/>
        <v>42619</v>
      </c>
      <c r="V97" s="17">
        <f>U97+1</f>
        <v>42620</v>
      </c>
      <c r="W97" s="17">
        <f t="shared" ref="W97:AD98" si="12">V97+1</f>
        <v>42621</v>
      </c>
      <c r="X97" s="17">
        <f t="shared" si="12"/>
        <v>42622</v>
      </c>
      <c r="Y97" s="17">
        <f t="shared" si="12"/>
        <v>42623</v>
      </c>
      <c r="Z97" s="17">
        <f t="shared" si="12"/>
        <v>42624</v>
      </c>
      <c r="AA97" s="17">
        <f t="shared" si="12"/>
        <v>42625</v>
      </c>
      <c r="AB97" s="17">
        <f t="shared" si="12"/>
        <v>42626</v>
      </c>
      <c r="AC97" s="17">
        <f t="shared" si="12"/>
        <v>42627</v>
      </c>
      <c r="AD97" s="17">
        <f t="shared" si="12"/>
        <v>42628</v>
      </c>
      <c r="AE97" s="18" t="s">
        <v>36</v>
      </c>
      <c r="AF97" s="19"/>
      <c r="AG97" s="19"/>
      <c r="AH97" s="19"/>
      <c r="AI97" s="19"/>
      <c r="AJ97" s="19"/>
      <c r="AK97" s="19"/>
      <c r="AL97" s="150" t="s">
        <v>37</v>
      </c>
      <c r="AM97" s="105" t="s">
        <v>38</v>
      </c>
      <c r="AN97" s="105" t="s">
        <v>39</v>
      </c>
      <c r="AO97" s="105" t="s">
        <v>40</v>
      </c>
      <c r="AP97" s="105" t="s">
        <v>41</v>
      </c>
      <c r="AQ97" s="105" t="s">
        <v>42</v>
      </c>
      <c r="AR97" s="105" t="s">
        <v>43</v>
      </c>
      <c r="AS97" s="105" t="s">
        <v>44</v>
      </c>
      <c r="AT97" s="105" t="s">
        <v>45</v>
      </c>
      <c r="AU97" s="105" t="s">
        <v>46</v>
      </c>
      <c r="AV97" s="105" t="s">
        <v>47</v>
      </c>
      <c r="AW97" s="105" t="s">
        <v>48</v>
      </c>
      <c r="AX97" s="108" t="s">
        <v>49</v>
      </c>
      <c r="AY97" s="105" t="s">
        <v>50</v>
      </c>
      <c r="AZ97" s="105" t="s">
        <v>51</v>
      </c>
      <c r="BA97" s="105" t="s">
        <v>52</v>
      </c>
      <c r="BB97" s="105" t="s">
        <v>53</v>
      </c>
      <c r="BC97" s="105" t="s">
        <v>54</v>
      </c>
      <c r="BD97" s="105" t="s">
        <v>52</v>
      </c>
      <c r="BE97" s="105" t="s">
        <v>53</v>
      </c>
      <c r="BF97" s="105" t="s">
        <v>54</v>
      </c>
      <c r="BG97" s="106"/>
      <c r="BH97" s="107" t="s">
        <v>55</v>
      </c>
      <c r="BI97" s="101"/>
    </row>
    <row r="98" spans="1:61" ht="35.25" customHeight="1">
      <c r="A98" s="151"/>
      <c r="B98" s="152"/>
      <c r="C98" s="160"/>
      <c r="D98" s="161"/>
      <c r="E98" s="148"/>
      <c r="F98" s="148"/>
      <c r="G98" s="190"/>
      <c r="H98" s="191"/>
      <c r="I98" s="191"/>
      <c r="J98" s="191"/>
      <c r="K98" s="191"/>
      <c r="L98" s="191"/>
      <c r="M98" s="192"/>
      <c r="N98" s="170"/>
      <c r="O98" s="173"/>
      <c r="P98" s="20">
        <f>AD97+1</f>
        <v>42629</v>
      </c>
      <c r="Q98" s="21">
        <f>P98+1</f>
        <v>42630</v>
      </c>
      <c r="R98" s="21">
        <f>Q98+1</f>
        <v>42631</v>
      </c>
      <c r="S98" s="21">
        <f>R98+1</f>
        <v>42632</v>
      </c>
      <c r="T98" s="21">
        <f>S98+1</f>
        <v>42633</v>
      </c>
      <c r="U98" s="21">
        <f>T98+1</f>
        <v>42634</v>
      </c>
      <c r="V98" s="21">
        <f t="shared" ref="V98" si="13">U98+1</f>
        <v>42635</v>
      </c>
      <c r="W98" s="21">
        <f t="shared" si="12"/>
        <v>42636</v>
      </c>
      <c r="X98" s="21">
        <f t="shared" si="12"/>
        <v>42637</v>
      </c>
      <c r="Y98" s="21">
        <f t="shared" si="12"/>
        <v>42638</v>
      </c>
      <c r="Z98" s="21">
        <f t="shared" si="12"/>
        <v>42639</v>
      </c>
      <c r="AA98" s="21">
        <f>Z98+1</f>
        <v>42640</v>
      </c>
      <c r="AB98" s="21">
        <f>AA98+1</f>
        <v>42641</v>
      </c>
      <c r="AC98" s="22">
        <f>IF(DAY(AB$10+1)&gt;DAY($AB98),$AB98+1,"")</f>
        <v>42642</v>
      </c>
      <c r="AD98" s="22">
        <f>IF(DAY(AB$10+2)&gt;DAY($AB98),$AB98+2,"")</f>
        <v>42643</v>
      </c>
      <c r="AE98" s="22" t="str">
        <f>IF(DAY(AB$10+3)&gt;DAY($AB98),$AB98+3,"")</f>
        <v/>
      </c>
      <c r="AF98" s="23"/>
      <c r="AG98" s="23"/>
      <c r="AH98" s="23"/>
      <c r="AI98" s="23"/>
      <c r="AJ98" s="23"/>
      <c r="AK98" s="23"/>
      <c r="AL98" s="150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8"/>
      <c r="AY98" s="105"/>
      <c r="AZ98" s="105"/>
      <c r="BA98" s="105"/>
      <c r="BB98" s="105"/>
      <c r="BC98" s="105"/>
      <c r="BD98" s="105"/>
      <c r="BE98" s="105"/>
      <c r="BF98" s="105"/>
      <c r="BG98" s="106"/>
      <c r="BH98" s="107"/>
      <c r="BI98" s="101"/>
    </row>
    <row r="99" spans="1:61" ht="43.5" customHeight="1">
      <c r="A99" s="151"/>
      <c r="B99" s="152"/>
      <c r="C99" s="58"/>
      <c r="D99" s="59"/>
      <c r="E99" s="62"/>
      <c r="F99" s="63"/>
      <c r="G99" s="66"/>
      <c r="H99" s="67"/>
      <c r="I99" s="67"/>
      <c r="J99" s="67"/>
      <c r="K99" s="67"/>
      <c r="L99" s="67"/>
      <c r="M99" s="68"/>
      <c r="N99" s="72"/>
      <c r="O99" s="85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5" t="s">
        <v>57</v>
      </c>
      <c r="AG99" s="25"/>
      <c r="AH99" s="25"/>
      <c r="AI99" s="25"/>
      <c r="AJ99" s="25"/>
      <c r="AK99" s="26"/>
      <c r="AL99" s="35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</row>
    <row r="100" spans="1:61" ht="40.5" customHeight="1">
      <c r="A100" s="151"/>
      <c r="B100" s="152"/>
      <c r="C100" s="60"/>
      <c r="D100" s="61"/>
      <c r="E100" s="64"/>
      <c r="F100" s="65"/>
      <c r="G100" s="69"/>
      <c r="H100" s="70"/>
      <c r="I100" s="70"/>
      <c r="J100" s="70"/>
      <c r="K100" s="70"/>
      <c r="L100" s="70"/>
      <c r="M100" s="71"/>
      <c r="N100" s="73"/>
      <c r="O100" s="86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12"/>
      <c r="AF100" s="25" t="s">
        <v>57</v>
      </c>
      <c r="AG100" s="25"/>
      <c r="AH100" s="25"/>
      <c r="AI100" s="25"/>
      <c r="AJ100" s="25"/>
      <c r="AK100" s="26"/>
      <c r="AL100" s="37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</row>
    <row r="101" spans="1:61" ht="45" customHeight="1">
      <c r="A101" s="151"/>
      <c r="B101" s="152"/>
      <c r="C101" s="58"/>
      <c r="D101" s="59"/>
      <c r="E101" s="62"/>
      <c r="F101" s="63"/>
      <c r="G101" s="66"/>
      <c r="H101" s="67"/>
      <c r="I101" s="67"/>
      <c r="J101" s="67"/>
      <c r="K101" s="67"/>
      <c r="L101" s="67"/>
      <c r="M101" s="68"/>
      <c r="N101" s="72"/>
      <c r="O101" s="85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8"/>
      <c r="AF101" s="25" t="s">
        <v>57</v>
      </c>
      <c r="AG101" s="25"/>
      <c r="AH101" s="25"/>
      <c r="AI101" s="25"/>
      <c r="AJ101" s="25"/>
      <c r="AK101" s="26"/>
      <c r="AL101" s="35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</row>
    <row r="102" spans="1:61" ht="45">
      <c r="A102" s="151"/>
      <c r="B102" s="152"/>
      <c r="C102" s="60"/>
      <c r="D102" s="61"/>
      <c r="E102" s="64"/>
      <c r="F102" s="65"/>
      <c r="G102" s="69"/>
      <c r="H102" s="70"/>
      <c r="I102" s="70"/>
      <c r="J102" s="70"/>
      <c r="K102" s="70"/>
      <c r="L102" s="70"/>
      <c r="M102" s="71"/>
      <c r="N102" s="73"/>
      <c r="O102" s="86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9"/>
      <c r="AF102" s="25" t="s">
        <v>57</v>
      </c>
      <c r="AG102" s="25"/>
      <c r="AH102" s="25"/>
      <c r="AI102" s="25"/>
      <c r="AJ102" s="25"/>
      <c r="AK102" s="26"/>
      <c r="AL102" s="37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</row>
    <row r="103" spans="1:61" ht="45" customHeight="1">
      <c r="A103" s="151"/>
      <c r="B103" s="152"/>
      <c r="C103" s="58"/>
      <c r="D103" s="59"/>
      <c r="E103" s="62"/>
      <c r="F103" s="63"/>
      <c r="G103" s="66"/>
      <c r="H103" s="67"/>
      <c r="I103" s="67"/>
      <c r="J103" s="67"/>
      <c r="K103" s="67"/>
      <c r="L103" s="67"/>
      <c r="M103" s="68"/>
      <c r="N103" s="72"/>
      <c r="O103" s="85"/>
      <c r="P103" s="24"/>
      <c r="Q103" s="12"/>
      <c r="R103" s="12"/>
      <c r="S103" s="24"/>
      <c r="T103" s="24"/>
      <c r="U103" s="24"/>
      <c r="V103" s="24"/>
      <c r="W103" s="24"/>
      <c r="X103" s="12"/>
      <c r="Y103" s="12"/>
      <c r="Z103" s="12"/>
      <c r="AA103" s="24"/>
      <c r="AB103" s="12"/>
      <c r="AC103" s="24"/>
      <c r="AD103" s="24"/>
      <c r="AE103" s="24"/>
      <c r="AF103" s="25" t="s">
        <v>57</v>
      </c>
      <c r="AG103" s="25"/>
      <c r="AH103" s="25"/>
      <c r="AI103" s="25"/>
      <c r="AJ103" s="25"/>
      <c r="AK103" s="26"/>
      <c r="AL103" s="35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</row>
    <row r="104" spans="1:61" ht="45">
      <c r="A104" s="151"/>
      <c r="B104" s="152"/>
      <c r="C104" s="60"/>
      <c r="D104" s="61"/>
      <c r="E104" s="64"/>
      <c r="F104" s="65"/>
      <c r="G104" s="69"/>
      <c r="H104" s="70"/>
      <c r="I104" s="70"/>
      <c r="J104" s="70"/>
      <c r="K104" s="70"/>
      <c r="L104" s="70"/>
      <c r="M104" s="71"/>
      <c r="N104" s="73"/>
      <c r="O104" s="86"/>
      <c r="P104" s="12"/>
      <c r="Q104" s="12"/>
      <c r="R104" s="12"/>
      <c r="S104" s="12"/>
      <c r="T104" s="24"/>
      <c r="U104" s="24"/>
      <c r="V104" s="24"/>
      <c r="W104" s="12"/>
      <c r="X104" s="12"/>
      <c r="Y104" s="12"/>
      <c r="Z104" s="12"/>
      <c r="AA104" s="24"/>
      <c r="AB104" s="24"/>
      <c r="AC104" s="24"/>
      <c r="AD104" s="12"/>
      <c r="AE104" s="12"/>
      <c r="AF104" s="25" t="s">
        <v>57</v>
      </c>
      <c r="AG104" s="25"/>
      <c r="AH104" s="25"/>
      <c r="AI104" s="25"/>
      <c r="AJ104" s="25"/>
      <c r="AK104" s="26"/>
      <c r="AL104" s="37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</row>
    <row r="105" spans="1:61" ht="45" customHeight="1">
      <c r="A105" s="151"/>
      <c r="B105" s="152"/>
      <c r="C105" s="58"/>
      <c r="D105" s="59"/>
      <c r="E105" s="62"/>
      <c r="F105" s="63"/>
      <c r="G105" s="66"/>
      <c r="H105" s="67"/>
      <c r="I105" s="67"/>
      <c r="J105" s="67"/>
      <c r="K105" s="67"/>
      <c r="L105" s="67"/>
      <c r="M105" s="68"/>
      <c r="N105" s="72"/>
      <c r="O105" s="85"/>
      <c r="P105" s="27"/>
      <c r="Q105" s="27"/>
      <c r="R105" s="27"/>
      <c r="S105" s="12"/>
      <c r="T105" s="12"/>
      <c r="U105" s="27"/>
      <c r="V105" s="24"/>
      <c r="W105" s="24"/>
      <c r="X105" s="27"/>
      <c r="Y105" s="27"/>
      <c r="Z105" s="12"/>
      <c r="AA105" s="27"/>
      <c r="AB105" s="12"/>
      <c r="AC105" s="24"/>
      <c r="AD105" s="24"/>
      <c r="AE105" s="28"/>
      <c r="AF105" s="25" t="s">
        <v>57</v>
      </c>
      <c r="AG105" s="25"/>
      <c r="AH105" s="25"/>
      <c r="AI105" s="25"/>
      <c r="AJ105" s="25"/>
      <c r="AK105" s="26"/>
      <c r="AL105" s="35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</row>
    <row r="106" spans="1:61" ht="45">
      <c r="A106" s="151"/>
      <c r="B106" s="152"/>
      <c r="C106" s="60"/>
      <c r="D106" s="61"/>
      <c r="E106" s="64"/>
      <c r="F106" s="65"/>
      <c r="G106" s="69"/>
      <c r="H106" s="70"/>
      <c r="I106" s="70"/>
      <c r="J106" s="70"/>
      <c r="K106" s="70"/>
      <c r="L106" s="70"/>
      <c r="M106" s="71"/>
      <c r="N106" s="73"/>
      <c r="O106" s="86"/>
      <c r="P106" s="27"/>
      <c r="Q106" s="27"/>
      <c r="R106" s="27"/>
      <c r="S106" s="12"/>
      <c r="T106" s="12"/>
      <c r="U106" s="24"/>
      <c r="V106" s="24"/>
      <c r="W106" s="27"/>
      <c r="X106" s="27"/>
      <c r="Y106" s="27"/>
      <c r="Z106" s="27"/>
      <c r="AA106" s="27"/>
      <c r="AB106" s="24"/>
      <c r="AC106" s="24"/>
      <c r="AD106" s="27"/>
      <c r="AE106" s="29"/>
      <c r="AF106" s="25" t="s">
        <v>57</v>
      </c>
      <c r="AG106" s="25"/>
      <c r="AH106" s="25"/>
      <c r="AI106" s="25"/>
      <c r="AJ106" s="25"/>
      <c r="AK106" s="26"/>
      <c r="AL106" s="37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</row>
    <row r="107" spans="1:61" ht="45" customHeight="1">
      <c r="A107" s="151"/>
      <c r="B107" s="152"/>
      <c r="C107" s="58"/>
      <c r="D107" s="59"/>
      <c r="E107" s="62"/>
      <c r="F107" s="63"/>
      <c r="G107" s="66"/>
      <c r="H107" s="67"/>
      <c r="I107" s="67"/>
      <c r="J107" s="67"/>
      <c r="K107" s="67"/>
      <c r="L107" s="67"/>
      <c r="M107" s="68"/>
      <c r="N107" s="72"/>
      <c r="O107" s="85"/>
      <c r="P107" s="24"/>
      <c r="Q107" s="12"/>
      <c r="R107" s="12"/>
      <c r="S107" s="24"/>
      <c r="T107" s="24"/>
      <c r="U107" s="24"/>
      <c r="V107" s="24"/>
      <c r="W107" s="24"/>
      <c r="X107" s="12"/>
      <c r="Y107" s="12"/>
      <c r="Z107" s="12"/>
      <c r="AA107" s="24"/>
      <c r="AB107" s="12"/>
      <c r="AC107" s="24"/>
      <c r="AD107" s="24"/>
      <c r="AE107" s="30"/>
      <c r="AF107" s="25" t="s">
        <v>57</v>
      </c>
      <c r="AG107" s="25"/>
      <c r="AH107" s="25"/>
      <c r="AI107" s="25"/>
      <c r="AJ107" s="25"/>
      <c r="AK107" s="26"/>
      <c r="AL107" s="35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</row>
    <row r="108" spans="1:61" ht="45">
      <c r="A108" s="151"/>
      <c r="B108" s="152"/>
      <c r="C108" s="60"/>
      <c r="D108" s="61"/>
      <c r="E108" s="64"/>
      <c r="F108" s="65"/>
      <c r="G108" s="69"/>
      <c r="H108" s="70"/>
      <c r="I108" s="70"/>
      <c r="J108" s="70"/>
      <c r="K108" s="70"/>
      <c r="L108" s="70"/>
      <c r="M108" s="71"/>
      <c r="N108" s="73"/>
      <c r="O108" s="86"/>
      <c r="P108" s="12"/>
      <c r="Q108" s="12"/>
      <c r="R108" s="12"/>
      <c r="S108" s="12"/>
      <c r="T108" s="24"/>
      <c r="U108" s="24"/>
      <c r="V108" s="24"/>
      <c r="W108" s="12"/>
      <c r="X108" s="12"/>
      <c r="Y108" s="12"/>
      <c r="Z108" s="12"/>
      <c r="AA108" s="24"/>
      <c r="AB108" s="24"/>
      <c r="AC108" s="24"/>
      <c r="AD108" s="12"/>
      <c r="AE108" s="30"/>
      <c r="AF108" s="25" t="s">
        <v>57</v>
      </c>
      <c r="AG108" s="25"/>
      <c r="AH108" s="25"/>
      <c r="AI108" s="25"/>
      <c r="AJ108" s="25"/>
      <c r="AK108" s="26"/>
      <c r="AL108" s="37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</row>
    <row r="109" spans="1:61" ht="45" customHeight="1">
      <c r="A109" s="151"/>
      <c r="B109" s="152"/>
      <c r="C109" s="58"/>
      <c r="D109" s="59"/>
      <c r="E109" s="62"/>
      <c r="F109" s="63"/>
      <c r="G109" s="66"/>
      <c r="H109" s="67"/>
      <c r="I109" s="67"/>
      <c r="J109" s="67"/>
      <c r="K109" s="67"/>
      <c r="L109" s="67"/>
      <c r="M109" s="68"/>
      <c r="N109" s="72"/>
      <c r="O109" s="85"/>
      <c r="P109" s="28"/>
      <c r="Q109" s="28"/>
      <c r="R109" s="28"/>
      <c r="S109" s="28"/>
      <c r="T109" s="28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25" t="s">
        <v>57</v>
      </c>
      <c r="AG109" s="25"/>
      <c r="AH109" s="25"/>
      <c r="AI109" s="25"/>
      <c r="AJ109" s="25"/>
      <c r="AK109" s="26"/>
      <c r="AL109" s="35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</row>
    <row r="110" spans="1:61" ht="45">
      <c r="A110" s="151"/>
      <c r="B110" s="152"/>
      <c r="C110" s="60"/>
      <c r="D110" s="61"/>
      <c r="E110" s="64"/>
      <c r="F110" s="65"/>
      <c r="G110" s="69"/>
      <c r="H110" s="70"/>
      <c r="I110" s="70"/>
      <c r="J110" s="70"/>
      <c r="K110" s="70"/>
      <c r="L110" s="70"/>
      <c r="M110" s="71"/>
      <c r="N110" s="73"/>
      <c r="O110" s="86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30"/>
      <c r="AF110" s="25" t="s">
        <v>57</v>
      </c>
      <c r="AG110" s="25"/>
      <c r="AH110" s="25"/>
      <c r="AI110" s="25"/>
      <c r="AJ110" s="25"/>
      <c r="AK110" s="26"/>
      <c r="AL110" s="37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</row>
    <row r="111" spans="1:61" ht="45" customHeight="1">
      <c r="A111" s="151"/>
      <c r="B111" s="152"/>
      <c r="C111" s="58"/>
      <c r="D111" s="59"/>
      <c r="E111" s="62"/>
      <c r="F111" s="63"/>
      <c r="G111" s="66"/>
      <c r="H111" s="67"/>
      <c r="I111" s="67"/>
      <c r="J111" s="67"/>
      <c r="K111" s="67"/>
      <c r="L111" s="67"/>
      <c r="M111" s="68"/>
      <c r="N111" s="72"/>
      <c r="O111" s="85"/>
      <c r="P111" s="24"/>
      <c r="Q111" s="12"/>
      <c r="R111" s="12"/>
      <c r="S111" s="24"/>
      <c r="T111" s="24"/>
      <c r="U111" s="24"/>
      <c r="V111" s="24"/>
      <c r="W111" s="24"/>
      <c r="X111" s="12"/>
      <c r="Y111" s="12"/>
      <c r="Z111" s="12"/>
      <c r="AA111" s="24"/>
      <c r="AB111" s="12"/>
      <c r="AC111" s="24"/>
      <c r="AD111" s="24"/>
      <c r="AE111" s="30"/>
      <c r="AF111" s="25" t="s">
        <v>57</v>
      </c>
      <c r="AG111" s="25"/>
      <c r="AH111" s="25"/>
      <c r="AI111" s="25"/>
      <c r="AJ111" s="25"/>
      <c r="AK111" s="26"/>
      <c r="AL111" s="35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</row>
    <row r="112" spans="1:61" ht="45">
      <c r="A112" s="151"/>
      <c r="B112" s="152"/>
      <c r="C112" s="60"/>
      <c r="D112" s="61"/>
      <c r="E112" s="64"/>
      <c r="F112" s="65"/>
      <c r="G112" s="69"/>
      <c r="H112" s="70"/>
      <c r="I112" s="70"/>
      <c r="J112" s="70"/>
      <c r="K112" s="70"/>
      <c r="L112" s="70"/>
      <c r="M112" s="71"/>
      <c r="N112" s="73"/>
      <c r="O112" s="86"/>
      <c r="P112" s="12"/>
      <c r="Q112" s="12"/>
      <c r="R112" s="12"/>
      <c r="S112" s="12"/>
      <c r="T112" s="24"/>
      <c r="U112" s="24"/>
      <c r="V112" s="24"/>
      <c r="W112" s="12"/>
      <c r="X112" s="12"/>
      <c r="Y112" s="12"/>
      <c r="Z112" s="12"/>
      <c r="AA112" s="24"/>
      <c r="AB112" s="24"/>
      <c r="AC112" s="24"/>
      <c r="AD112" s="12"/>
      <c r="AE112" s="30"/>
      <c r="AF112" s="25" t="s">
        <v>57</v>
      </c>
      <c r="AG112" s="25"/>
      <c r="AH112" s="25"/>
      <c r="AI112" s="25"/>
      <c r="AJ112" s="25"/>
      <c r="AK112" s="26"/>
      <c r="AL112" s="37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</row>
    <row r="113" spans="1:61" ht="45" customHeight="1">
      <c r="A113" s="151"/>
      <c r="B113" s="152"/>
      <c r="C113" s="58"/>
      <c r="D113" s="59"/>
      <c r="E113" s="62"/>
      <c r="F113" s="63"/>
      <c r="G113" s="66"/>
      <c r="H113" s="67"/>
      <c r="I113" s="67"/>
      <c r="J113" s="67"/>
      <c r="K113" s="67"/>
      <c r="L113" s="67"/>
      <c r="M113" s="68"/>
      <c r="N113" s="72"/>
      <c r="O113" s="85"/>
      <c r="P113" s="24"/>
      <c r="Q113" s="24"/>
      <c r="R113" s="24"/>
      <c r="S113" s="12"/>
      <c r="T113" s="12"/>
      <c r="U113" s="24"/>
      <c r="V113" s="24"/>
      <c r="W113" s="24"/>
      <c r="X113" s="24"/>
      <c r="Y113" s="24"/>
      <c r="Z113" s="12"/>
      <c r="AA113" s="24"/>
      <c r="AB113" s="12"/>
      <c r="AC113" s="24"/>
      <c r="AD113" s="24"/>
      <c r="AE113" s="30"/>
      <c r="AF113" s="25" t="s">
        <v>57</v>
      </c>
      <c r="AG113" s="25"/>
      <c r="AH113" s="25"/>
      <c r="AI113" s="25"/>
      <c r="AJ113" s="25"/>
      <c r="AK113" s="26"/>
      <c r="AL113" s="35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</row>
    <row r="114" spans="1:61" ht="45">
      <c r="A114" s="151"/>
      <c r="B114" s="152"/>
      <c r="C114" s="60"/>
      <c r="D114" s="61"/>
      <c r="E114" s="64"/>
      <c r="F114" s="65"/>
      <c r="G114" s="69"/>
      <c r="H114" s="70"/>
      <c r="I114" s="70"/>
      <c r="J114" s="70"/>
      <c r="K114" s="70"/>
      <c r="L114" s="70"/>
      <c r="M114" s="71"/>
      <c r="N114" s="73"/>
      <c r="O114" s="86"/>
      <c r="P114" s="24"/>
      <c r="Q114" s="24"/>
      <c r="R114" s="12"/>
      <c r="S114" s="12"/>
      <c r="T114" s="24"/>
      <c r="U114" s="24"/>
      <c r="V114" s="24"/>
      <c r="W114" s="24"/>
      <c r="X114" s="24"/>
      <c r="Y114" s="12"/>
      <c r="Z114" s="12"/>
      <c r="AA114" s="24"/>
      <c r="AB114" s="24"/>
      <c r="AC114" s="24"/>
      <c r="AD114" s="24"/>
      <c r="AE114" s="30"/>
      <c r="AF114" s="25" t="s">
        <v>57</v>
      </c>
      <c r="AG114" s="25"/>
      <c r="AH114" s="25"/>
      <c r="AI114" s="25"/>
      <c r="AJ114" s="25"/>
      <c r="AK114" s="26"/>
      <c r="AL114" s="37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</row>
    <row r="115" spans="1:61" ht="15" customHeight="1">
      <c r="A115" s="151"/>
      <c r="B115" s="152" t="s">
        <v>62</v>
      </c>
      <c r="C115" s="125" t="s">
        <v>16</v>
      </c>
      <c r="D115" s="126"/>
      <c r="E115" s="126"/>
      <c r="F115" s="127"/>
      <c r="G115" s="153" t="s">
        <v>17</v>
      </c>
      <c r="H115" s="155" t="s">
        <v>18</v>
      </c>
      <c r="I115" s="126"/>
      <c r="J115" s="126"/>
      <c r="K115" s="126"/>
      <c r="L115" s="127"/>
      <c r="M115" s="125" t="s">
        <v>19</v>
      </c>
      <c r="N115" s="126"/>
      <c r="O115" s="127"/>
      <c r="P115" s="128" t="s">
        <v>64</v>
      </c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4"/>
      <c r="AG115" s="14"/>
      <c r="AH115" s="14"/>
      <c r="AI115" s="14"/>
      <c r="AJ115" s="14"/>
      <c r="AK115" s="14"/>
      <c r="AL115" s="132" t="s">
        <v>20</v>
      </c>
      <c r="AM115" s="132"/>
      <c r="AN115" s="132"/>
      <c r="AO115" s="132"/>
      <c r="AP115" s="132"/>
      <c r="AQ115" s="132"/>
      <c r="AR115" s="132"/>
      <c r="AS115" s="132"/>
      <c r="AT115" s="135">
        <f>$N$3</f>
        <v>42614</v>
      </c>
      <c r="AU115" s="135"/>
      <c r="AV115" s="135"/>
      <c r="AW115" s="135"/>
      <c r="AX115" s="138">
        <f>$N$3</f>
        <v>42614</v>
      </c>
      <c r="AY115" s="138"/>
      <c r="AZ115" s="138"/>
      <c r="BA115" s="141" t="s">
        <v>21</v>
      </c>
      <c r="BB115" s="141"/>
      <c r="BC115" s="142"/>
      <c r="BD115" s="112" t="s">
        <v>22</v>
      </c>
      <c r="BE115" s="112"/>
      <c r="BF115" s="112"/>
      <c r="BG115" s="112"/>
      <c r="BH115" s="112"/>
    </row>
    <row r="116" spans="1:61" ht="13.5" customHeight="1">
      <c r="A116" s="151"/>
      <c r="B116" s="152"/>
      <c r="C116" s="113" t="s">
        <v>23</v>
      </c>
      <c r="D116" s="114"/>
      <c r="E116" s="114"/>
      <c r="F116" s="115"/>
      <c r="G116" s="154"/>
      <c r="H116" s="114" t="s">
        <v>24</v>
      </c>
      <c r="I116" s="114"/>
      <c r="J116" s="114"/>
      <c r="K116" s="114"/>
      <c r="L116" s="115"/>
      <c r="M116" s="113" t="s">
        <v>25</v>
      </c>
      <c r="N116" s="114"/>
      <c r="O116" s="115"/>
      <c r="P116" s="128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4"/>
      <c r="AG116" s="14"/>
      <c r="AH116" s="14"/>
      <c r="AI116" s="14"/>
      <c r="AJ116" s="14"/>
      <c r="AK116" s="14"/>
      <c r="AL116" s="133"/>
      <c r="AM116" s="133"/>
      <c r="AN116" s="133"/>
      <c r="AO116" s="133"/>
      <c r="AP116" s="133"/>
      <c r="AQ116" s="133"/>
      <c r="AR116" s="133"/>
      <c r="AS116" s="133"/>
      <c r="AT116" s="136"/>
      <c r="AU116" s="136"/>
      <c r="AV116" s="136"/>
      <c r="AW116" s="136"/>
      <c r="AX116" s="139"/>
      <c r="AY116" s="139"/>
      <c r="AZ116" s="139"/>
      <c r="BA116" s="143"/>
      <c r="BB116" s="143"/>
      <c r="BC116" s="144"/>
      <c r="BD116" s="112"/>
      <c r="BE116" s="112"/>
      <c r="BF116" s="112"/>
      <c r="BG116" s="112"/>
      <c r="BH116" s="112"/>
    </row>
    <row r="117" spans="1:61" ht="19.5" customHeight="1">
      <c r="A117" s="151"/>
      <c r="B117" s="152"/>
      <c r="C117" s="116">
        <f>$N$3</f>
        <v>42614</v>
      </c>
      <c r="D117" s="117"/>
      <c r="E117" s="117"/>
      <c r="F117" s="118"/>
      <c r="G117" s="119">
        <v>333</v>
      </c>
      <c r="H117" s="120"/>
      <c r="I117" s="120"/>
      <c r="J117" s="120"/>
      <c r="K117" s="120"/>
      <c r="L117" s="121"/>
      <c r="M117" s="122" t="str">
        <f>[1]СПИСОК!P91</f>
        <v>К2;К4;К6;</v>
      </c>
      <c r="N117" s="123"/>
      <c r="O117" s="124"/>
      <c r="P117" s="130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4"/>
      <c r="AG117" s="14"/>
      <c r="AH117" s="14"/>
      <c r="AI117" s="14"/>
      <c r="AJ117" s="14"/>
      <c r="AK117" s="14"/>
      <c r="AL117" s="134"/>
      <c r="AM117" s="134"/>
      <c r="AN117" s="134"/>
      <c r="AO117" s="134"/>
      <c r="AP117" s="134"/>
      <c r="AQ117" s="134"/>
      <c r="AR117" s="134"/>
      <c r="AS117" s="134"/>
      <c r="AT117" s="137"/>
      <c r="AU117" s="137"/>
      <c r="AV117" s="137"/>
      <c r="AW117" s="137"/>
      <c r="AX117" s="140"/>
      <c r="AY117" s="140"/>
      <c r="AZ117" s="140"/>
      <c r="BA117" s="145"/>
      <c r="BB117" s="145"/>
      <c r="BC117" s="146"/>
      <c r="BD117" s="112" t="s">
        <v>26</v>
      </c>
      <c r="BE117" s="112"/>
      <c r="BF117" s="112"/>
      <c r="BG117" s="112"/>
      <c r="BH117" s="112"/>
    </row>
    <row r="118" spans="1:61" ht="33.75" customHeight="1">
      <c r="A118" s="151"/>
      <c r="B118" s="152"/>
      <c r="C118" s="156" t="s">
        <v>27</v>
      </c>
      <c r="D118" s="157"/>
      <c r="E118" s="149" t="s">
        <v>28</v>
      </c>
      <c r="F118" s="148"/>
      <c r="G118" s="174" t="str">
        <f>[1]СПИСОК!D91&amp;" "&amp;CONCATENATE([1]СПИСОК!D92)&amp;" "&amp;CONCATENATE([1]СПИСОК!D93)&amp;" "&amp;CONCATENATE([1]СПИСОК!D94)</f>
        <v xml:space="preserve">Участок такелажных  работ  Премия 45% Заказ </v>
      </c>
      <c r="H118" s="175"/>
      <c r="I118" s="175"/>
      <c r="J118" s="175"/>
      <c r="K118" s="175"/>
      <c r="L118" s="175"/>
      <c r="M118" s="176"/>
      <c r="N118" s="170" t="s">
        <v>29</v>
      </c>
      <c r="O118" s="171" t="s">
        <v>30</v>
      </c>
      <c r="P118" s="183" t="str">
        <f>[1]СПИСОК!C91</f>
        <v>Участок 1</v>
      </c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6"/>
      <c r="AG118" s="16"/>
      <c r="AH118" s="16"/>
      <c r="AI118" s="16"/>
      <c r="AJ118" s="16"/>
      <c r="AK118" s="16"/>
      <c r="AL118" s="147" t="s">
        <v>31</v>
      </c>
      <c r="AM118" s="148"/>
      <c r="AN118" s="148"/>
      <c r="AO118" s="148"/>
      <c r="AP118" s="148" t="s">
        <v>32</v>
      </c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 t="s">
        <v>33</v>
      </c>
      <c r="BA118" s="148"/>
      <c r="BB118" s="148"/>
      <c r="BC118" s="148"/>
      <c r="BD118" s="149" t="s">
        <v>34</v>
      </c>
      <c r="BE118" s="149"/>
      <c r="BF118" s="149"/>
      <c r="BG118" s="148" t="s">
        <v>35</v>
      </c>
      <c r="BH118" s="148"/>
    </row>
    <row r="119" spans="1:61" ht="35.25" customHeight="1">
      <c r="A119" s="151"/>
      <c r="B119" s="152"/>
      <c r="C119" s="158"/>
      <c r="D119" s="159"/>
      <c r="E119" s="148"/>
      <c r="F119" s="148"/>
      <c r="G119" s="177"/>
      <c r="H119" s="178"/>
      <c r="I119" s="178"/>
      <c r="J119" s="178"/>
      <c r="K119" s="178"/>
      <c r="L119" s="178"/>
      <c r="M119" s="179"/>
      <c r="N119" s="170"/>
      <c r="O119" s="172"/>
      <c r="P119" s="17">
        <f>C117</f>
        <v>42614</v>
      </c>
      <c r="Q119" s="17">
        <f>P119+1</f>
        <v>42615</v>
      </c>
      <c r="R119" s="17">
        <f t="shared" ref="R119:U119" si="14">Q119+1</f>
        <v>42616</v>
      </c>
      <c r="S119" s="17">
        <f t="shared" si="14"/>
        <v>42617</v>
      </c>
      <c r="T119" s="17">
        <f t="shared" si="14"/>
        <v>42618</v>
      </c>
      <c r="U119" s="17">
        <f t="shared" si="14"/>
        <v>42619</v>
      </c>
      <c r="V119" s="17">
        <f>U119+1</f>
        <v>42620</v>
      </c>
      <c r="W119" s="17">
        <f t="shared" ref="W119:AD120" si="15">V119+1</f>
        <v>42621</v>
      </c>
      <c r="X119" s="17">
        <f t="shared" si="15"/>
        <v>42622</v>
      </c>
      <c r="Y119" s="17">
        <f t="shared" si="15"/>
        <v>42623</v>
      </c>
      <c r="Z119" s="17">
        <f t="shared" si="15"/>
        <v>42624</v>
      </c>
      <c r="AA119" s="17">
        <f t="shared" si="15"/>
        <v>42625</v>
      </c>
      <c r="AB119" s="17">
        <f t="shared" si="15"/>
        <v>42626</v>
      </c>
      <c r="AC119" s="17">
        <f t="shared" si="15"/>
        <v>42627</v>
      </c>
      <c r="AD119" s="17">
        <f t="shared" si="15"/>
        <v>42628</v>
      </c>
      <c r="AE119" s="18" t="s">
        <v>36</v>
      </c>
      <c r="AF119" s="19"/>
      <c r="AG119" s="19"/>
      <c r="AH119" s="19"/>
      <c r="AI119" s="19"/>
      <c r="AJ119" s="19"/>
      <c r="AK119" s="19"/>
      <c r="AL119" s="150" t="s">
        <v>37</v>
      </c>
      <c r="AM119" s="105" t="s">
        <v>38</v>
      </c>
      <c r="AN119" s="105" t="s">
        <v>39</v>
      </c>
      <c r="AO119" s="105" t="s">
        <v>40</v>
      </c>
      <c r="AP119" s="105" t="s">
        <v>41</v>
      </c>
      <c r="AQ119" s="105" t="s">
        <v>42</v>
      </c>
      <c r="AR119" s="105" t="s">
        <v>43</v>
      </c>
      <c r="AS119" s="105" t="s">
        <v>44</v>
      </c>
      <c r="AT119" s="105" t="s">
        <v>45</v>
      </c>
      <c r="AU119" s="105" t="s">
        <v>46</v>
      </c>
      <c r="AV119" s="105" t="s">
        <v>47</v>
      </c>
      <c r="AW119" s="105" t="s">
        <v>48</v>
      </c>
      <c r="AX119" s="108" t="s">
        <v>49</v>
      </c>
      <c r="AY119" s="105" t="s">
        <v>50</v>
      </c>
      <c r="AZ119" s="105" t="s">
        <v>51</v>
      </c>
      <c r="BA119" s="105" t="s">
        <v>52</v>
      </c>
      <c r="BB119" s="105" t="s">
        <v>53</v>
      </c>
      <c r="BC119" s="105" t="s">
        <v>54</v>
      </c>
      <c r="BD119" s="105" t="s">
        <v>52</v>
      </c>
      <c r="BE119" s="105" t="s">
        <v>53</v>
      </c>
      <c r="BF119" s="105" t="s">
        <v>54</v>
      </c>
      <c r="BG119" s="106"/>
      <c r="BH119" s="107" t="s">
        <v>55</v>
      </c>
      <c r="BI119" s="101"/>
    </row>
    <row r="120" spans="1:61" ht="35.25" customHeight="1">
      <c r="A120" s="151"/>
      <c r="B120" s="152"/>
      <c r="C120" s="160"/>
      <c r="D120" s="161"/>
      <c r="E120" s="148"/>
      <c r="F120" s="148"/>
      <c r="G120" s="180"/>
      <c r="H120" s="181"/>
      <c r="I120" s="181"/>
      <c r="J120" s="181"/>
      <c r="K120" s="181"/>
      <c r="L120" s="181"/>
      <c r="M120" s="182"/>
      <c r="N120" s="170"/>
      <c r="O120" s="173"/>
      <c r="P120" s="20">
        <f>AD119+1</f>
        <v>42629</v>
      </c>
      <c r="Q120" s="21">
        <f>P120+1</f>
        <v>42630</v>
      </c>
      <c r="R120" s="21">
        <f>Q120+1</f>
        <v>42631</v>
      </c>
      <c r="S120" s="21">
        <f>R120+1</f>
        <v>42632</v>
      </c>
      <c r="T120" s="21">
        <f>S120+1</f>
        <v>42633</v>
      </c>
      <c r="U120" s="21">
        <f>T120+1</f>
        <v>42634</v>
      </c>
      <c r="V120" s="21">
        <f t="shared" ref="V120" si="16">U120+1</f>
        <v>42635</v>
      </c>
      <c r="W120" s="21">
        <f t="shared" si="15"/>
        <v>42636</v>
      </c>
      <c r="X120" s="21">
        <f t="shared" si="15"/>
        <v>42637</v>
      </c>
      <c r="Y120" s="21">
        <f t="shared" si="15"/>
        <v>42638</v>
      </c>
      <c r="Z120" s="21">
        <f t="shared" si="15"/>
        <v>42639</v>
      </c>
      <c r="AA120" s="21">
        <f>Z120+1</f>
        <v>42640</v>
      </c>
      <c r="AB120" s="21">
        <f>AA120+1</f>
        <v>42641</v>
      </c>
      <c r="AC120" s="22">
        <f>IF(DAY(AB$10+1)&gt;DAY($AB120),$AB120+1,"")</f>
        <v>42642</v>
      </c>
      <c r="AD120" s="22">
        <f>IF(DAY(AB$10+2)&gt;DAY($AB120),$AB120+2,"")</f>
        <v>42643</v>
      </c>
      <c r="AE120" s="22" t="str">
        <f>IF(DAY(AB$10+3)&gt;DAY($AB120),$AB120+3,"")</f>
        <v/>
      </c>
      <c r="AF120" s="23"/>
      <c r="AG120" s="23"/>
      <c r="AH120" s="23"/>
      <c r="AI120" s="23"/>
      <c r="AJ120" s="23"/>
      <c r="AK120" s="23"/>
      <c r="AL120" s="150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8"/>
      <c r="AY120" s="105"/>
      <c r="AZ120" s="105"/>
      <c r="BA120" s="105"/>
      <c r="BB120" s="105"/>
      <c r="BC120" s="105"/>
      <c r="BD120" s="105"/>
      <c r="BE120" s="105"/>
      <c r="BF120" s="105"/>
      <c r="BG120" s="106"/>
      <c r="BH120" s="107"/>
      <c r="BI120" s="101"/>
    </row>
    <row r="121" spans="1:61" ht="43.5" customHeight="1">
      <c r="A121" s="151"/>
      <c r="B121" s="152"/>
      <c r="C121" s="58"/>
      <c r="D121" s="59"/>
      <c r="E121" s="62"/>
      <c r="F121" s="63"/>
      <c r="G121" s="66"/>
      <c r="H121" s="67"/>
      <c r="I121" s="67"/>
      <c r="J121" s="67"/>
      <c r="K121" s="67"/>
      <c r="L121" s="67"/>
      <c r="M121" s="68"/>
      <c r="N121" s="72"/>
      <c r="O121" s="85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45"/>
      <c r="AB121" s="45"/>
      <c r="AC121" s="45"/>
      <c r="AD121" s="45"/>
      <c r="AE121" s="24"/>
      <c r="AF121" s="25" t="s">
        <v>57</v>
      </c>
      <c r="AG121" s="25"/>
      <c r="AH121" s="25"/>
      <c r="AI121" s="25"/>
      <c r="AJ121" s="25"/>
      <c r="AK121" s="26"/>
      <c r="AL121" s="35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</row>
    <row r="122" spans="1:61" ht="40.5" customHeight="1">
      <c r="A122" s="151"/>
      <c r="B122" s="152"/>
      <c r="C122" s="60"/>
      <c r="D122" s="61"/>
      <c r="E122" s="64"/>
      <c r="F122" s="65"/>
      <c r="G122" s="69"/>
      <c r="H122" s="70"/>
      <c r="I122" s="70"/>
      <c r="J122" s="70"/>
      <c r="K122" s="70"/>
      <c r="L122" s="70"/>
      <c r="M122" s="71"/>
      <c r="N122" s="73"/>
      <c r="O122" s="86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12"/>
      <c r="AF122" s="25" t="s">
        <v>57</v>
      </c>
      <c r="AG122" s="25"/>
      <c r="AH122" s="25"/>
      <c r="AI122" s="25"/>
      <c r="AJ122" s="25"/>
      <c r="AK122" s="26"/>
      <c r="AL122" s="37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</row>
    <row r="123" spans="1:61" ht="45" customHeight="1">
      <c r="A123" s="151"/>
      <c r="B123" s="152"/>
      <c r="C123" s="58"/>
      <c r="D123" s="59"/>
      <c r="E123" s="62"/>
      <c r="F123" s="63"/>
      <c r="G123" s="66"/>
      <c r="H123" s="67"/>
      <c r="I123" s="67"/>
      <c r="J123" s="67"/>
      <c r="K123" s="67"/>
      <c r="L123" s="67"/>
      <c r="M123" s="68"/>
      <c r="N123" s="72"/>
      <c r="O123" s="85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28"/>
      <c r="AF123" s="25" t="s">
        <v>57</v>
      </c>
      <c r="AG123" s="25"/>
      <c r="AH123" s="25"/>
      <c r="AI123" s="25"/>
      <c r="AJ123" s="25"/>
      <c r="AK123" s="26"/>
      <c r="AL123" s="35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</row>
    <row r="124" spans="1:61" ht="45">
      <c r="A124" s="151"/>
      <c r="B124" s="152"/>
      <c r="C124" s="60"/>
      <c r="D124" s="61"/>
      <c r="E124" s="64"/>
      <c r="F124" s="65"/>
      <c r="G124" s="69"/>
      <c r="H124" s="70"/>
      <c r="I124" s="70"/>
      <c r="J124" s="70"/>
      <c r="K124" s="70"/>
      <c r="L124" s="70"/>
      <c r="M124" s="71"/>
      <c r="N124" s="73"/>
      <c r="O124" s="86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29"/>
      <c r="AF124" s="25" t="s">
        <v>57</v>
      </c>
      <c r="AG124" s="25"/>
      <c r="AH124" s="25"/>
      <c r="AI124" s="25"/>
      <c r="AJ124" s="25"/>
      <c r="AK124" s="26"/>
      <c r="AL124" s="37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</row>
    <row r="125" spans="1:61" ht="45" customHeight="1">
      <c r="A125" s="151"/>
      <c r="B125" s="152"/>
      <c r="C125" s="58"/>
      <c r="D125" s="59"/>
      <c r="E125" s="62"/>
      <c r="F125" s="63"/>
      <c r="G125" s="66"/>
      <c r="H125" s="67"/>
      <c r="I125" s="67"/>
      <c r="J125" s="67"/>
      <c r="K125" s="67"/>
      <c r="L125" s="67"/>
      <c r="M125" s="68"/>
      <c r="N125" s="72"/>
      <c r="O125" s="8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24"/>
      <c r="AF125" s="25" t="s">
        <v>57</v>
      </c>
      <c r="AG125" s="25"/>
      <c r="AH125" s="25"/>
      <c r="AI125" s="25"/>
      <c r="AJ125" s="25"/>
      <c r="AK125" s="26"/>
      <c r="AL125" s="35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</row>
    <row r="126" spans="1:61" ht="45">
      <c r="A126" s="151"/>
      <c r="B126" s="152"/>
      <c r="C126" s="60"/>
      <c r="D126" s="61"/>
      <c r="E126" s="64"/>
      <c r="F126" s="65"/>
      <c r="G126" s="69"/>
      <c r="H126" s="70"/>
      <c r="I126" s="70"/>
      <c r="J126" s="70"/>
      <c r="K126" s="70"/>
      <c r="L126" s="70"/>
      <c r="M126" s="71"/>
      <c r="N126" s="73"/>
      <c r="O126" s="86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12"/>
      <c r="AF126" s="25" t="s">
        <v>57</v>
      </c>
      <c r="AG126" s="25"/>
      <c r="AH126" s="25"/>
      <c r="AI126" s="25"/>
      <c r="AJ126" s="25"/>
      <c r="AK126" s="26"/>
      <c r="AL126" s="37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</row>
    <row r="127" spans="1:61" ht="45" customHeight="1">
      <c r="A127" s="151"/>
      <c r="B127" s="152"/>
      <c r="C127" s="58"/>
      <c r="D127" s="59"/>
      <c r="E127" s="62"/>
      <c r="F127" s="63"/>
      <c r="G127" s="66"/>
      <c r="H127" s="67"/>
      <c r="I127" s="67"/>
      <c r="J127" s="67"/>
      <c r="K127" s="67"/>
      <c r="L127" s="67"/>
      <c r="M127" s="68"/>
      <c r="N127" s="72"/>
      <c r="O127" s="8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28"/>
      <c r="AF127" s="25" t="s">
        <v>57</v>
      </c>
      <c r="AG127" s="25"/>
      <c r="AH127" s="25"/>
      <c r="AI127" s="25"/>
      <c r="AJ127" s="25"/>
      <c r="AK127" s="26"/>
      <c r="AL127" s="35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</row>
    <row r="128" spans="1:61" ht="45">
      <c r="A128" s="151"/>
      <c r="B128" s="152"/>
      <c r="C128" s="60"/>
      <c r="D128" s="61"/>
      <c r="E128" s="64"/>
      <c r="F128" s="65"/>
      <c r="G128" s="69"/>
      <c r="H128" s="70"/>
      <c r="I128" s="70"/>
      <c r="J128" s="70"/>
      <c r="K128" s="70"/>
      <c r="L128" s="70"/>
      <c r="M128" s="71"/>
      <c r="N128" s="73"/>
      <c r="O128" s="86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29"/>
      <c r="AF128" s="25" t="s">
        <v>57</v>
      </c>
      <c r="AG128" s="25"/>
      <c r="AH128" s="25"/>
      <c r="AI128" s="25"/>
      <c r="AJ128" s="25"/>
      <c r="AK128" s="26"/>
      <c r="AL128" s="37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</row>
    <row r="129" spans="1:61" ht="45" customHeight="1">
      <c r="A129" s="151"/>
      <c r="B129" s="152"/>
      <c r="C129" s="58"/>
      <c r="D129" s="59"/>
      <c r="E129" s="62"/>
      <c r="F129" s="63"/>
      <c r="G129" s="66"/>
      <c r="H129" s="67"/>
      <c r="I129" s="67"/>
      <c r="J129" s="67"/>
      <c r="K129" s="67"/>
      <c r="L129" s="67"/>
      <c r="M129" s="68"/>
      <c r="N129" s="72"/>
      <c r="O129" s="8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30"/>
      <c r="AF129" s="25" t="s">
        <v>57</v>
      </c>
      <c r="AG129" s="25"/>
      <c r="AH129" s="25"/>
      <c r="AI129" s="25"/>
      <c r="AJ129" s="25"/>
      <c r="AK129" s="26"/>
      <c r="AL129" s="35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</row>
    <row r="130" spans="1:61" ht="45">
      <c r="A130" s="151"/>
      <c r="B130" s="152"/>
      <c r="C130" s="60"/>
      <c r="D130" s="61"/>
      <c r="E130" s="64"/>
      <c r="F130" s="65"/>
      <c r="G130" s="69"/>
      <c r="H130" s="70"/>
      <c r="I130" s="70"/>
      <c r="J130" s="70"/>
      <c r="K130" s="70"/>
      <c r="L130" s="70"/>
      <c r="M130" s="71"/>
      <c r="N130" s="73"/>
      <c r="O130" s="86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30"/>
      <c r="AF130" s="25" t="s">
        <v>57</v>
      </c>
      <c r="AG130" s="25"/>
      <c r="AH130" s="25"/>
      <c r="AI130" s="25"/>
      <c r="AJ130" s="25"/>
      <c r="AK130" s="26"/>
      <c r="AL130" s="37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</row>
    <row r="131" spans="1:61" ht="45" customHeight="1">
      <c r="A131" s="151"/>
      <c r="B131" s="152"/>
      <c r="C131" s="58"/>
      <c r="D131" s="59"/>
      <c r="E131" s="62"/>
      <c r="F131" s="63"/>
      <c r="G131" s="66"/>
      <c r="H131" s="67"/>
      <c r="I131" s="67"/>
      <c r="J131" s="67"/>
      <c r="K131" s="67"/>
      <c r="L131" s="67"/>
      <c r="M131" s="68"/>
      <c r="N131" s="72"/>
      <c r="O131" s="85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30"/>
      <c r="AF131" s="25" t="s">
        <v>57</v>
      </c>
      <c r="AG131" s="25"/>
      <c r="AH131" s="25"/>
      <c r="AI131" s="25"/>
      <c r="AJ131" s="25"/>
      <c r="AK131" s="26"/>
      <c r="AL131" s="35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</row>
    <row r="132" spans="1:61" ht="45">
      <c r="A132" s="151"/>
      <c r="B132" s="152"/>
      <c r="C132" s="60"/>
      <c r="D132" s="61"/>
      <c r="E132" s="64"/>
      <c r="F132" s="65"/>
      <c r="G132" s="69"/>
      <c r="H132" s="70"/>
      <c r="I132" s="70"/>
      <c r="J132" s="70"/>
      <c r="K132" s="70"/>
      <c r="L132" s="70"/>
      <c r="M132" s="71"/>
      <c r="N132" s="73"/>
      <c r="O132" s="86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30"/>
      <c r="AF132" s="25" t="s">
        <v>57</v>
      </c>
      <c r="AG132" s="25"/>
      <c r="AH132" s="25" t="s">
        <v>56</v>
      </c>
      <c r="AI132" s="25"/>
      <c r="AJ132" s="25"/>
      <c r="AK132" s="26"/>
      <c r="AL132" s="37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</row>
    <row r="133" spans="1:61" ht="45" customHeight="1">
      <c r="A133" s="151"/>
      <c r="B133" s="152"/>
      <c r="C133" s="58"/>
      <c r="D133" s="59"/>
      <c r="E133" s="62"/>
      <c r="F133" s="63"/>
      <c r="G133" s="66"/>
      <c r="H133" s="67"/>
      <c r="I133" s="67"/>
      <c r="J133" s="67"/>
      <c r="K133" s="67"/>
      <c r="L133" s="67"/>
      <c r="M133" s="68"/>
      <c r="N133" s="72"/>
      <c r="O133" s="85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30"/>
      <c r="AF133" s="25" t="s">
        <v>57</v>
      </c>
      <c r="AG133" s="25"/>
      <c r="AH133" s="25"/>
      <c r="AI133" s="25"/>
      <c r="AJ133" s="25"/>
      <c r="AK133" s="26"/>
      <c r="AL133" s="35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</row>
    <row r="134" spans="1:61" ht="45">
      <c r="A134" s="151"/>
      <c r="B134" s="152"/>
      <c r="C134" s="60"/>
      <c r="D134" s="61"/>
      <c r="E134" s="64"/>
      <c r="F134" s="65"/>
      <c r="G134" s="69"/>
      <c r="H134" s="70"/>
      <c r="I134" s="70"/>
      <c r="J134" s="70"/>
      <c r="K134" s="70"/>
      <c r="L134" s="70"/>
      <c r="M134" s="71"/>
      <c r="N134" s="73"/>
      <c r="O134" s="86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30"/>
      <c r="AF134" s="25" t="s">
        <v>57</v>
      </c>
      <c r="AG134" s="25"/>
      <c r="AH134" s="25"/>
      <c r="AI134" s="25"/>
      <c r="AJ134" s="25"/>
      <c r="AK134" s="26"/>
      <c r="AL134" s="37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</row>
    <row r="135" spans="1:61" ht="45" customHeight="1">
      <c r="A135" s="151"/>
      <c r="B135" s="152"/>
      <c r="C135" s="58"/>
      <c r="D135" s="59"/>
      <c r="E135" s="62"/>
      <c r="F135" s="63"/>
      <c r="G135" s="66"/>
      <c r="H135" s="67"/>
      <c r="I135" s="67"/>
      <c r="J135" s="67"/>
      <c r="K135" s="67"/>
      <c r="L135" s="67"/>
      <c r="M135" s="68"/>
      <c r="N135" s="72"/>
      <c r="O135" s="85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30"/>
      <c r="AF135" s="25" t="s">
        <v>57</v>
      </c>
      <c r="AG135" s="25"/>
      <c r="AH135" s="25"/>
      <c r="AI135" s="25"/>
      <c r="AJ135" s="25"/>
      <c r="AK135" s="26"/>
      <c r="AL135" s="35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</row>
    <row r="136" spans="1:61" ht="45">
      <c r="A136" s="151"/>
      <c r="B136" s="152"/>
      <c r="C136" s="60"/>
      <c r="D136" s="61"/>
      <c r="E136" s="64"/>
      <c r="F136" s="65"/>
      <c r="G136" s="69"/>
      <c r="H136" s="70"/>
      <c r="I136" s="70"/>
      <c r="J136" s="70"/>
      <c r="K136" s="70"/>
      <c r="L136" s="70"/>
      <c r="M136" s="71"/>
      <c r="N136" s="73"/>
      <c r="O136" s="86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30"/>
      <c r="AF136" s="25" t="s">
        <v>57</v>
      </c>
      <c r="AG136" s="25"/>
      <c r="AH136" s="25"/>
      <c r="AI136" s="25"/>
      <c r="AJ136" s="25"/>
      <c r="AK136" s="26"/>
      <c r="AL136" s="37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</row>
    <row r="137" spans="1:61" ht="15" customHeight="1">
      <c r="A137" s="151"/>
      <c r="B137" s="152" t="s">
        <v>63</v>
      </c>
      <c r="C137" s="125" t="s">
        <v>16</v>
      </c>
      <c r="D137" s="126"/>
      <c r="E137" s="126"/>
      <c r="F137" s="127"/>
      <c r="G137" s="153" t="s">
        <v>17</v>
      </c>
      <c r="H137" s="155" t="s">
        <v>18</v>
      </c>
      <c r="I137" s="126"/>
      <c r="J137" s="126"/>
      <c r="K137" s="126"/>
      <c r="L137" s="127"/>
      <c r="M137" s="125" t="s">
        <v>19</v>
      </c>
      <c r="N137" s="126"/>
      <c r="O137" s="127"/>
      <c r="P137" s="128" t="s">
        <v>64</v>
      </c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4"/>
      <c r="AG137" s="14"/>
      <c r="AH137" s="14"/>
      <c r="AI137" s="14"/>
      <c r="AJ137" s="14"/>
      <c r="AK137" s="14"/>
      <c r="AL137" s="132" t="s">
        <v>20</v>
      </c>
      <c r="AM137" s="132"/>
      <c r="AN137" s="132"/>
      <c r="AO137" s="132"/>
      <c r="AP137" s="132"/>
      <c r="AQ137" s="132"/>
      <c r="AR137" s="132"/>
      <c r="AS137" s="132"/>
      <c r="AT137" s="135">
        <f>$N$3</f>
        <v>42614</v>
      </c>
      <c r="AU137" s="135"/>
      <c r="AV137" s="135"/>
      <c r="AW137" s="135"/>
      <c r="AX137" s="138">
        <f>$N$3</f>
        <v>42614</v>
      </c>
      <c r="AY137" s="138"/>
      <c r="AZ137" s="138"/>
      <c r="BA137" s="141" t="s">
        <v>21</v>
      </c>
      <c r="BB137" s="141"/>
      <c r="BC137" s="142"/>
      <c r="BD137" s="112" t="s">
        <v>22</v>
      </c>
      <c r="BE137" s="112"/>
      <c r="BF137" s="112"/>
      <c r="BG137" s="112"/>
      <c r="BH137" s="112"/>
    </row>
    <row r="138" spans="1:61" ht="13.5" customHeight="1">
      <c r="A138" s="151"/>
      <c r="B138" s="152"/>
      <c r="C138" s="113" t="s">
        <v>23</v>
      </c>
      <c r="D138" s="114"/>
      <c r="E138" s="114"/>
      <c r="F138" s="115"/>
      <c r="G138" s="154"/>
      <c r="H138" s="114" t="s">
        <v>24</v>
      </c>
      <c r="I138" s="114"/>
      <c r="J138" s="114"/>
      <c r="K138" s="114"/>
      <c r="L138" s="115"/>
      <c r="M138" s="113" t="s">
        <v>25</v>
      </c>
      <c r="N138" s="114"/>
      <c r="O138" s="115"/>
      <c r="P138" s="128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4"/>
      <c r="AG138" s="14"/>
      <c r="AH138" s="14"/>
      <c r="AI138" s="14"/>
      <c r="AJ138" s="14"/>
      <c r="AK138" s="14"/>
      <c r="AL138" s="133"/>
      <c r="AM138" s="133"/>
      <c r="AN138" s="133"/>
      <c r="AO138" s="133"/>
      <c r="AP138" s="133"/>
      <c r="AQ138" s="133"/>
      <c r="AR138" s="133"/>
      <c r="AS138" s="133"/>
      <c r="AT138" s="136"/>
      <c r="AU138" s="136"/>
      <c r="AV138" s="136"/>
      <c r="AW138" s="136"/>
      <c r="AX138" s="139"/>
      <c r="AY138" s="139"/>
      <c r="AZ138" s="139"/>
      <c r="BA138" s="143"/>
      <c r="BB138" s="143"/>
      <c r="BC138" s="144"/>
      <c r="BD138" s="112"/>
      <c r="BE138" s="112"/>
      <c r="BF138" s="112"/>
      <c r="BG138" s="112"/>
      <c r="BH138" s="112"/>
    </row>
    <row r="139" spans="1:61" ht="19.5" customHeight="1">
      <c r="A139" s="151"/>
      <c r="B139" s="152"/>
      <c r="C139" s="116">
        <f>$N$3</f>
        <v>42614</v>
      </c>
      <c r="D139" s="117"/>
      <c r="E139" s="117"/>
      <c r="F139" s="118"/>
      <c r="G139" s="119">
        <v>333</v>
      </c>
      <c r="H139" s="120"/>
      <c r="I139" s="120"/>
      <c r="J139" s="120"/>
      <c r="K139" s="120"/>
      <c r="L139" s="121"/>
      <c r="M139" s="122" t="str">
        <f>[1]СПИСОК!P315</f>
        <v/>
      </c>
      <c r="N139" s="123"/>
      <c r="O139" s="124"/>
      <c r="P139" s="130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4"/>
      <c r="AG139" s="14"/>
      <c r="AH139" s="14"/>
      <c r="AI139" s="14"/>
      <c r="AJ139" s="14"/>
      <c r="AK139" s="14"/>
      <c r="AL139" s="134"/>
      <c r="AM139" s="134"/>
      <c r="AN139" s="134"/>
      <c r="AO139" s="134"/>
      <c r="AP139" s="134"/>
      <c r="AQ139" s="134"/>
      <c r="AR139" s="134"/>
      <c r="AS139" s="134"/>
      <c r="AT139" s="137"/>
      <c r="AU139" s="137"/>
      <c r="AV139" s="137"/>
      <c r="AW139" s="137"/>
      <c r="AX139" s="140"/>
      <c r="AY139" s="140"/>
      <c r="AZ139" s="140"/>
      <c r="BA139" s="145"/>
      <c r="BB139" s="145"/>
      <c r="BC139" s="146"/>
      <c r="BD139" s="112" t="s">
        <v>26</v>
      </c>
      <c r="BE139" s="112"/>
      <c r="BF139" s="112"/>
      <c r="BG139" s="112"/>
      <c r="BH139" s="112"/>
    </row>
    <row r="140" spans="1:61" ht="33.75" customHeight="1">
      <c r="A140" s="151"/>
      <c r="B140" s="152"/>
      <c r="C140" s="156" t="s">
        <v>27</v>
      </c>
      <c r="D140" s="157"/>
      <c r="E140" s="149" t="s">
        <v>28</v>
      </c>
      <c r="F140" s="148"/>
      <c r="G140" s="81" t="str">
        <f>[1]СПИСОК!D315&amp;" "&amp;CONCATENATE([1]СПИСОК!D316)&amp;" "&amp;CONCATENATE([1]СПИСОК!D317)&amp;" "&amp;CONCATENATE([1]СПИСОК!D318)</f>
        <v xml:space="preserve">   </v>
      </c>
      <c r="H140" s="162"/>
      <c r="I140" s="162"/>
      <c r="J140" s="162"/>
      <c r="K140" s="162"/>
      <c r="L140" s="162"/>
      <c r="M140" s="163"/>
      <c r="N140" s="170" t="s">
        <v>29</v>
      </c>
      <c r="O140" s="171" t="s">
        <v>30</v>
      </c>
      <c r="P140" s="109">
        <f>[1]СПИСОК!C315</f>
        <v>0</v>
      </c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1"/>
      <c r="AF140" s="16"/>
      <c r="AG140" s="16"/>
      <c r="AH140" s="16"/>
      <c r="AI140" s="16"/>
      <c r="AJ140" s="16"/>
      <c r="AK140" s="16"/>
      <c r="AL140" s="147" t="s">
        <v>31</v>
      </c>
      <c r="AM140" s="148"/>
      <c r="AN140" s="148"/>
      <c r="AO140" s="148"/>
      <c r="AP140" s="148" t="s">
        <v>32</v>
      </c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 t="s">
        <v>33</v>
      </c>
      <c r="BA140" s="148"/>
      <c r="BB140" s="148"/>
      <c r="BC140" s="148"/>
      <c r="BD140" s="149" t="s">
        <v>34</v>
      </c>
      <c r="BE140" s="149"/>
      <c r="BF140" s="149"/>
      <c r="BG140" s="148" t="s">
        <v>35</v>
      </c>
      <c r="BH140" s="148"/>
    </row>
    <row r="141" spans="1:61" ht="35.25" customHeight="1">
      <c r="A141" s="151"/>
      <c r="B141" s="152"/>
      <c r="C141" s="158"/>
      <c r="D141" s="159"/>
      <c r="E141" s="148"/>
      <c r="F141" s="148"/>
      <c r="G141" s="164"/>
      <c r="H141" s="165"/>
      <c r="I141" s="165"/>
      <c r="J141" s="165"/>
      <c r="K141" s="165"/>
      <c r="L141" s="165"/>
      <c r="M141" s="166"/>
      <c r="N141" s="170"/>
      <c r="O141" s="172"/>
      <c r="P141" s="17">
        <f>C139</f>
        <v>42614</v>
      </c>
      <c r="Q141" s="17">
        <f>P141+1</f>
        <v>42615</v>
      </c>
      <c r="R141" s="17">
        <f t="shared" ref="R141:U141" si="17">Q141+1</f>
        <v>42616</v>
      </c>
      <c r="S141" s="17">
        <f t="shared" si="17"/>
        <v>42617</v>
      </c>
      <c r="T141" s="17">
        <f t="shared" si="17"/>
        <v>42618</v>
      </c>
      <c r="U141" s="17">
        <f t="shared" si="17"/>
        <v>42619</v>
      </c>
      <c r="V141" s="17">
        <f>U141+1</f>
        <v>42620</v>
      </c>
      <c r="W141" s="17">
        <f t="shared" ref="W141:AD142" si="18">V141+1</f>
        <v>42621</v>
      </c>
      <c r="X141" s="17">
        <f t="shared" si="18"/>
        <v>42622</v>
      </c>
      <c r="Y141" s="17">
        <f t="shared" si="18"/>
        <v>42623</v>
      </c>
      <c r="Z141" s="17">
        <f t="shared" si="18"/>
        <v>42624</v>
      </c>
      <c r="AA141" s="17">
        <f t="shared" si="18"/>
        <v>42625</v>
      </c>
      <c r="AB141" s="17">
        <f t="shared" si="18"/>
        <v>42626</v>
      </c>
      <c r="AC141" s="17">
        <f t="shared" si="18"/>
        <v>42627</v>
      </c>
      <c r="AD141" s="17">
        <f t="shared" si="18"/>
        <v>42628</v>
      </c>
      <c r="AE141" s="18" t="s">
        <v>36</v>
      </c>
      <c r="AF141" s="19"/>
      <c r="AG141" s="19"/>
      <c r="AH141" s="19"/>
      <c r="AI141" s="19"/>
      <c r="AJ141" s="19"/>
      <c r="AK141" s="19"/>
      <c r="AL141" s="150" t="s">
        <v>37</v>
      </c>
      <c r="AM141" s="105" t="s">
        <v>38</v>
      </c>
      <c r="AN141" s="105" t="s">
        <v>39</v>
      </c>
      <c r="AO141" s="105" t="s">
        <v>40</v>
      </c>
      <c r="AP141" s="105" t="s">
        <v>41</v>
      </c>
      <c r="AQ141" s="105" t="s">
        <v>42</v>
      </c>
      <c r="AR141" s="105" t="s">
        <v>43</v>
      </c>
      <c r="AS141" s="105" t="s">
        <v>44</v>
      </c>
      <c r="AT141" s="105" t="s">
        <v>45</v>
      </c>
      <c r="AU141" s="105" t="s">
        <v>46</v>
      </c>
      <c r="AV141" s="105" t="s">
        <v>47</v>
      </c>
      <c r="AW141" s="105" t="s">
        <v>48</v>
      </c>
      <c r="AX141" s="108" t="s">
        <v>49</v>
      </c>
      <c r="AY141" s="105" t="s">
        <v>50</v>
      </c>
      <c r="AZ141" s="105" t="s">
        <v>51</v>
      </c>
      <c r="BA141" s="105" t="s">
        <v>52</v>
      </c>
      <c r="BB141" s="105" t="s">
        <v>53</v>
      </c>
      <c r="BC141" s="105" t="s">
        <v>54</v>
      </c>
      <c r="BD141" s="105" t="s">
        <v>52</v>
      </c>
      <c r="BE141" s="105" t="s">
        <v>53</v>
      </c>
      <c r="BF141" s="105" t="s">
        <v>54</v>
      </c>
      <c r="BG141" s="106"/>
      <c r="BH141" s="107" t="s">
        <v>55</v>
      </c>
      <c r="BI141" s="101"/>
    </row>
    <row r="142" spans="1:61" ht="35.25" customHeight="1">
      <c r="A142" s="151"/>
      <c r="B142" s="152"/>
      <c r="C142" s="160"/>
      <c r="D142" s="161"/>
      <c r="E142" s="148"/>
      <c r="F142" s="148"/>
      <c r="G142" s="167"/>
      <c r="H142" s="168"/>
      <c r="I142" s="168"/>
      <c r="J142" s="168"/>
      <c r="K142" s="168"/>
      <c r="L142" s="168"/>
      <c r="M142" s="169"/>
      <c r="N142" s="170"/>
      <c r="O142" s="173"/>
      <c r="P142" s="20">
        <f>AD141+1</f>
        <v>42629</v>
      </c>
      <c r="Q142" s="21">
        <f>P142+1</f>
        <v>42630</v>
      </c>
      <c r="R142" s="21">
        <f>Q142+1</f>
        <v>42631</v>
      </c>
      <c r="S142" s="21">
        <f>R142+1</f>
        <v>42632</v>
      </c>
      <c r="T142" s="21">
        <f>S142+1</f>
        <v>42633</v>
      </c>
      <c r="U142" s="21">
        <f>T142+1</f>
        <v>42634</v>
      </c>
      <c r="V142" s="21">
        <f t="shared" ref="V142" si="19">U142+1</f>
        <v>42635</v>
      </c>
      <c r="W142" s="21">
        <f t="shared" si="18"/>
        <v>42636</v>
      </c>
      <c r="X142" s="21">
        <f t="shared" si="18"/>
        <v>42637</v>
      </c>
      <c r="Y142" s="21">
        <f t="shared" si="18"/>
        <v>42638</v>
      </c>
      <c r="Z142" s="21">
        <f t="shared" si="18"/>
        <v>42639</v>
      </c>
      <c r="AA142" s="21">
        <f>Z142+1</f>
        <v>42640</v>
      </c>
      <c r="AB142" s="21">
        <f>AA142+1</f>
        <v>42641</v>
      </c>
      <c r="AC142" s="22">
        <f>IF(DAY(AB$10+1)&gt;DAY($AB142),$AB142+1,"")</f>
        <v>42642</v>
      </c>
      <c r="AD142" s="22">
        <f>IF(DAY(AB$10+2)&gt;DAY($AB142),$AB142+2,"")</f>
        <v>42643</v>
      </c>
      <c r="AE142" s="22" t="str">
        <f>IF(DAY(AB$10+3)&gt;DAY($AB142),$AB142+3,"")</f>
        <v/>
      </c>
      <c r="AF142" s="23"/>
      <c r="AG142" s="23"/>
      <c r="AH142" s="23"/>
      <c r="AI142" s="23"/>
      <c r="AJ142" s="23"/>
      <c r="AK142" s="23"/>
      <c r="AL142" s="150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8"/>
      <c r="AY142" s="105"/>
      <c r="AZ142" s="105"/>
      <c r="BA142" s="105"/>
      <c r="BB142" s="105"/>
      <c r="BC142" s="105"/>
      <c r="BD142" s="105"/>
      <c r="BE142" s="105"/>
      <c r="BF142" s="105"/>
      <c r="BG142" s="106"/>
      <c r="BH142" s="107"/>
      <c r="BI142" s="101"/>
    </row>
    <row r="143" spans="1:61" ht="43.5" customHeight="1">
      <c r="A143" s="151"/>
      <c r="B143" s="152"/>
      <c r="C143" s="58">
        <f>[1]СПИСОК!F315</f>
        <v>0</v>
      </c>
      <c r="D143" s="59"/>
      <c r="E143" s="62">
        <f>[1]СПИСОК!G315</f>
        <v>0</v>
      </c>
      <c r="F143" s="63"/>
      <c r="G143" s="66">
        <f>[1]СПИСОК!H315</f>
        <v>0</v>
      </c>
      <c r="H143" s="67"/>
      <c r="I143" s="67"/>
      <c r="J143" s="67"/>
      <c r="K143" s="67"/>
      <c r="L143" s="67"/>
      <c r="M143" s="68"/>
      <c r="N143" s="72">
        <f>[1]СПИСОК!I315</f>
        <v>0</v>
      </c>
      <c r="O143" s="85">
        <f>[1]СПИСОК!J315</f>
        <v>0</v>
      </c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24"/>
      <c r="AF143" s="48" t="s">
        <v>57</v>
      </c>
      <c r="AG143" s="25"/>
      <c r="AH143" s="25"/>
      <c r="AI143" s="25"/>
      <c r="AJ143" s="25"/>
      <c r="AK143" s="26"/>
      <c r="AL143" s="35"/>
      <c r="AM143" s="36"/>
      <c r="AN143" s="36"/>
      <c r="AO143" s="36"/>
      <c r="AP143" s="36"/>
      <c r="AQ143" s="36"/>
      <c r="AR143" s="36"/>
      <c r="AS143" s="36"/>
      <c r="AT143" s="36"/>
      <c r="AU143" s="102"/>
      <c r="AV143" s="103"/>
      <c r="AW143" s="103"/>
      <c r="AX143" s="104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</row>
    <row r="144" spans="1:61" ht="40.5" customHeight="1">
      <c r="A144" s="151"/>
      <c r="B144" s="152"/>
      <c r="C144" s="60"/>
      <c r="D144" s="61"/>
      <c r="E144" s="64"/>
      <c r="F144" s="65"/>
      <c r="G144" s="69"/>
      <c r="H144" s="70"/>
      <c r="I144" s="70"/>
      <c r="J144" s="70"/>
      <c r="K144" s="70"/>
      <c r="L144" s="70"/>
      <c r="M144" s="71"/>
      <c r="N144" s="73"/>
      <c r="O144" s="86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12"/>
      <c r="AF144" s="48" t="s">
        <v>57</v>
      </c>
      <c r="AG144" s="25"/>
      <c r="AH144" s="25"/>
      <c r="AI144" s="25"/>
      <c r="AJ144" s="25"/>
      <c r="AK144" s="26"/>
      <c r="AL144" s="37"/>
      <c r="AM144" s="38"/>
      <c r="AN144" s="38"/>
      <c r="AO144" s="38"/>
      <c r="AP144" s="38"/>
      <c r="AQ144" s="38"/>
      <c r="AR144" s="38"/>
      <c r="AS144" s="38"/>
      <c r="AT144" s="38"/>
      <c r="AU144" s="98"/>
      <c r="AV144" s="99"/>
      <c r="AW144" s="99"/>
      <c r="AX144" s="100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</row>
    <row r="145" spans="1:60" ht="45">
      <c r="A145" s="151"/>
      <c r="B145" s="152"/>
      <c r="C145" s="58">
        <f>[1]СПИСОК!F316</f>
        <v>0</v>
      </c>
      <c r="D145" s="59"/>
      <c r="E145" s="62">
        <f>[1]СПИСОК!G316</f>
        <v>0</v>
      </c>
      <c r="F145" s="63"/>
      <c r="G145" s="66">
        <f>[1]СПИСОК!H316</f>
        <v>0</v>
      </c>
      <c r="H145" s="67"/>
      <c r="I145" s="67"/>
      <c r="J145" s="67"/>
      <c r="K145" s="67"/>
      <c r="L145" s="67"/>
      <c r="M145" s="68"/>
      <c r="N145" s="72">
        <f>[1]СПИСОК!I316</f>
        <v>0</v>
      </c>
      <c r="O145" s="85">
        <f>[1]СПИСОК!J316</f>
        <v>0</v>
      </c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28"/>
      <c r="AF145" s="48" t="s">
        <v>57</v>
      </c>
      <c r="AG145" s="25"/>
      <c r="AH145" s="25"/>
      <c r="AI145" s="25"/>
      <c r="AJ145" s="25"/>
      <c r="AK145" s="26"/>
      <c r="AL145" s="35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</row>
    <row r="146" spans="1:60" ht="45">
      <c r="A146" s="151"/>
      <c r="B146" s="152"/>
      <c r="C146" s="60"/>
      <c r="D146" s="61"/>
      <c r="E146" s="64"/>
      <c r="F146" s="65"/>
      <c r="G146" s="69"/>
      <c r="H146" s="70"/>
      <c r="I146" s="70"/>
      <c r="J146" s="70"/>
      <c r="K146" s="70"/>
      <c r="L146" s="70"/>
      <c r="M146" s="71"/>
      <c r="N146" s="73"/>
      <c r="O146" s="86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29"/>
      <c r="AF146" s="48" t="s">
        <v>57</v>
      </c>
      <c r="AG146" s="25"/>
      <c r="AH146" s="25"/>
      <c r="AI146" s="25"/>
      <c r="AJ146" s="25"/>
      <c r="AK146" s="26"/>
      <c r="AL146" s="37"/>
      <c r="AM146" s="38"/>
      <c r="AN146" s="98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9"/>
      <c r="BC146" s="99"/>
      <c r="BD146" s="99"/>
      <c r="BE146" s="100"/>
      <c r="BF146" s="38"/>
      <c r="BG146" s="38"/>
      <c r="BH146" s="38"/>
    </row>
    <row r="147" spans="1:60" ht="45" customHeight="1">
      <c r="A147" s="151"/>
      <c r="B147" s="152"/>
      <c r="C147" s="58">
        <f>[1]СПИСОК!F317</f>
        <v>0</v>
      </c>
      <c r="D147" s="59"/>
      <c r="E147" s="62">
        <f>[1]СПИСОК!G317</f>
        <v>0</v>
      </c>
      <c r="F147" s="63"/>
      <c r="G147" s="66">
        <f>[1]СПИСОК!H317</f>
        <v>0</v>
      </c>
      <c r="H147" s="67"/>
      <c r="I147" s="67"/>
      <c r="J147" s="67"/>
      <c r="K147" s="67"/>
      <c r="L147" s="67"/>
      <c r="M147" s="68"/>
      <c r="N147" s="72">
        <f>[1]СПИСОК!I317</f>
        <v>0</v>
      </c>
      <c r="O147" s="85">
        <f>[1]СПИСОК!J317</f>
        <v>0</v>
      </c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24"/>
      <c r="AF147" s="48" t="s">
        <v>57</v>
      </c>
      <c r="AG147" s="25"/>
      <c r="AH147" s="25"/>
      <c r="AI147" s="25"/>
      <c r="AJ147" s="25"/>
      <c r="AK147" s="26"/>
      <c r="AL147" s="35"/>
      <c r="AM147" s="36"/>
      <c r="AN147" s="52">
        <f>$N$3</f>
        <v>42614</v>
      </c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4"/>
      <c r="BF147" s="36"/>
      <c r="BG147" s="36"/>
      <c r="BH147" s="36"/>
    </row>
    <row r="148" spans="1:60" ht="45" customHeight="1">
      <c r="A148" s="151"/>
      <c r="B148" s="152"/>
      <c r="C148" s="60"/>
      <c r="D148" s="61"/>
      <c r="E148" s="64"/>
      <c r="F148" s="65"/>
      <c r="G148" s="69"/>
      <c r="H148" s="70"/>
      <c r="I148" s="70"/>
      <c r="J148" s="70"/>
      <c r="K148" s="70"/>
      <c r="L148" s="70"/>
      <c r="M148" s="71"/>
      <c r="N148" s="73"/>
      <c r="O148" s="86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12"/>
      <c r="AF148" s="48" t="s">
        <v>57</v>
      </c>
      <c r="AG148" s="25"/>
      <c r="AH148" s="25"/>
      <c r="AI148" s="25"/>
      <c r="AJ148" s="25"/>
      <c r="AK148" s="26"/>
      <c r="AL148" s="37"/>
      <c r="AM148" s="38"/>
      <c r="AN148" s="55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7"/>
      <c r="BF148" s="38"/>
      <c r="BG148" s="38"/>
      <c r="BH148" s="38"/>
    </row>
    <row r="149" spans="1:60" ht="45" customHeight="1">
      <c r="A149" s="151"/>
      <c r="B149" s="152"/>
      <c r="C149" s="58">
        <f>[1]СПИСОК!F318</f>
        <v>0</v>
      </c>
      <c r="D149" s="59"/>
      <c r="E149" s="62">
        <f>[1]СПИСОК!G318</f>
        <v>0</v>
      </c>
      <c r="F149" s="63"/>
      <c r="G149" s="66">
        <f>[1]СПИСОК!H318</f>
        <v>0</v>
      </c>
      <c r="H149" s="67"/>
      <c r="I149" s="67"/>
      <c r="J149" s="67"/>
      <c r="K149" s="67"/>
      <c r="L149" s="67"/>
      <c r="M149" s="68"/>
      <c r="N149" s="72">
        <f>[1]СПИСОК!I318</f>
        <v>0</v>
      </c>
      <c r="O149" s="85">
        <f>[1]СПИСОК!J318</f>
        <v>0</v>
      </c>
      <c r="P149" s="93" t="s">
        <v>65</v>
      </c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4"/>
      <c r="AF149" s="48" t="s">
        <v>57</v>
      </c>
      <c r="AG149" s="25"/>
      <c r="AH149" s="25"/>
      <c r="AI149" s="25"/>
      <c r="AJ149" s="25"/>
      <c r="AK149" s="26"/>
      <c r="AL149" s="35"/>
      <c r="AM149" s="36"/>
      <c r="AN149" s="55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7"/>
      <c r="BF149" s="36"/>
      <c r="BG149" s="36"/>
      <c r="BH149" s="36"/>
    </row>
    <row r="150" spans="1:60" ht="45" customHeight="1">
      <c r="A150" s="151"/>
      <c r="B150" s="152"/>
      <c r="C150" s="60"/>
      <c r="D150" s="61"/>
      <c r="E150" s="64"/>
      <c r="F150" s="65"/>
      <c r="G150" s="69"/>
      <c r="H150" s="70"/>
      <c r="I150" s="70"/>
      <c r="J150" s="70"/>
      <c r="K150" s="70"/>
      <c r="L150" s="70"/>
      <c r="M150" s="71"/>
      <c r="N150" s="73"/>
      <c r="O150" s="86"/>
      <c r="P150" s="95" t="str">
        <f>"Табельщик"&amp;"                                             Иванова"</f>
        <v>Табельщик                                             Иванова</v>
      </c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7"/>
      <c r="AF150" s="48" t="s">
        <v>57</v>
      </c>
      <c r="AG150" s="25"/>
      <c r="AH150" s="25"/>
      <c r="AI150" s="25"/>
      <c r="AJ150" s="25"/>
      <c r="AK150" s="26"/>
      <c r="AL150" s="37"/>
      <c r="AM150" s="38"/>
      <c r="AN150" s="55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7"/>
      <c r="BF150" s="38"/>
      <c r="BG150" s="38"/>
      <c r="BH150" s="38"/>
    </row>
    <row r="151" spans="1:60" ht="45" customHeight="1">
      <c r="A151" s="151"/>
      <c r="B151" s="152"/>
      <c r="C151" s="58">
        <f>[1]СПИСОК!F319</f>
        <v>0</v>
      </c>
      <c r="D151" s="59"/>
      <c r="E151" s="62">
        <f>[1]СПИСОК!G319</f>
        <v>0</v>
      </c>
      <c r="F151" s="63"/>
      <c r="G151" s="66">
        <f>[1]СПИСОК!H319</f>
        <v>0</v>
      </c>
      <c r="H151" s="67"/>
      <c r="I151" s="67"/>
      <c r="J151" s="67"/>
      <c r="K151" s="67"/>
      <c r="L151" s="67"/>
      <c r="M151" s="68"/>
      <c r="N151" s="72">
        <f>[1]СПИСОК!I319</f>
        <v>0</v>
      </c>
      <c r="O151" s="85">
        <f>[1]СПИСОК!J319</f>
        <v>0</v>
      </c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30"/>
      <c r="AF151" s="48" t="s">
        <v>57</v>
      </c>
      <c r="AG151" s="25"/>
      <c r="AH151" s="25"/>
      <c r="AI151" s="25"/>
      <c r="AJ151" s="25"/>
      <c r="AK151" s="26"/>
      <c r="AL151" s="35"/>
      <c r="AM151" s="36"/>
      <c r="AN151" s="87" t="s">
        <v>66</v>
      </c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9"/>
      <c r="BF151" s="36"/>
      <c r="BG151" s="36"/>
      <c r="BH151" s="36"/>
    </row>
    <row r="152" spans="1:60" ht="45">
      <c r="A152" s="151"/>
      <c r="B152" s="152"/>
      <c r="C152" s="60"/>
      <c r="D152" s="61"/>
      <c r="E152" s="64"/>
      <c r="F152" s="65"/>
      <c r="G152" s="69"/>
      <c r="H152" s="70"/>
      <c r="I152" s="70"/>
      <c r="J152" s="70"/>
      <c r="K152" s="70"/>
      <c r="L152" s="70"/>
      <c r="M152" s="71"/>
      <c r="N152" s="73"/>
      <c r="O152" s="86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30"/>
      <c r="AF152" s="48" t="s">
        <v>57</v>
      </c>
      <c r="AG152" s="25"/>
      <c r="AH152" s="25"/>
      <c r="AI152" s="25"/>
      <c r="AJ152" s="25"/>
      <c r="AK152" s="26"/>
      <c r="AL152" s="37"/>
      <c r="AM152" s="38"/>
      <c r="AN152" s="90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2"/>
      <c r="BF152" s="38"/>
      <c r="BG152" s="38"/>
      <c r="BH152" s="38"/>
    </row>
    <row r="153" spans="1:60" ht="45" customHeight="1">
      <c r="A153" s="151"/>
      <c r="B153" s="152"/>
      <c r="C153" s="58">
        <f>[1]СПИСОК!F320</f>
        <v>0</v>
      </c>
      <c r="D153" s="59"/>
      <c r="E153" s="62">
        <f>[1]СПИСОК!G320</f>
        <v>0</v>
      </c>
      <c r="F153" s="63"/>
      <c r="G153" s="66">
        <f>[1]СПИСОК!H320</f>
        <v>0</v>
      </c>
      <c r="H153" s="67"/>
      <c r="I153" s="67"/>
      <c r="J153" s="67"/>
      <c r="K153" s="67"/>
      <c r="L153" s="67"/>
      <c r="M153" s="68"/>
      <c r="N153" s="72">
        <f>[1]СПИСОК!I320</f>
        <v>0</v>
      </c>
      <c r="O153" s="85">
        <f>[1]СПИСОК!J320</f>
        <v>0</v>
      </c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30"/>
      <c r="AF153" s="48" t="s">
        <v>57</v>
      </c>
      <c r="AG153" s="25"/>
      <c r="AH153" s="25"/>
      <c r="AI153" s="25"/>
      <c r="AJ153" s="25"/>
      <c r="AK153" s="26"/>
      <c r="AL153" s="35"/>
      <c r="AM153" s="36"/>
      <c r="AN153" s="36"/>
      <c r="AO153" s="36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36"/>
      <c r="BE153" s="36"/>
      <c r="BF153" s="36"/>
      <c r="BG153" s="36"/>
      <c r="BH153" s="36"/>
    </row>
    <row r="154" spans="1:60" ht="45">
      <c r="A154" s="151"/>
      <c r="B154" s="152"/>
      <c r="C154" s="60"/>
      <c r="D154" s="61"/>
      <c r="E154" s="64"/>
      <c r="F154" s="65"/>
      <c r="G154" s="69"/>
      <c r="H154" s="70"/>
      <c r="I154" s="70"/>
      <c r="J154" s="70"/>
      <c r="K154" s="70"/>
      <c r="L154" s="70"/>
      <c r="M154" s="71"/>
      <c r="N154" s="73"/>
      <c r="O154" s="86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30"/>
      <c r="AF154" s="48" t="s">
        <v>57</v>
      </c>
      <c r="AG154" s="25"/>
      <c r="AH154" s="25"/>
      <c r="AI154" s="25"/>
      <c r="AJ154" s="25"/>
      <c r="AK154" s="26"/>
      <c r="AL154" s="37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</row>
    <row r="155" spans="1:60" ht="45">
      <c r="A155" s="151"/>
      <c r="B155" s="152"/>
      <c r="C155" s="58">
        <f>[1]СПИСОК!F321</f>
        <v>0</v>
      </c>
      <c r="D155" s="59"/>
      <c r="E155" s="62">
        <f>[1]СПИСОК!G321</f>
        <v>0</v>
      </c>
      <c r="F155" s="63"/>
      <c r="G155" s="66">
        <f>[1]СПИСОК!H321</f>
        <v>0</v>
      </c>
      <c r="H155" s="67"/>
      <c r="I155" s="67"/>
      <c r="J155" s="67"/>
      <c r="K155" s="67"/>
      <c r="L155" s="67"/>
      <c r="M155" s="68"/>
      <c r="N155" s="72">
        <f>[1]СПИСОК!I321</f>
        <v>0</v>
      </c>
      <c r="O155" s="85">
        <f>[1]СПИСОК!J321</f>
        <v>0</v>
      </c>
      <c r="P155" s="46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7"/>
      <c r="AD155" s="47"/>
      <c r="AE155" s="30"/>
      <c r="AF155" s="48" t="s">
        <v>57</v>
      </c>
      <c r="AG155" s="25"/>
      <c r="AH155" s="25"/>
      <c r="AI155" s="25"/>
      <c r="AJ155" s="25"/>
      <c r="AK155" s="26"/>
      <c r="AL155" s="35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</row>
    <row r="156" spans="1:60" ht="45">
      <c r="A156" s="151"/>
      <c r="B156" s="152"/>
      <c r="C156" s="60"/>
      <c r="D156" s="61"/>
      <c r="E156" s="64"/>
      <c r="F156" s="65"/>
      <c r="G156" s="69"/>
      <c r="H156" s="70"/>
      <c r="I156" s="70"/>
      <c r="J156" s="70"/>
      <c r="K156" s="70"/>
      <c r="L156" s="70"/>
      <c r="M156" s="71"/>
      <c r="N156" s="73"/>
      <c r="O156" s="86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30"/>
      <c r="AF156" s="48" t="s">
        <v>57</v>
      </c>
      <c r="AG156" s="25"/>
      <c r="AH156" s="25"/>
      <c r="AI156" s="25"/>
      <c r="AJ156" s="25"/>
      <c r="AK156" s="26"/>
      <c r="AL156" s="37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</row>
    <row r="157" spans="1:60" ht="45">
      <c r="A157" s="151"/>
      <c r="B157" s="152"/>
      <c r="C157" s="58">
        <f>[1]СПИСОК!F322</f>
        <v>0</v>
      </c>
      <c r="D157" s="59"/>
      <c r="E157" s="62">
        <f>[1]СПИСОК!G322</f>
        <v>0</v>
      </c>
      <c r="F157" s="63"/>
      <c r="G157" s="66">
        <f>[1]СПИСОК!H322</f>
        <v>0</v>
      </c>
      <c r="H157" s="67"/>
      <c r="I157" s="67"/>
      <c r="J157" s="67"/>
      <c r="K157" s="67"/>
      <c r="L157" s="67"/>
      <c r="M157" s="68"/>
      <c r="N157" s="72">
        <f>[1]СПИСОК!I322</f>
        <v>0</v>
      </c>
      <c r="O157" s="85">
        <f>[1]СПИСОК!J322</f>
        <v>0</v>
      </c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30"/>
      <c r="AF157" s="48" t="s">
        <v>57</v>
      </c>
      <c r="AG157" s="25"/>
      <c r="AH157" s="25"/>
      <c r="AI157" s="25"/>
      <c r="AJ157" s="25"/>
      <c r="AK157" s="26"/>
      <c r="AL157" s="35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</row>
    <row r="158" spans="1:60" ht="45">
      <c r="A158" s="151"/>
      <c r="B158" s="152"/>
      <c r="C158" s="60"/>
      <c r="D158" s="61"/>
      <c r="E158" s="64"/>
      <c r="F158" s="65"/>
      <c r="G158" s="69"/>
      <c r="H158" s="70"/>
      <c r="I158" s="70"/>
      <c r="J158" s="70"/>
      <c r="K158" s="70"/>
      <c r="L158" s="70"/>
      <c r="M158" s="71"/>
      <c r="N158" s="73"/>
      <c r="O158" s="86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30"/>
      <c r="AF158" s="48" t="s">
        <v>57</v>
      </c>
      <c r="AG158" s="25"/>
      <c r="AH158" s="25"/>
      <c r="AI158" s="25"/>
      <c r="AJ158" s="25"/>
      <c r="AK158" s="26"/>
      <c r="AL158" s="37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</row>
    <row r="159" spans="1:60">
      <c r="E159" s="74"/>
      <c r="F159" s="74"/>
      <c r="G159" s="76"/>
      <c r="H159" s="77"/>
      <c r="I159" s="77"/>
      <c r="J159" s="77"/>
      <c r="K159" s="77"/>
      <c r="L159" s="77"/>
      <c r="M159" s="78"/>
      <c r="N159" s="82"/>
      <c r="O159" s="84"/>
      <c r="P159" s="50"/>
    </row>
    <row r="160" spans="1:60">
      <c r="E160" s="75"/>
      <c r="F160" s="75"/>
      <c r="G160" s="79"/>
      <c r="H160" s="80"/>
      <c r="I160" s="80"/>
      <c r="J160" s="80"/>
      <c r="K160" s="80"/>
      <c r="L160" s="80"/>
      <c r="M160" s="81"/>
      <c r="N160" s="83"/>
      <c r="O160" s="75"/>
      <c r="P160" s="51"/>
    </row>
  </sheetData>
  <sheetProtection selectLockedCells="1"/>
  <mergeCells count="871">
    <mergeCell ref="C8:D10"/>
    <mergeCell ref="E8:F10"/>
    <mergeCell ref="BR1:BU1"/>
    <mergeCell ref="A2:F2"/>
    <mergeCell ref="BR2:BU3"/>
    <mergeCell ref="C3:M4"/>
    <mergeCell ref="N3:T4"/>
    <mergeCell ref="U3:V4"/>
    <mergeCell ref="W3:AC3"/>
    <mergeCell ref="AD3:AJ3"/>
    <mergeCell ref="AK3:AU3"/>
    <mergeCell ref="AV3:BA3"/>
    <mergeCell ref="BB3:BG3"/>
    <mergeCell ref="W4:AC4"/>
    <mergeCell ref="AD4:AJ4"/>
    <mergeCell ref="AV4:AX4"/>
    <mergeCell ref="AY4:BA4"/>
    <mergeCell ref="BB4:BD4"/>
    <mergeCell ref="BE4:BG4"/>
    <mergeCell ref="A1:F1"/>
    <mergeCell ref="BH5:BH6"/>
    <mergeCell ref="C6:F6"/>
    <mergeCell ref="H6:L6"/>
    <mergeCell ref="M6:O6"/>
    <mergeCell ref="C7:F7"/>
    <mergeCell ref="G7:L7"/>
    <mergeCell ref="M7:O7"/>
    <mergeCell ref="BD7:BG7"/>
    <mergeCell ref="P5:AE7"/>
    <mergeCell ref="AL5:AS7"/>
    <mergeCell ref="AT5:AW7"/>
    <mergeCell ref="AX5:AZ7"/>
    <mergeCell ref="BA5:BC7"/>
    <mergeCell ref="BD5:BG6"/>
    <mergeCell ref="C5:F5"/>
    <mergeCell ref="G5:G6"/>
    <mergeCell ref="H5:L5"/>
    <mergeCell ref="M5:O5"/>
    <mergeCell ref="G8:M10"/>
    <mergeCell ref="N8:N10"/>
    <mergeCell ref="BE9:BE10"/>
    <mergeCell ref="BF9:BF10"/>
    <mergeCell ref="BG9:BG10"/>
    <mergeCell ref="BH9:BH10"/>
    <mergeCell ref="BI9:BI10"/>
    <mergeCell ref="C11:D12"/>
    <mergeCell ref="E11:F12"/>
    <mergeCell ref="G11:M12"/>
    <mergeCell ref="N11:N12"/>
    <mergeCell ref="O11:O12"/>
    <mergeCell ref="AY9:AY10"/>
    <mergeCell ref="AZ9:AZ10"/>
    <mergeCell ref="BA9:BA10"/>
    <mergeCell ref="BB9:BB10"/>
    <mergeCell ref="BC9:BC10"/>
    <mergeCell ref="BD9:BD10"/>
    <mergeCell ref="BG8:BH8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O8:O10"/>
    <mergeCell ref="P8:AE8"/>
    <mergeCell ref="AL8:AO8"/>
    <mergeCell ref="AP8:AY8"/>
    <mergeCell ref="AZ8:BC8"/>
    <mergeCell ref="AU9:AU10"/>
    <mergeCell ref="AV9:AV10"/>
    <mergeCell ref="AW9:AW10"/>
    <mergeCell ref="AX9:AX10"/>
    <mergeCell ref="BD8:BF8"/>
    <mergeCell ref="BD11:BD12"/>
    <mergeCell ref="BE11:BE12"/>
    <mergeCell ref="BF11:BF12"/>
    <mergeCell ref="BG11:BG12"/>
    <mergeCell ref="BH11:BH12"/>
    <mergeCell ref="C13:D14"/>
    <mergeCell ref="E13:F14"/>
    <mergeCell ref="G13:M14"/>
    <mergeCell ref="N13:N14"/>
    <mergeCell ref="O13:O14"/>
    <mergeCell ref="AX11:AX12"/>
    <mergeCell ref="AY11:AY12"/>
    <mergeCell ref="AZ11:AZ12"/>
    <mergeCell ref="BA11:BA12"/>
    <mergeCell ref="BB11:BB12"/>
    <mergeCell ref="BC11:BC12"/>
    <mergeCell ref="AR11:AR12"/>
    <mergeCell ref="AS11:AS12"/>
    <mergeCell ref="AT11:AT12"/>
    <mergeCell ref="AU11:AU12"/>
    <mergeCell ref="AV11:AV12"/>
    <mergeCell ref="AW11:AW12"/>
    <mergeCell ref="AL11:AL12"/>
    <mergeCell ref="AM11:AM12"/>
    <mergeCell ref="AN11:AN12"/>
    <mergeCell ref="AO11:AO12"/>
    <mergeCell ref="AP11:AP12"/>
    <mergeCell ref="AQ11:AQ12"/>
    <mergeCell ref="BD13:BD14"/>
    <mergeCell ref="BE13:BE14"/>
    <mergeCell ref="BF13:BF14"/>
    <mergeCell ref="BG13:BG14"/>
    <mergeCell ref="BH13:BH14"/>
    <mergeCell ref="C15:D16"/>
    <mergeCell ref="E15:F16"/>
    <mergeCell ref="G15:M16"/>
    <mergeCell ref="N15:N16"/>
    <mergeCell ref="O15:O16"/>
    <mergeCell ref="AX13:AX14"/>
    <mergeCell ref="AY13:AY14"/>
    <mergeCell ref="AZ13:AZ14"/>
    <mergeCell ref="BA13:BA14"/>
    <mergeCell ref="BB13:BB14"/>
    <mergeCell ref="BC13:BC14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C17:D18"/>
    <mergeCell ref="E17:F18"/>
    <mergeCell ref="G17:M18"/>
    <mergeCell ref="N17:N18"/>
    <mergeCell ref="O17:O18"/>
    <mergeCell ref="AX15:AX16"/>
    <mergeCell ref="AY15:AY16"/>
    <mergeCell ref="AZ15:AZ16"/>
    <mergeCell ref="BA15:BA16"/>
    <mergeCell ref="AR15:AR16"/>
    <mergeCell ref="AS15:AS16"/>
    <mergeCell ref="AT15:AT16"/>
    <mergeCell ref="AU15:AU16"/>
    <mergeCell ref="AV15:AV16"/>
    <mergeCell ref="AW15:AW16"/>
    <mergeCell ref="AL15:AL16"/>
    <mergeCell ref="AM15:AM16"/>
    <mergeCell ref="AN15:AN16"/>
    <mergeCell ref="AO15:AO16"/>
    <mergeCell ref="AP15:AP16"/>
    <mergeCell ref="AQ15:AQ16"/>
    <mergeCell ref="BD17:BD18"/>
    <mergeCell ref="BE17:BE18"/>
    <mergeCell ref="BF17:BF18"/>
    <mergeCell ref="BG17:BG18"/>
    <mergeCell ref="BH17:BH18"/>
    <mergeCell ref="BB17:BB18"/>
    <mergeCell ref="BC17:BC18"/>
    <mergeCell ref="BD15:BD16"/>
    <mergeCell ref="BE15:BE16"/>
    <mergeCell ref="BF15:BF16"/>
    <mergeCell ref="BG15:BG16"/>
    <mergeCell ref="BH15:BH16"/>
    <mergeCell ref="BB15:BB16"/>
    <mergeCell ref="BC15:BC16"/>
    <mergeCell ref="AW17:AW18"/>
    <mergeCell ref="AL17:AL18"/>
    <mergeCell ref="AM17:AM18"/>
    <mergeCell ref="AN17:AN18"/>
    <mergeCell ref="AO17:AO18"/>
    <mergeCell ref="AP17:AP18"/>
    <mergeCell ref="AQ17:AQ18"/>
    <mergeCell ref="AN19:AN20"/>
    <mergeCell ref="AO19:AO20"/>
    <mergeCell ref="AP19:AP20"/>
    <mergeCell ref="BH19:BH20"/>
    <mergeCell ref="C21:D22"/>
    <mergeCell ref="E21:F22"/>
    <mergeCell ref="G21:M22"/>
    <mergeCell ref="N21:N22"/>
    <mergeCell ref="O21:O22"/>
    <mergeCell ref="AX19:AX20"/>
    <mergeCell ref="AY19:AY20"/>
    <mergeCell ref="AZ19:AZ20"/>
    <mergeCell ref="BA19:BA20"/>
    <mergeCell ref="BB19:BB20"/>
    <mergeCell ref="BC19:BC20"/>
    <mergeCell ref="AR19:AR20"/>
    <mergeCell ref="AS19:AS20"/>
    <mergeCell ref="AT19:AT20"/>
    <mergeCell ref="AU19:AU20"/>
    <mergeCell ref="AV19:AV20"/>
    <mergeCell ref="AW19:AW20"/>
    <mergeCell ref="AL19:AL20"/>
    <mergeCell ref="AM19:AM20"/>
    <mergeCell ref="C19:D20"/>
    <mergeCell ref="E19:F20"/>
    <mergeCell ref="G19:M20"/>
    <mergeCell ref="N19:N20"/>
    <mergeCell ref="BH21:BH22"/>
    <mergeCell ref="C23:D24"/>
    <mergeCell ref="E23:F24"/>
    <mergeCell ref="G23:M24"/>
    <mergeCell ref="N23:N24"/>
    <mergeCell ref="O23:O24"/>
    <mergeCell ref="AX21:AX22"/>
    <mergeCell ref="AY21:AY22"/>
    <mergeCell ref="AZ21:AZ22"/>
    <mergeCell ref="BA21:BA22"/>
    <mergeCell ref="BB21:BB22"/>
    <mergeCell ref="BC21:BC22"/>
    <mergeCell ref="AR21:AR22"/>
    <mergeCell ref="AS21:AS22"/>
    <mergeCell ref="AT21:AT22"/>
    <mergeCell ref="AU21:AU22"/>
    <mergeCell ref="AV21:AV22"/>
    <mergeCell ref="AW21:AW22"/>
    <mergeCell ref="AL21:AL22"/>
    <mergeCell ref="BD23:BD24"/>
    <mergeCell ref="BE23:BE24"/>
    <mergeCell ref="BF23:BF24"/>
    <mergeCell ref="BG23:BG24"/>
    <mergeCell ref="AQ19:AQ20"/>
    <mergeCell ref="BD21:BD22"/>
    <mergeCell ref="BE21:BE22"/>
    <mergeCell ref="BF21:BF22"/>
    <mergeCell ref="BG21:BG22"/>
    <mergeCell ref="BD19:BD20"/>
    <mergeCell ref="BE19:BE20"/>
    <mergeCell ref="BF19:BF20"/>
    <mergeCell ref="BG19:BG20"/>
    <mergeCell ref="BH23:BH24"/>
    <mergeCell ref="C25:D26"/>
    <mergeCell ref="E25:F26"/>
    <mergeCell ref="G25:M26"/>
    <mergeCell ref="N25:N26"/>
    <mergeCell ref="O25:O26"/>
    <mergeCell ref="AX23:AX24"/>
    <mergeCell ref="AY23:AY24"/>
    <mergeCell ref="AZ23:AZ24"/>
    <mergeCell ref="BA23:BA24"/>
    <mergeCell ref="BB23:BB24"/>
    <mergeCell ref="BC23:BC24"/>
    <mergeCell ref="AR23:AR24"/>
    <mergeCell ref="AS23:AS24"/>
    <mergeCell ref="AT23:AT24"/>
    <mergeCell ref="AU23:AU24"/>
    <mergeCell ref="AV23:AV24"/>
    <mergeCell ref="AW23:AW24"/>
    <mergeCell ref="AL23:AL24"/>
    <mergeCell ref="AM23:AM24"/>
    <mergeCell ref="AN23:AN24"/>
    <mergeCell ref="AO23:AO24"/>
    <mergeCell ref="AP23:AP24"/>
    <mergeCell ref="AQ23:AQ24"/>
    <mergeCell ref="BD25:BD26"/>
    <mergeCell ref="BE25:BE26"/>
    <mergeCell ref="BF25:BF26"/>
    <mergeCell ref="BG25:BG26"/>
    <mergeCell ref="BH25:BH26"/>
    <mergeCell ref="A27:A48"/>
    <mergeCell ref="B27:B48"/>
    <mergeCell ref="C27:F27"/>
    <mergeCell ref="G27:G28"/>
    <mergeCell ref="H27:L27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5:A26"/>
    <mergeCell ref="B5:B26"/>
    <mergeCell ref="AL30:AO30"/>
    <mergeCell ref="AP30:AY30"/>
    <mergeCell ref="AZ30:BC30"/>
    <mergeCell ref="AM21:AM22"/>
    <mergeCell ref="AN21:AN22"/>
    <mergeCell ref="AO21:AO22"/>
    <mergeCell ref="AP21:AP22"/>
    <mergeCell ref="AQ21:AQ22"/>
    <mergeCell ref="O19:O20"/>
    <mergeCell ref="AX17:AX18"/>
    <mergeCell ref="AY17:AY18"/>
    <mergeCell ref="AZ17:AZ18"/>
    <mergeCell ref="BA17:BA18"/>
    <mergeCell ref="AR17:AR18"/>
    <mergeCell ref="AS17:AS18"/>
    <mergeCell ref="AT17:AT18"/>
    <mergeCell ref="AU17:AU18"/>
    <mergeCell ref="AV17:AV18"/>
    <mergeCell ref="BD30:BF30"/>
    <mergeCell ref="BG30:BH30"/>
    <mergeCell ref="AL31:AL32"/>
    <mergeCell ref="AM31:AM32"/>
    <mergeCell ref="AN31:AN32"/>
    <mergeCell ref="AO31:AO32"/>
    <mergeCell ref="AP31:AP32"/>
    <mergeCell ref="C30:D32"/>
    <mergeCell ref="E30:F32"/>
    <mergeCell ref="G30:M32"/>
    <mergeCell ref="N30:N32"/>
    <mergeCell ref="O30:O32"/>
    <mergeCell ref="P30:AE30"/>
    <mergeCell ref="BD27:BH28"/>
    <mergeCell ref="C28:F28"/>
    <mergeCell ref="H28:L28"/>
    <mergeCell ref="M28:O28"/>
    <mergeCell ref="C29:F29"/>
    <mergeCell ref="G29:L29"/>
    <mergeCell ref="M29:O29"/>
    <mergeCell ref="BD29:BH29"/>
    <mergeCell ref="M27:O27"/>
    <mergeCell ref="P27:AE29"/>
    <mergeCell ref="AL27:AS29"/>
    <mergeCell ref="AT27:AW29"/>
    <mergeCell ref="AX27:AZ29"/>
    <mergeCell ref="BA27:BC29"/>
    <mergeCell ref="BI31:BI32"/>
    <mergeCell ref="C33:D34"/>
    <mergeCell ref="E33:F34"/>
    <mergeCell ref="G33:M34"/>
    <mergeCell ref="N33:N34"/>
    <mergeCell ref="O33:O34"/>
    <mergeCell ref="BC31:BC32"/>
    <mergeCell ref="BD31:BD32"/>
    <mergeCell ref="BE31:BE32"/>
    <mergeCell ref="BF31:BF32"/>
    <mergeCell ref="BG31:BG32"/>
    <mergeCell ref="BH31:BH32"/>
    <mergeCell ref="AW31:AW32"/>
    <mergeCell ref="AX31:AX32"/>
    <mergeCell ref="AY31:AY32"/>
    <mergeCell ref="AZ31:AZ32"/>
    <mergeCell ref="BA31:BA32"/>
    <mergeCell ref="BB31:BB32"/>
    <mergeCell ref="AQ31:AQ32"/>
    <mergeCell ref="AR31:AR32"/>
    <mergeCell ref="AS31:AS32"/>
    <mergeCell ref="AT31:AT32"/>
    <mergeCell ref="AU31:AU32"/>
    <mergeCell ref="AV31:AV32"/>
    <mergeCell ref="C41:D42"/>
    <mergeCell ref="E41:F42"/>
    <mergeCell ref="G41:M42"/>
    <mergeCell ref="N41:N42"/>
    <mergeCell ref="O41:O42"/>
    <mergeCell ref="C35:D36"/>
    <mergeCell ref="E35:F36"/>
    <mergeCell ref="G35:M36"/>
    <mergeCell ref="N35:N36"/>
    <mergeCell ref="O35:O36"/>
    <mergeCell ref="C37:D38"/>
    <mergeCell ref="E37:F38"/>
    <mergeCell ref="G37:M38"/>
    <mergeCell ref="N37:N38"/>
    <mergeCell ref="O37:O38"/>
    <mergeCell ref="C39:D40"/>
    <mergeCell ref="E39:F40"/>
    <mergeCell ref="G39:M40"/>
    <mergeCell ref="N39:N40"/>
    <mergeCell ref="O39:O40"/>
    <mergeCell ref="C47:D48"/>
    <mergeCell ref="E47:F48"/>
    <mergeCell ref="G47:M48"/>
    <mergeCell ref="N47:N48"/>
    <mergeCell ref="O47:O48"/>
    <mergeCell ref="A49:A70"/>
    <mergeCell ref="B49:B70"/>
    <mergeCell ref="C49:F49"/>
    <mergeCell ref="G49:G50"/>
    <mergeCell ref="H49:L49"/>
    <mergeCell ref="C69:D70"/>
    <mergeCell ref="E69:F70"/>
    <mergeCell ref="G69:M70"/>
    <mergeCell ref="N69:N70"/>
    <mergeCell ref="O69:O70"/>
    <mergeCell ref="O65:O66"/>
    <mergeCell ref="O67:O68"/>
    <mergeCell ref="C43:D44"/>
    <mergeCell ref="E43:F44"/>
    <mergeCell ref="G43:M44"/>
    <mergeCell ref="N43:N44"/>
    <mergeCell ref="O43:O44"/>
    <mergeCell ref="C45:D46"/>
    <mergeCell ref="E45:F46"/>
    <mergeCell ref="G45:M46"/>
    <mergeCell ref="N45:N46"/>
    <mergeCell ref="O45:O46"/>
    <mergeCell ref="C57:D58"/>
    <mergeCell ref="E57:F58"/>
    <mergeCell ref="G57:M58"/>
    <mergeCell ref="N57:N58"/>
    <mergeCell ref="O57:O58"/>
    <mergeCell ref="C59:D60"/>
    <mergeCell ref="E59:F60"/>
    <mergeCell ref="G59:M60"/>
    <mergeCell ref="N59:N60"/>
    <mergeCell ref="O59:O60"/>
    <mergeCell ref="C61:D62"/>
    <mergeCell ref="E61:F62"/>
    <mergeCell ref="G61:M62"/>
    <mergeCell ref="N61:N62"/>
    <mergeCell ref="O61:O62"/>
    <mergeCell ref="C63:D64"/>
    <mergeCell ref="E63:F64"/>
    <mergeCell ref="G63:M64"/>
    <mergeCell ref="N63:N64"/>
    <mergeCell ref="O63:O64"/>
    <mergeCell ref="AZ52:BC52"/>
    <mergeCell ref="BD52:BF52"/>
    <mergeCell ref="BG52:BH52"/>
    <mergeCell ref="AL53:AL54"/>
    <mergeCell ref="AM53:AM54"/>
    <mergeCell ref="AN53:AN54"/>
    <mergeCell ref="AO53:AO54"/>
    <mergeCell ref="AP53:AP54"/>
    <mergeCell ref="C52:D54"/>
    <mergeCell ref="E52:F54"/>
    <mergeCell ref="G52:M54"/>
    <mergeCell ref="N52:N54"/>
    <mergeCell ref="O52:O54"/>
    <mergeCell ref="P52:AE52"/>
    <mergeCell ref="AL52:AO52"/>
    <mergeCell ref="AP52:AY52"/>
    <mergeCell ref="BD49:BH50"/>
    <mergeCell ref="C50:F50"/>
    <mergeCell ref="H50:L50"/>
    <mergeCell ref="M50:O50"/>
    <mergeCell ref="C51:F51"/>
    <mergeCell ref="G51:L51"/>
    <mergeCell ref="M51:O51"/>
    <mergeCell ref="BD51:BH51"/>
    <mergeCell ref="M49:O49"/>
    <mergeCell ref="P49:AE51"/>
    <mergeCell ref="AL49:AS51"/>
    <mergeCell ref="AT49:AW51"/>
    <mergeCell ref="AX49:AZ51"/>
    <mergeCell ref="BA49:BC51"/>
    <mergeCell ref="BI53:BI54"/>
    <mergeCell ref="C55:D56"/>
    <mergeCell ref="E55:F56"/>
    <mergeCell ref="G55:M56"/>
    <mergeCell ref="N55:N56"/>
    <mergeCell ref="O55:O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AQ53:AQ54"/>
    <mergeCell ref="AR53:AR54"/>
    <mergeCell ref="AS53:AS54"/>
    <mergeCell ref="AT53:AT54"/>
    <mergeCell ref="AU53:AU54"/>
    <mergeCell ref="AV53:AV54"/>
    <mergeCell ref="C65:D66"/>
    <mergeCell ref="E65:F66"/>
    <mergeCell ref="G65:M66"/>
    <mergeCell ref="N65:N66"/>
    <mergeCell ref="C67:D68"/>
    <mergeCell ref="E67:F68"/>
    <mergeCell ref="G67:M68"/>
    <mergeCell ref="N67:N68"/>
    <mergeCell ref="C83:D84"/>
    <mergeCell ref="E83:F84"/>
    <mergeCell ref="G83:M84"/>
    <mergeCell ref="N83:N84"/>
    <mergeCell ref="G79:M80"/>
    <mergeCell ref="N79:N80"/>
    <mergeCell ref="C74:D76"/>
    <mergeCell ref="E74:F76"/>
    <mergeCell ref="G74:M76"/>
    <mergeCell ref="N74:N76"/>
    <mergeCell ref="O74:O76"/>
    <mergeCell ref="P74:AE74"/>
    <mergeCell ref="G85:M86"/>
    <mergeCell ref="N85:N86"/>
    <mergeCell ref="O85:O86"/>
    <mergeCell ref="C79:D80"/>
    <mergeCell ref="E79:F80"/>
    <mergeCell ref="AL74:AO74"/>
    <mergeCell ref="AP74:AY74"/>
    <mergeCell ref="AZ74:BC74"/>
    <mergeCell ref="BD74:BF74"/>
    <mergeCell ref="BG74:BH74"/>
    <mergeCell ref="AL75:AL76"/>
    <mergeCell ref="AM75:AM76"/>
    <mergeCell ref="AN75:AN76"/>
    <mergeCell ref="AO75:AO76"/>
    <mergeCell ref="AP75:AP76"/>
    <mergeCell ref="BD71:BH72"/>
    <mergeCell ref="C72:F72"/>
    <mergeCell ref="H72:L72"/>
    <mergeCell ref="M72:O72"/>
    <mergeCell ref="C73:F73"/>
    <mergeCell ref="G73:L73"/>
    <mergeCell ref="M73:O73"/>
    <mergeCell ref="BD73:BH73"/>
    <mergeCell ref="M71:O71"/>
    <mergeCell ref="P71:AE73"/>
    <mergeCell ref="AL71:AS73"/>
    <mergeCell ref="AT71:AW73"/>
    <mergeCell ref="AX71:AZ73"/>
    <mergeCell ref="BA71:BC73"/>
    <mergeCell ref="C71:F71"/>
    <mergeCell ref="G71:G72"/>
    <mergeCell ref="H71:L71"/>
    <mergeCell ref="BI75:BI76"/>
    <mergeCell ref="C77:D78"/>
    <mergeCell ref="E77:F78"/>
    <mergeCell ref="G77:M78"/>
    <mergeCell ref="N77:N78"/>
    <mergeCell ref="O77:O78"/>
    <mergeCell ref="BC75:BC76"/>
    <mergeCell ref="BD75:BD76"/>
    <mergeCell ref="BE75:BE76"/>
    <mergeCell ref="BF75:BF76"/>
    <mergeCell ref="BG75:BG76"/>
    <mergeCell ref="BH75:BH76"/>
    <mergeCell ref="AW75:AW76"/>
    <mergeCell ref="AX75:AX76"/>
    <mergeCell ref="AY75:AY76"/>
    <mergeCell ref="AZ75:AZ76"/>
    <mergeCell ref="BA75:BA76"/>
    <mergeCell ref="BB75:BB76"/>
    <mergeCell ref="AQ75:AQ76"/>
    <mergeCell ref="AR75:AR76"/>
    <mergeCell ref="AS75:AS76"/>
    <mergeCell ref="AT75:AT76"/>
    <mergeCell ref="AU75:AU76"/>
    <mergeCell ref="AV75:AV76"/>
    <mergeCell ref="O79:O80"/>
    <mergeCell ref="C81:D82"/>
    <mergeCell ref="E81:F82"/>
    <mergeCell ref="G81:M82"/>
    <mergeCell ref="N81:N82"/>
    <mergeCell ref="O81:O82"/>
    <mergeCell ref="C91:D92"/>
    <mergeCell ref="E91:F92"/>
    <mergeCell ref="G91:M92"/>
    <mergeCell ref="N91:N92"/>
    <mergeCell ref="O91:O92"/>
    <mergeCell ref="O87:O88"/>
    <mergeCell ref="O89:O90"/>
    <mergeCell ref="O83:O84"/>
    <mergeCell ref="C85:D86"/>
    <mergeCell ref="E85:F86"/>
    <mergeCell ref="A93:A114"/>
    <mergeCell ref="B93:B114"/>
    <mergeCell ref="C93:F93"/>
    <mergeCell ref="G93:G94"/>
    <mergeCell ref="H93:L93"/>
    <mergeCell ref="C87:D88"/>
    <mergeCell ref="E87:F88"/>
    <mergeCell ref="G87:M88"/>
    <mergeCell ref="N87:N88"/>
    <mergeCell ref="C89:D90"/>
    <mergeCell ref="E89:F90"/>
    <mergeCell ref="G89:M90"/>
    <mergeCell ref="N89:N90"/>
    <mergeCell ref="C113:D114"/>
    <mergeCell ref="E113:F114"/>
    <mergeCell ref="G113:M114"/>
    <mergeCell ref="N113:N114"/>
    <mergeCell ref="A71:A92"/>
    <mergeCell ref="B71:B92"/>
    <mergeCell ref="C101:D102"/>
    <mergeCell ref="E101:F102"/>
    <mergeCell ref="G101:M102"/>
    <mergeCell ref="N101:N102"/>
    <mergeCell ref="O101:O102"/>
    <mergeCell ref="C103:D104"/>
    <mergeCell ref="E103:F104"/>
    <mergeCell ref="G103:M104"/>
    <mergeCell ref="N103:N104"/>
    <mergeCell ref="O103:O104"/>
    <mergeCell ref="C105:D106"/>
    <mergeCell ref="E105:F106"/>
    <mergeCell ref="G105:M106"/>
    <mergeCell ref="N105:N106"/>
    <mergeCell ref="O105:O106"/>
    <mergeCell ref="C107:D108"/>
    <mergeCell ref="E107:F108"/>
    <mergeCell ref="G107:M108"/>
    <mergeCell ref="N107:N108"/>
    <mergeCell ref="O107:O108"/>
    <mergeCell ref="AZ96:BC96"/>
    <mergeCell ref="BD96:BF96"/>
    <mergeCell ref="BG96:BH96"/>
    <mergeCell ref="AL97:AL98"/>
    <mergeCell ref="AM97:AM98"/>
    <mergeCell ref="AN97:AN98"/>
    <mergeCell ref="AO97:AO98"/>
    <mergeCell ref="AP97:AP98"/>
    <mergeCell ref="C96:D98"/>
    <mergeCell ref="E96:F98"/>
    <mergeCell ref="G96:M98"/>
    <mergeCell ref="N96:N98"/>
    <mergeCell ref="O96:O98"/>
    <mergeCell ref="P96:AE96"/>
    <mergeCell ref="AL96:AO96"/>
    <mergeCell ref="AP96:AY96"/>
    <mergeCell ref="BD93:BH94"/>
    <mergeCell ref="C94:F94"/>
    <mergeCell ref="H94:L94"/>
    <mergeCell ref="M94:O94"/>
    <mergeCell ref="C95:F95"/>
    <mergeCell ref="G95:L95"/>
    <mergeCell ref="M95:O95"/>
    <mergeCell ref="BD95:BH95"/>
    <mergeCell ref="M93:O93"/>
    <mergeCell ref="P93:AE95"/>
    <mergeCell ref="AL93:AS95"/>
    <mergeCell ref="AT93:AW95"/>
    <mergeCell ref="AX93:AZ95"/>
    <mergeCell ref="BA93:BC95"/>
    <mergeCell ref="BI97:BI98"/>
    <mergeCell ref="C99:D100"/>
    <mergeCell ref="E99:F100"/>
    <mergeCell ref="G99:M100"/>
    <mergeCell ref="N99:N100"/>
    <mergeCell ref="O99:O100"/>
    <mergeCell ref="BC97:BC98"/>
    <mergeCell ref="BD97:BD98"/>
    <mergeCell ref="BE97:BE98"/>
    <mergeCell ref="BF97:BF98"/>
    <mergeCell ref="BG97:BG98"/>
    <mergeCell ref="BH97:BH98"/>
    <mergeCell ref="AW97:AW98"/>
    <mergeCell ref="AX97:AX98"/>
    <mergeCell ref="AY97:AY98"/>
    <mergeCell ref="AZ97:AZ98"/>
    <mergeCell ref="BA97:BA98"/>
    <mergeCell ref="BB97:BB98"/>
    <mergeCell ref="AQ97:AQ98"/>
    <mergeCell ref="AR97:AR98"/>
    <mergeCell ref="AS97:AS98"/>
    <mergeCell ref="AT97:AT98"/>
    <mergeCell ref="AU97:AU98"/>
    <mergeCell ref="AV97:AV98"/>
    <mergeCell ref="O113:O114"/>
    <mergeCell ref="C109:D110"/>
    <mergeCell ref="E109:F110"/>
    <mergeCell ref="G109:M110"/>
    <mergeCell ref="N109:N110"/>
    <mergeCell ref="O109:O110"/>
    <mergeCell ref="C111:D112"/>
    <mergeCell ref="E111:F112"/>
    <mergeCell ref="G111:M112"/>
    <mergeCell ref="N111:N112"/>
    <mergeCell ref="O111:O112"/>
    <mergeCell ref="A115:A136"/>
    <mergeCell ref="B115:B136"/>
    <mergeCell ref="C115:F115"/>
    <mergeCell ref="G115:G116"/>
    <mergeCell ref="H115:L115"/>
    <mergeCell ref="C127:D128"/>
    <mergeCell ref="E127:F128"/>
    <mergeCell ref="G127:M128"/>
    <mergeCell ref="N127:N128"/>
    <mergeCell ref="C135:D136"/>
    <mergeCell ref="E135:F136"/>
    <mergeCell ref="G135:M136"/>
    <mergeCell ref="N135:N136"/>
    <mergeCell ref="C131:D132"/>
    <mergeCell ref="E131:F132"/>
    <mergeCell ref="G131:M132"/>
    <mergeCell ref="N131:N132"/>
    <mergeCell ref="E118:F120"/>
    <mergeCell ref="G118:M120"/>
    <mergeCell ref="N118:N120"/>
    <mergeCell ref="O118:O120"/>
    <mergeCell ref="P118:AE118"/>
    <mergeCell ref="AV119:AV120"/>
    <mergeCell ref="C123:D124"/>
    <mergeCell ref="E123:F124"/>
    <mergeCell ref="G123:M124"/>
    <mergeCell ref="N123:N124"/>
    <mergeCell ref="AL118:AO118"/>
    <mergeCell ref="AP118:AY118"/>
    <mergeCell ref="AZ118:BC118"/>
    <mergeCell ref="BD118:BF118"/>
    <mergeCell ref="BG118:BH118"/>
    <mergeCell ref="AL119:AL120"/>
    <mergeCell ref="AM119:AM120"/>
    <mergeCell ref="AN119:AN120"/>
    <mergeCell ref="AO119:AO120"/>
    <mergeCell ref="AP119:AP120"/>
    <mergeCell ref="BD115:BH116"/>
    <mergeCell ref="C116:F116"/>
    <mergeCell ref="H116:L116"/>
    <mergeCell ref="M116:O116"/>
    <mergeCell ref="C117:F117"/>
    <mergeCell ref="G117:L117"/>
    <mergeCell ref="M117:O117"/>
    <mergeCell ref="BD117:BH117"/>
    <mergeCell ref="M115:O115"/>
    <mergeCell ref="P115:AE117"/>
    <mergeCell ref="AL115:AS117"/>
    <mergeCell ref="AT115:AW117"/>
    <mergeCell ref="AX115:AZ117"/>
    <mergeCell ref="BA115:BC117"/>
    <mergeCell ref="BI119:BI120"/>
    <mergeCell ref="C121:D122"/>
    <mergeCell ref="E121:F122"/>
    <mergeCell ref="G121:M122"/>
    <mergeCell ref="N121:N122"/>
    <mergeCell ref="O121:O122"/>
    <mergeCell ref="BC119:BC120"/>
    <mergeCell ref="BD119:BD120"/>
    <mergeCell ref="BE119:BE120"/>
    <mergeCell ref="BF119:BF120"/>
    <mergeCell ref="BG119:BG120"/>
    <mergeCell ref="BH119:BH120"/>
    <mergeCell ref="AW119:AW120"/>
    <mergeCell ref="AX119:AX120"/>
    <mergeCell ref="AY119:AY120"/>
    <mergeCell ref="AZ119:AZ120"/>
    <mergeCell ref="BA119:BA120"/>
    <mergeCell ref="BB119:BB120"/>
    <mergeCell ref="AQ119:AQ120"/>
    <mergeCell ref="AR119:AR120"/>
    <mergeCell ref="AS119:AS120"/>
    <mergeCell ref="AT119:AT120"/>
    <mergeCell ref="AU119:AU120"/>
    <mergeCell ref="C118:D120"/>
    <mergeCell ref="O145:O146"/>
    <mergeCell ref="O149:O150"/>
    <mergeCell ref="C140:D142"/>
    <mergeCell ref="E140:F142"/>
    <mergeCell ref="G140:M142"/>
    <mergeCell ref="N140:N142"/>
    <mergeCell ref="O140:O142"/>
    <mergeCell ref="O153:O154"/>
    <mergeCell ref="O131:O132"/>
    <mergeCell ref="C133:D134"/>
    <mergeCell ref="E133:F134"/>
    <mergeCell ref="G133:M134"/>
    <mergeCell ref="N133:N134"/>
    <mergeCell ref="O133:O134"/>
    <mergeCell ref="O135:O136"/>
    <mergeCell ref="A137:A158"/>
    <mergeCell ref="B137:B158"/>
    <mergeCell ref="C137:F137"/>
    <mergeCell ref="G137:G138"/>
    <mergeCell ref="H137:L137"/>
    <mergeCell ref="C145:D146"/>
    <mergeCell ref="E145:F146"/>
    <mergeCell ref="G145:M146"/>
    <mergeCell ref="N145:N146"/>
    <mergeCell ref="AL141:AL142"/>
    <mergeCell ref="AM141:AM142"/>
    <mergeCell ref="AN141:AN142"/>
    <mergeCell ref="AO141:AO142"/>
    <mergeCell ref="AP141:AP142"/>
    <mergeCell ref="AU141:AU142"/>
    <mergeCell ref="AV141:AV142"/>
    <mergeCell ref="O123:O124"/>
    <mergeCell ref="C125:D126"/>
    <mergeCell ref="E125:F126"/>
    <mergeCell ref="G125:M126"/>
    <mergeCell ref="N125:N126"/>
    <mergeCell ref="O125:O126"/>
    <mergeCell ref="G129:M130"/>
    <mergeCell ref="N129:N130"/>
    <mergeCell ref="O129:O130"/>
    <mergeCell ref="O127:O128"/>
    <mergeCell ref="C129:D130"/>
    <mergeCell ref="E129:F130"/>
    <mergeCell ref="P140:AE140"/>
    <mergeCell ref="BD137:BH138"/>
    <mergeCell ref="C138:F138"/>
    <mergeCell ref="H138:L138"/>
    <mergeCell ref="M138:O138"/>
    <mergeCell ref="C139:F139"/>
    <mergeCell ref="G139:L139"/>
    <mergeCell ref="M139:O139"/>
    <mergeCell ref="BD139:BH139"/>
    <mergeCell ref="M137:O137"/>
    <mergeCell ref="P137:AE139"/>
    <mergeCell ref="AL137:AS139"/>
    <mergeCell ref="AT137:AW139"/>
    <mergeCell ref="AX137:AZ139"/>
    <mergeCell ref="BA137:BC139"/>
    <mergeCell ref="AL140:AO140"/>
    <mergeCell ref="AP140:AY140"/>
    <mergeCell ref="AZ140:BC140"/>
    <mergeCell ref="BD140:BF140"/>
    <mergeCell ref="BG140:BH140"/>
    <mergeCell ref="AN146:BE146"/>
    <mergeCell ref="BI141:BI142"/>
    <mergeCell ref="C143:D144"/>
    <mergeCell ref="E143:F144"/>
    <mergeCell ref="G143:M144"/>
    <mergeCell ref="N143:N144"/>
    <mergeCell ref="O143:O144"/>
    <mergeCell ref="AU143:AX144"/>
    <mergeCell ref="BC141:BC142"/>
    <mergeCell ref="BD141:BD142"/>
    <mergeCell ref="BE141:BE142"/>
    <mergeCell ref="BF141:BF142"/>
    <mergeCell ref="BG141:BG142"/>
    <mergeCell ref="BH141:BH142"/>
    <mergeCell ref="AW141:AW142"/>
    <mergeCell ref="AX141:AX142"/>
    <mergeCell ref="AY141:AY142"/>
    <mergeCell ref="AZ141:AZ142"/>
    <mergeCell ref="BA141:BA142"/>
    <mergeCell ref="BB141:BB142"/>
    <mergeCell ref="AQ141:AQ142"/>
    <mergeCell ref="AR141:AR142"/>
    <mergeCell ref="AS141:AS142"/>
    <mergeCell ref="AT141:AT142"/>
    <mergeCell ref="P149:AE149"/>
    <mergeCell ref="P150:AE150"/>
    <mergeCell ref="C151:D152"/>
    <mergeCell ref="E151:F152"/>
    <mergeCell ref="G151:M152"/>
    <mergeCell ref="N151:N152"/>
    <mergeCell ref="O151:O152"/>
    <mergeCell ref="C147:D148"/>
    <mergeCell ref="E147:F148"/>
    <mergeCell ref="G147:M148"/>
    <mergeCell ref="N147:N148"/>
    <mergeCell ref="O147:O148"/>
    <mergeCell ref="AN147:BE150"/>
    <mergeCell ref="C149:D150"/>
    <mergeCell ref="E149:F150"/>
    <mergeCell ref="G149:M150"/>
    <mergeCell ref="N149:N150"/>
    <mergeCell ref="E159:F160"/>
    <mergeCell ref="G159:M160"/>
    <mergeCell ref="N159:N160"/>
    <mergeCell ref="O159:O160"/>
    <mergeCell ref="C155:D156"/>
    <mergeCell ref="E155:F156"/>
    <mergeCell ref="G155:M156"/>
    <mergeCell ref="N155:N156"/>
    <mergeCell ref="O155:O156"/>
    <mergeCell ref="C157:D158"/>
    <mergeCell ref="E157:F158"/>
    <mergeCell ref="G157:M158"/>
    <mergeCell ref="N157:N158"/>
    <mergeCell ref="O157:O158"/>
    <mergeCell ref="AN151:BE152"/>
    <mergeCell ref="C153:D154"/>
    <mergeCell ref="E153:F154"/>
    <mergeCell ref="G153:M154"/>
    <mergeCell ref="N153:N154"/>
  </mergeCells>
  <conditionalFormatting sqref="P9:AE10">
    <cfRule type="expression" dxfId="22" priority="131" stopIfTrue="1">
      <formula>WEEKDAY(P9:AE10,2)&gt;5</formula>
    </cfRule>
  </conditionalFormatting>
  <conditionalFormatting sqref="P9:AE9">
    <cfRule type="expression" dxfId="21" priority="130" stopIfTrue="1">
      <formula>MATCH(P$9,$AK$4:$AU$4,)*ISNUMBER(P$9)</formula>
    </cfRule>
  </conditionalFormatting>
  <conditionalFormatting sqref="P10:AE10">
    <cfRule type="expression" dxfId="20" priority="129" stopIfTrue="1">
      <formula>MATCH(P$10,$AK$4:$AU$4,)*ISNUMBER(P$10)</formula>
    </cfRule>
  </conditionalFormatting>
  <conditionalFormatting sqref="P31:AE32">
    <cfRule type="expression" dxfId="19" priority="128" stopIfTrue="1">
      <formula>WEEKDAY(P31:AE32,2)&gt;5</formula>
    </cfRule>
  </conditionalFormatting>
  <conditionalFormatting sqref="P31:AE31">
    <cfRule type="expression" dxfId="18" priority="127" stopIfTrue="1">
      <formula>MATCH(P$9,$AK$4:$AU$4,)*ISNUMBER(P$9)</formula>
    </cfRule>
  </conditionalFormatting>
  <conditionalFormatting sqref="P32:AE32">
    <cfRule type="expression" dxfId="17" priority="126" stopIfTrue="1">
      <formula>MATCH(P$10,$AK$4:$AU$4,)*ISNUMBER(P$10)</formula>
    </cfRule>
  </conditionalFormatting>
  <conditionalFormatting sqref="P53:AE54">
    <cfRule type="expression" dxfId="16" priority="125" stopIfTrue="1">
      <formula>WEEKDAY(P53:AE54,2)&gt;5</formula>
    </cfRule>
  </conditionalFormatting>
  <conditionalFormatting sqref="P53:AE53">
    <cfRule type="expression" dxfId="15" priority="124" stopIfTrue="1">
      <formula>MATCH(P$9,$AK$4:$AU$4,)*ISNUMBER(P$9)</formula>
    </cfRule>
  </conditionalFormatting>
  <conditionalFormatting sqref="P54:AE54">
    <cfRule type="expression" dxfId="14" priority="123" stopIfTrue="1">
      <formula>MATCH(P$10,$AK$4:$AU$4,)*ISNUMBER(P$10)</formula>
    </cfRule>
  </conditionalFormatting>
  <conditionalFormatting sqref="P75:AE76">
    <cfRule type="expression" dxfId="13" priority="122" stopIfTrue="1">
      <formula>WEEKDAY(P75:AE76,2)&gt;5</formula>
    </cfRule>
  </conditionalFormatting>
  <conditionalFormatting sqref="P75:AE75">
    <cfRule type="expression" dxfId="12" priority="121" stopIfTrue="1">
      <formula>MATCH(P$9,$AK$4:$AU$4,)*ISNUMBER(P$9)</formula>
    </cfRule>
  </conditionalFormatting>
  <conditionalFormatting sqref="P76:AE76">
    <cfRule type="expression" dxfId="11" priority="120" stopIfTrue="1">
      <formula>MATCH(P$10,$AK$4:$AU$4,)*ISNUMBER(P$10)</formula>
    </cfRule>
  </conditionalFormatting>
  <conditionalFormatting sqref="P97:AE98">
    <cfRule type="expression" dxfId="10" priority="119" stopIfTrue="1">
      <formula>WEEKDAY(P97:AE98,2)&gt;5</formula>
    </cfRule>
  </conditionalFormatting>
  <conditionalFormatting sqref="P97:AE97">
    <cfRule type="expression" dxfId="9" priority="118" stopIfTrue="1">
      <formula>MATCH(P$9,$AK$4:$AU$4,)*ISNUMBER(P$9)</formula>
    </cfRule>
  </conditionalFormatting>
  <conditionalFormatting sqref="P98:AE98">
    <cfRule type="expression" dxfId="8" priority="117" stopIfTrue="1">
      <formula>MATCH(P$10,$AK$4:$AU$4,)*ISNUMBER(P$10)</formula>
    </cfRule>
  </conditionalFormatting>
  <conditionalFormatting sqref="P119:AE120">
    <cfRule type="expression" dxfId="7" priority="98" stopIfTrue="1">
      <formula>WEEKDAY(P119:AE120,2)&gt;5</formula>
    </cfRule>
  </conditionalFormatting>
  <conditionalFormatting sqref="P119:AE119">
    <cfRule type="expression" dxfId="6" priority="97" stopIfTrue="1">
      <formula>MATCH(P$9,$AK$4:$AU$4,)*ISNUMBER(P$9)</formula>
    </cfRule>
  </conditionalFormatting>
  <conditionalFormatting sqref="P120:AE120">
    <cfRule type="expression" dxfId="5" priority="96" stopIfTrue="1">
      <formula>MATCH(P$10,$AK$4:$AU$4,)*ISNUMBER(P$10)</formula>
    </cfRule>
  </conditionalFormatting>
  <conditionalFormatting sqref="P141:AE142">
    <cfRule type="expression" dxfId="4" priority="14" stopIfTrue="1">
      <formula>WEEKDAY(P141:AE142,2)&gt;5</formula>
    </cfRule>
  </conditionalFormatting>
  <conditionalFormatting sqref="P141:AE141">
    <cfRule type="expression" dxfId="3" priority="13" stopIfTrue="1">
      <formula>MATCH(P$9,$AK$4:$AU$4,)*ISNUMBER(P$9)</formula>
    </cfRule>
  </conditionalFormatting>
  <conditionalFormatting sqref="P142:AE142">
    <cfRule type="expression" dxfId="2" priority="12" stopIfTrue="1">
      <formula>MATCH(P$10,$AK$4:$AU$4,)*ISNUMBER(P$10)</formula>
    </cfRule>
  </conditionalFormatting>
  <conditionalFormatting sqref="G121:M136 G11:M26 G33:M48 G55:M70 G77:M92 G99:M114">
    <cfRule type="containsText" dxfId="1" priority="11" stopIfTrue="1" operator="containsText" text="окладу">
      <formula>NOT(ISERROR(SEARCH("окладу",G11)))</formula>
    </cfRule>
  </conditionalFormatting>
  <conditionalFormatting sqref="G143:M158">
    <cfRule type="containsText" dxfId="0" priority="1" stopIfTrue="1" operator="containsText" text="окладу">
      <formula>NOT(ISERROR(SEARCH("окладу",G143)))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8" scale="96" orientation="landscape" r:id="rId1"/>
  <rowBreaks count="3" manualBreakCount="3">
    <brk id="48" min="2" max="55" man="1"/>
    <brk id="92" min="2" max="55" man="1"/>
    <brk id="136" min="2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ТАБЕЛЬ</vt:lpstr>
      <vt:lpstr>ТАБЕЛЬ!Область_печати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2016-08-19T18:45:06Z</dcterms:created>
  <dcterms:modified xsi:type="dcterms:W3CDTF">2016-08-19T19:34:00Z</dcterms:modified>
</cp:coreProperties>
</file>