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75" yWindow="525" windowWidth="9555" windowHeight="3375" tabRatio="811"/>
  </bookViews>
  <sheets>
    <sheet name="Ведомость ноябрь" sheetId="8" r:id="rId1"/>
    <sheet name="Расчёты " sheetId="15" r:id="rId2"/>
    <sheet name="Условия" sheetId="16" r:id="rId3"/>
  </sheets>
  <definedNames>
    <definedName name="Базовая_часть">Условия!$E$3:$E$28</definedName>
    <definedName name="БонусМинРез">#REF!</definedName>
    <definedName name="Выручка">Условия!$B$3:$B$28</definedName>
    <definedName name="Грубые">#REF!</definedName>
    <definedName name="Месяц">#REF!</definedName>
    <definedName name="МесячМинРез">#REF!</definedName>
    <definedName name="МинРезДляРасчетаОборач">#REF!</definedName>
    <definedName name="ОченьГрубые">#REF!</definedName>
    <definedName name="Переменная_часть">Условия!$F$3:$F$28</definedName>
    <definedName name="ПределЧислоГрубых">#REF!</definedName>
    <definedName name="ПределЧислоОченьГрубых">#REF!</definedName>
    <definedName name="ПределЧислоПрочих">#REF!</definedName>
    <definedName name="Прочие">#REF!</definedName>
    <definedName name="РасчВел">#REF!</definedName>
    <definedName name="Срок1">#REF!</definedName>
    <definedName name="Срок2">#REF!</definedName>
    <definedName name="ШагПоВертикали">#REF!</definedName>
    <definedName name="ШагПоГоризонтали">#REF!</definedName>
    <definedName name="ШагПоДебиторскойЗадолженности">#REF!</definedName>
    <definedName name="ШагПоРазморозкеОпта">#REF!</definedName>
    <definedName name="ШагПоРазморозкеРозницы">#REF!</definedName>
    <definedName name="ШагПоРезультативностиРазморозкиВопте">#REF!</definedName>
    <definedName name="ШагПоРезультативностиРазморозкиВрознице">#REF!</definedName>
    <definedName name="ЭталонПоРазморозкеОпта">#REF!</definedName>
    <definedName name="ЭталонПоРазморозкеРозницы">#REF!</definedName>
  </definedNames>
  <calcPr calcId="145621" iterate="1"/>
</workbook>
</file>

<file path=xl/calcChain.xml><?xml version="1.0" encoding="utf-8"?>
<calcChain xmlns="http://schemas.openxmlformats.org/spreadsheetml/2006/main">
  <c r="J14" i="8" l="1"/>
  <c r="J15" i="8"/>
  <c r="J16" i="8"/>
  <c r="C14" i="8"/>
  <c r="C15" i="8"/>
  <c r="C16" i="8"/>
  <c r="C13" i="8"/>
  <c r="D28" i="16"/>
  <c r="D18" i="16"/>
  <c r="D19" i="16" s="1"/>
  <c r="D20" i="16" s="1"/>
  <c r="D21" i="16" s="1"/>
  <c r="D22" i="16" s="1"/>
  <c r="D23" i="16" s="1"/>
  <c r="D24" i="16" s="1"/>
  <c r="D25" i="16" s="1"/>
  <c r="D26" i="16" s="1"/>
  <c r="D27" i="16" s="1"/>
  <c r="D9" i="16"/>
  <c r="D10" i="16" s="1"/>
  <c r="D11" i="16" s="1"/>
  <c r="D12" i="16" s="1"/>
  <c r="D13" i="16" s="1"/>
  <c r="D14" i="16" s="1"/>
  <c r="D15" i="16" s="1"/>
  <c r="D16" i="16" s="1"/>
  <c r="D17" i="16" s="1"/>
  <c r="D3" i="16"/>
  <c r="B4" i="16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7" i="8"/>
  <c r="C17" i="8" l="1"/>
  <c r="E16" i="16"/>
  <c r="A37" i="15"/>
  <c r="D39" i="15"/>
  <c r="A28" i="15"/>
  <c r="D30" i="15"/>
  <c r="A20" i="15"/>
  <c r="A12" i="15"/>
  <c r="J13" i="8" s="1"/>
  <c r="D22" i="15"/>
  <c r="I16" i="8"/>
  <c r="H16" i="8"/>
  <c r="H15" i="8"/>
  <c r="I15" i="8" s="1"/>
  <c r="H14" i="8"/>
  <c r="I14" i="8" s="1"/>
  <c r="H13" i="8"/>
  <c r="I13" i="8" s="1"/>
  <c r="D14" i="15" l="1"/>
  <c r="B8" i="15"/>
  <c r="C8" i="15"/>
  <c r="B29" i="15" l="1"/>
  <c r="B38" i="15"/>
  <c r="B13" i="15"/>
  <c r="B21" i="15"/>
  <c r="D8" i="15"/>
  <c r="H8" i="15"/>
  <c r="F8" i="15"/>
  <c r="C21" i="15" l="1"/>
  <c r="D14" i="8"/>
  <c r="C29" i="15"/>
  <c r="D15" i="8"/>
  <c r="C13" i="15"/>
  <c r="D13" i="8"/>
  <c r="E4" i="15"/>
  <c r="E5" i="15"/>
  <c r="E6" i="15"/>
  <c r="J8" i="15" l="1"/>
  <c r="D16" i="8" l="1"/>
  <c r="C38" i="15"/>
  <c r="K6" i="15"/>
  <c r="K5" i="15"/>
  <c r="K4" i="15"/>
  <c r="I3" i="15" l="1"/>
  <c r="I5" i="15"/>
  <c r="E3" i="15"/>
  <c r="E8" i="15" s="1"/>
  <c r="G3" i="15"/>
  <c r="K3" i="15"/>
  <c r="K8" i="15" s="1"/>
  <c r="I4" i="15"/>
  <c r="G5" i="15"/>
  <c r="I6" i="15"/>
  <c r="G4" i="15"/>
  <c r="G6" i="15"/>
  <c r="D13" i="15" l="1"/>
  <c r="D15" i="15" s="1"/>
  <c r="D16" i="15" s="1"/>
  <c r="E13" i="8"/>
  <c r="E16" i="8"/>
  <c r="D38" i="15"/>
  <c r="D40" i="15" s="1"/>
  <c r="D41" i="15" s="1"/>
  <c r="G8" i="15"/>
  <c r="I8" i="15"/>
  <c r="D29" i="15" l="1"/>
  <c r="D31" i="15" s="1"/>
  <c r="D32" i="15" s="1"/>
  <c r="E15" i="8"/>
  <c r="D21" i="15"/>
  <c r="D23" i="15" s="1"/>
  <c r="D24" i="15" s="1"/>
  <c r="E14" i="8"/>
  <c r="I17" i="8"/>
  <c r="E8" i="16" l="1"/>
  <c r="F8" i="16"/>
  <c r="G8" i="16" s="1"/>
  <c r="E3" i="16"/>
  <c r="G3" i="16" s="1"/>
  <c r="F3" i="16"/>
  <c r="D4" i="16"/>
  <c r="F4" i="16" s="1"/>
  <c r="D5" i="16" l="1"/>
  <c r="F5" i="16" s="1"/>
  <c r="E4" i="16"/>
  <c r="G4" i="16" s="1"/>
  <c r="H4" i="16" s="1"/>
  <c r="E5" i="16" l="1"/>
  <c r="G5" i="16" s="1"/>
  <c r="H5" i="16" s="1"/>
  <c r="D6" i="16"/>
  <c r="D7" i="16"/>
  <c r="F7" i="16" s="1"/>
  <c r="F6" i="16" l="1"/>
  <c r="E6" i="16"/>
  <c r="E7" i="16"/>
  <c r="G7" i="16" s="1"/>
  <c r="G6" i="16" l="1"/>
  <c r="H6" i="16" s="1"/>
  <c r="H8" i="16"/>
  <c r="H7" i="16" l="1"/>
  <c r="L13" i="8"/>
  <c r="L14" i="8"/>
  <c r="L15" i="8"/>
  <c r="L16" i="8"/>
  <c r="J17" i="8"/>
  <c r="E9" i="16"/>
  <c r="G9" i="16" s="1"/>
  <c r="H9" i="16" s="1"/>
  <c r="F9" i="16"/>
  <c r="D1" i="16" l="1"/>
  <c r="C28" i="16" s="1"/>
  <c r="I28" i="16" s="1"/>
  <c r="L17" i="8"/>
  <c r="C4" i="16" l="1"/>
  <c r="I4" i="16" s="1"/>
  <c r="C6" i="16"/>
  <c r="I6" i="16" s="1"/>
  <c r="C8" i="16"/>
  <c r="I8" i="16" s="1"/>
  <c r="C3" i="16"/>
  <c r="I3" i="16" s="1"/>
  <c r="C5" i="16"/>
  <c r="I5" i="16" s="1"/>
  <c r="C7" i="16"/>
  <c r="I7" i="16" s="1"/>
  <c r="C9" i="16"/>
  <c r="I9" i="16" s="1"/>
  <c r="C10" i="16"/>
  <c r="I10" i="16" s="1"/>
  <c r="E10" i="16"/>
  <c r="F10" i="16"/>
  <c r="G10" i="16"/>
  <c r="H10" i="16" s="1"/>
  <c r="C11" i="16"/>
  <c r="I11" i="16" s="1"/>
  <c r="E11" i="16"/>
  <c r="F11" i="16"/>
  <c r="C12" i="16"/>
  <c r="I12" i="16" s="1"/>
  <c r="E12" i="16"/>
  <c r="F12" i="16"/>
  <c r="C13" i="16"/>
  <c r="I13" i="16" s="1"/>
  <c r="E13" i="16"/>
  <c r="F13" i="16"/>
  <c r="C14" i="16"/>
  <c r="I14" i="16" s="1"/>
  <c r="E14" i="16"/>
  <c r="F14" i="16"/>
  <c r="G14" i="16" s="1"/>
  <c r="C15" i="16"/>
  <c r="I15" i="16" s="1"/>
  <c r="E15" i="16"/>
  <c r="F15" i="16"/>
  <c r="C16" i="16"/>
  <c r="I16" i="16" s="1"/>
  <c r="F16" i="16"/>
  <c r="G16" i="16" s="1"/>
  <c r="C17" i="16"/>
  <c r="I17" i="16" s="1"/>
  <c r="E17" i="16"/>
  <c r="F17" i="16"/>
  <c r="G12" i="16" l="1"/>
  <c r="G17" i="16"/>
  <c r="G15" i="16"/>
  <c r="G13" i="16"/>
  <c r="G11" i="16"/>
  <c r="H11" i="16" s="1"/>
  <c r="C18" i="16"/>
  <c r="I18" i="16" s="1"/>
  <c r="E18" i="16"/>
  <c r="G18" i="16" s="1"/>
  <c r="F18" i="16"/>
  <c r="E28" i="16"/>
  <c r="G28" i="16" s="1"/>
  <c r="F28" i="16"/>
  <c r="C19" i="16"/>
  <c r="I19" i="16" s="1"/>
  <c r="E19" i="16"/>
  <c r="G19" i="16" s="1"/>
  <c r="F19" i="16"/>
  <c r="C20" i="16"/>
  <c r="I20" i="16" s="1"/>
  <c r="E20" i="16"/>
  <c r="G20" i="16" s="1"/>
  <c r="F20" i="16"/>
  <c r="C21" i="16"/>
  <c r="I21" i="16" s="1"/>
  <c r="E21" i="16"/>
  <c r="G21" i="16" s="1"/>
  <c r="F21" i="16"/>
  <c r="C22" i="16"/>
  <c r="I22" i="16" s="1"/>
  <c r="E22" i="16"/>
  <c r="G22" i="16" s="1"/>
  <c r="F22" i="16"/>
  <c r="C23" i="16"/>
  <c r="I23" i="16" s="1"/>
  <c r="E23" i="16"/>
  <c r="G23" i="16" s="1"/>
  <c r="F23" i="16"/>
  <c r="C24" i="16"/>
  <c r="I24" i="16" s="1"/>
  <c r="E24" i="16"/>
  <c r="G24" i="16" s="1"/>
  <c r="F24" i="16"/>
  <c r="C25" i="16"/>
  <c r="I25" i="16" s="1"/>
  <c r="E25" i="16"/>
  <c r="G25" i="16" s="1"/>
  <c r="F25" i="16"/>
  <c r="C26" i="16"/>
  <c r="I26" i="16" s="1"/>
  <c r="E26" i="16"/>
  <c r="G26" i="16" s="1"/>
  <c r="F26" i="16"/>
  <c r="C27" i="16"/>
  <c r="I27" i="16" s="1"/>
  <c r="E27" i="16"/>
  <c r="G27" i="16" s="1"/>
  <c r="F27" i="16"/>
</calcChain>
</file>

<file path=xl/comments1.xml><?xml version="1.0" encoding="utf-8"?>
<comments xmlns="http://schemas.openxmlformats.org/spreadsheetml/2006/main">
  <authors>
    <author>Горностаев</author>
  </authors>
  <commentList>
    <comment ref="E8" authorId="0">
      <text>
        <r>
          <rPr>
            <sz val="8"/>
            <color indexed="81"/>
            <rFont val="Tahoma"/>
            <family val="2"/>
            <charset val="204"/>
          </rPr>
          <t xml:space="preserve">
СРЗНАЧ=85,97% + 101,14% + 58,56% + 96,05% : 4 = 85,43%</t>
        </r>
      </text>
    </comment>
  </commentList>
</comments>
</file>

<file path=xl/comments2.xml><?xml version="1.0" encoding="utf-8"?>
<comments xmlns="http://schemas.openxmlformats.org/spreadsheetml/2006/main">
  <authors>
    <author>Горностаев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Горностаев:</t>
        </r>
        <r>
          <rPr>
            <sz val="8"/>
            <color indexed="81"/>
            <rFont val="Tahoma"/>
            <family val="2"/>
            <charset val="204"/>
          </rPr>
          <t xml:space="preserve">
на руки - без ПФР и НДФЛ</t>
        </r>
      </text>
    </comment>
  </commentList>
</comments>
</file>

<file path=xl/sharedStrings.xml><?xml version="1.0" encoding="utf-8"?>
<sst xmlns="http://schemas.openxmlformats.org/spreadsheetml/2006/main" count="100" uniqueCount="46">
  <si>
    <t>Должность</t>
  </si>
  <si>
    <t>Итого</t>
  </si>
  <si>
    <t>ИТОГО</t>
  </si>
  <si>
    <t>слесарь</t>
  </si>
  <si>
    <t xml:space="preserve">План </t>
  </si>
  <si>
    <t xml:space="preserve">Общая выручка факт </t>
  </si>
  <si>
    <t>Выполнение плана</t>
  </si>
  <si>
    <t>Крицкий А.А.</t>
  </si>
  <si>
    <t>Флока А.Г.</t>
  </si>
  <si>
    <t>механик</t>
  </si>
  <si>
    <t>Сопутка</t>
  </si>
  <si>
    <t>Промывка</t>
  </si>
  <si>
    <t>Услуги</t>
  </si>
  <si>
    <t>План мех</t>
  </si>
  <si>
    <t>План ПТО</t>
  </si>
  <si>
    <t>Цели</t>
  </si>
  <si>
    <t>ФИО</t>
  </si>
  <si>
    <t>Отработка</t>
  </si>
  <si>
    <t>Итого зарплата</t>
  </si>
  <si>
    <t>Система мотивации механиков ПТО</t>
  </si>
  <si>
    <t>Премия за договор</t>
  </si>
  <si>
    <t>Продажи</t>
  </si>
  <si>
    <t>Часы План</t>
  </si>
  <si>
    <t>Часы Факт</t>
  </si>
  <si>
    <t>БЧ факт</t>
  </si>
  <si>
    <t>ПЧ</t>
  </si>
  <si>
    <t>БЧ план</t>
  </si>
  <si>
    <t>Масло розлив Toy 0W20, Castr 0W30, Mob 5W30, Shell 5W30, Castr 5W30, Kixx 5W30, Castr 10W40</t>
  </si>
  <si>
    <t>Июль</t>
  </si>
  <si>
    <t>Базовая часть</t>
  </si>
  <si>
    <t>Переменная часть</t>
  </si>
  <si>
    <t>Выручка</t>
  </si>
  <si>
    <t>Наценка</t>
  </si>
  <si>
    <t>План</t>
  </si>
  <si>
    <t>Факт</t>
  </si>
  <si>
    <t>Выпол-е</t>
  </si>
  <si>
    <t>Вес</t>
  </si>
  <si>
    <t>Пройден мин. порог результативности</t>
  </si>
  <si>
    <t>Результативность</t>
  </si>
  <si>
    <t>Шаг</t>
  </si>
  <si>
    <t>ФОТ</t>
  </si>
  <si>
    <t>ФОТ на 1 менеджера</t>
  </si>
  <si>
    <t>Доля ФОТ в выручке подразделения</t>
  </si>
  <si>
    <t>+</t>
  </si>
  <si>
    <t>Минасян А.А.</t>
  </si>
  <si>
    <t>Холостяков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</si>
</sst>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164" formatCode="[$-419]d\ mmm;@"/>
    <numFmt numFmtId="165" formatCode="#,##0;[Red]#,##0"/>
    <numFmt numFmtId="166" formatCode="#,##0_ ;[Red]\-#,##0\ "/>
    <numFmt numFmtId="167" formatCode="#,##0&quot;р.&quot;"/>
    <numFmt numFmtId="168" formatCode="0.0%"/>
    <numFmt numFmtId="169" formatCode="0.0"/>
    <numFmt numFmtId="170" formatCode="#,##0.0&quot;р.&quot;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color indexed="81"/>
      <name val="Tahoma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>
      <alignment wrapText="1"/>
    </xf>
    <xf numFmtId="10" fontId="4" fillId="0" borderId="0" xfId="0" applyNumberFormat="1" applyFont="1" applyFill="1" applyBorder="1" applyAlignment="1">
      <alignment horizontal="center"/>
    </xf>
    <xf numFmtId="10" fontId="2" fillId="0" borderId="0" xfId="0" applyNumberFormat="1" applyFont="1"/>
    <xf numFmtId="0" fontId="5" fillId="0" borderId="0" xfId="0" applyFont="1" applyBorder="1" applyAlignment="1"/>
    <xf numFmtId="3" fontId="7" fillId="0" borderId="0" xfId="0" applyNumberFormat="1" applyFont="1" applyBorder="1"/>
    <xf numFmtId="4" fontId="5" fillId="0" borderId="0" xfId="0" applyNumberFormat="1" applyFont="1" applyBorder="1" applyAlignment="1"/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2" fillId="0" borderId="3" xfId="0" applyFont="1" applyBorder="1" applyAlignment="1"/>
    <xf numFmtId="1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0" fillId="0" borderId="0" xfId="0" applyNumberFormat="1" applyFont="1" applyFill="1" applyBorder="1" applyAlignment="1">
      <alignment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10" fillId="0" borderId="1" xfId="0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/>
    </xf>
    <xf numFmtId="10" fontId="10" fillId="0" borderId="0" xfId="0" applyNumberFormat="1" applyFont="1" applyFill="1" applyBorder="1"/>
    <xf numFmtId="10" fontId="10" fillId="0" borderId="1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/>
    <xf numFmtId="4" fontId="10" fillId="3" borderId="1" xfId="0" applyNumberFormat="1" applyFont="1" applyFill="1" applyBorder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/>
    <xf numFmtId="165" fontId="12" fillId="3" borderId="1" xfId="0" applyNumberFormat="1" applyFont="1" applyFill="1" applyBorder="1" applyAlignment="1"/>
    <xf numFmtId="3" fontId="12" fillId="3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3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12" fillId="0" borderId="3" xfId="0" applyFont="1" applyBorder="1"/>
    <xf numFmtId="10" fontId="10" fillId="0" borderId="4" xfId="0" applyNumberFormat="1" applyFont="1" applyBorder="1" applyAlignment="1">
      <alignment horizontal="center"/>
    </xf>
    <xf numFmtId="0" fontId="12" fillId="0" borderId="7" xfId="0" applyFont="1" applyBorder="1"/>
    <xf numFmtId="0" fontId="10" fillId="0" borderId="8" xfId="0" applyFont="1" applyBorder="1"/>
    <xf numFmtId="10" fontId="8" fillId="0" borderId="9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12" fillId="0" borderId="1" xfId="0" applyNumberFormat="1" applyFont="1" applyBorder="1" applyAlignment="1">
      <alignment horizontal="center"/>
    </xf>
    <xf numFmtId="0" fontId="15" fillId="0" borderId="3" xfId="0" applyFont="1" applyBorder="1"/>
    <xf numFmtId="0" fontId="16" fillId="0" borderId="5" xfId="0" applyFont="1" applyBorder="1"/>
    <xf numFmtId="0" fontId="15" fillId="0" borderId="6" xfId="0" applyFont="1" applyBorder="1"/>
    <xf numFmtId="0" fontId="17" fillId="0" borderId="9" xfId="0" applyFont="1" applyBorder="1" applyAlignment="1">
      <alignment horizontal="center"/>
    </xf>
    <xf numFmtId="0" fontId="9" fillId="0" borderId="0" xfId="0" applyFont="1" applyAlignment="1">
      <alignment vertical="center"/>
    </xf>
    <xf numFmtId="168" fontId="9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17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0" fontId="9" fillId="3" borderId="11" xfId="0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vertical="center"/>
    </xf>
    <xf numFmtId="170" fontId="9" fillId="3" borderId="0" xfId="0" applyNumberFormat="1" applyFont="1" applyFill="1" applyBorder="1" applyAlignment="1">
      <alignment horizontal="center" vertical="center" wrapText="1"/>
    </xf>
    <xf numFmtId="168" fontId="9" fillId="3" borderId="0" xfId="0" applyNumberFormat="1" applyFont="1" applyFill="1" applyBorder="1" applyAlignment="1">
      <alignment horizontal="center" vertical="center"/>
    </xf>
    <xf numFmtId="170" fontId="9" fillId="3" borderId="0" xfId="0" applyNumberFormat="1" applyFont="1" applyFill="1" applyBorder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67" fontId="9" fillId="3" borderId="2" xfId="0" applyNumberFormat="1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/>
    </xf>
    <xf numFmtId="167" fontId="9" fillId="3" borderId="10" xfId="0" applyNumberFormat="1" applyFont="1" applyFill="1" applyBorder="1" applyAlignment="1">
      <alignment horizontal="center" vertical="center"/>
    </xf>
    <xf numFmtId="167" fontId="8" fillId="3" borderId="10" xfId="0" applyNumberFormat="1" applyFont="1" applyFill="1" applyBorder="1" applyAlignment="1">
      <alignment horizontal="center" vertical="center"/>
    </xf>
    <xf numFmtId="167" fontId="9" fillId="3" borderId="11" xfId="0" applyNumberFormat="1" applyFont="1" applyFill="1" applyBorder="1" applyAlignment="1">
      <alignment vertical="center"/>
    </xf>
    <xf numFmtId="168" fontId="9" fillId="3" borderId="11" xfId="0" applyNumberFormat="1" applyFont="1" applyFill="1" applyBorder="1" applyAlignment="1">
      <alignment horizontal="center" vertical="center"/>
    </xf>
    <xf numFmtId="167" fontId="9" fillId="3" borderId="4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7" fontId="9" fillId="3" borderId="12" xfId="0" applyNumberFormat="1" applyFont="1" applyFill="1" applyBorder="1" applyAlignment="1">
      <alignment horizontal="center" vertical="center"/>
    </xf>
    <xf numFmtId="170" fontId="9" fillId="3" borderId="13" xfId="0" applyNumberFormat="1" applyFont="1" applyFill="1" applyBorder="1" applyAlignment="1">
      <alignment horizontal="center" vertical="center"/>
    </xf>
    <xf numFmtId="170" fontId="9" fillId="0" borderId="13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/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2" fillId="0" borderId="1" xfId="0" applyFont="1" applyBorder="1" applyAlignment="1">
      <alignment horizontal="center" vertical="center"/>
    </xf>
  </cellXfs>
  <cellStyles count="4">
    <cellStyle name="0,0_x000d__x000a_NA_x000d__x000a_" xfId="1"/>
    <cellStyle name="0,0_x000d__x000a_NA_x000d__x000a_ 2" xfId="2"/>
    <cellStyle name="Обычный" xfId="0" builtinId="0"/>
    <cellStyle name="Финансовый [0]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FFFF99"/>
      <color rgb="FFFF66CC"/>
      <color rgb="FFFFFFCC"/>
      <color rgb="FFFF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114300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19062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" name="Text Box 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" name="Text Box 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11" name="Text Box 9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2" name="Picture 14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3" name="Picture 1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4" name="Picture 14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5" name="Picture 15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6" name="Picture 15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17" name="Picture 15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18" name="Picture 15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19" name="Picture 15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20" name="Picture 15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21" name="Picture 15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22" name="Picture 15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3" name="Picture 15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" name="Picture 1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" name="Text Box 1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" name="Text Box 1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" name="Text Box 1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" name="Text Box 1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" name="Text Box 1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" name="Text Box 1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31" name="Picture 16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" name="Picture 16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3" name="Picture 16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4" name="Picture 16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5" name="Picture 17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6" name="Picture 17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" name="Text Box 22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" name="Text Box 22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" name="Text Box 2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" name="Text Box 2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" name="Text Box 2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" name="Text Box 2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" name="Text Box 2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" name="Picture 23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6" name="Picture 23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7" name="Picture 2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8" name="Picture 2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9" name="Picture 23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50" name="Picture 23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1" name="Picture 23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2" name="Picture 23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3" name="Picture 24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4" name="Picture 24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5" name="Picture 24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56" name="Picture 24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57" name="Picture 24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" name="Text Box 2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" name="Text Box 2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" name="Text Box 2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" name="Text Box 2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" name="Text Box 2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" name="Text Box 2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" name="Text Box 2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" name="Text Box 2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" name="Text Box 2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" name="Text Box 2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8" name="Text Box 2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" name="Text Box 2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0" name="Text Box 2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1" name="Text Box 2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" name="Text Box 2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3" name="Text Box 2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" name="Text Box 2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5" name="Text Box 2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" name="Text Box 2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7" name="Text Box 2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8" name="Text Box 2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" name="Text Box 2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0" name="Text Box 2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" name="Text Box 2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2" name="Text Box 2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3" name="Text Box 2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4" name="Text Box 2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5" name="Text Box 2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6" name="Text Box 2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7" name="Text Box 2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8" name="Text Box 2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9" name="Text Box 2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0" name="Text Box 2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1" name="Text Box 2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2" name="Text Box 2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3" name="Text Box 2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4" name="Text Box 2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5" name="Text Box 2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6" name="Text Box 2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7" name="Text Box 2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8" name="Text Box 2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99" name="Text Box 2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0" name="Text Box 2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1" name="Text Box 2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2" name="Text Box 2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3" name="Text Box 2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4" name="Text Box 2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5" name="Text Box 2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6" name="Text Box 2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7" name="Text Box 2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08" name="Text Box 2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09" name="Picture 2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10" name="Picture 2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11" name="Picture 2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12" name="Picture 2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13" name="Picture 30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14" name="Picture 30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5" name="Text Box 3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6" name="Text Box 3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7" name="Text Box 3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8" name="Text Box 3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19" name="Text Box 3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0" name="Text Box 3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21" name="Picture 33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22" name="Picture 33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23" name="Picture 33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24" name="Picture 33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25" name="Picture 3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26" name="Picture 3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7" name="Text Box 3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8" name="Text Box 3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29" name="Text Box 3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0" name="Text Box 3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1" name="Text Box 3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2" name="Text Box 3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3" name="Text Box 3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4" name="Text Box 3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5" name="Text Box 3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6" name="Text Box 3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7" name="Text Box 3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8" name="Text Box 3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39" name="Text Box 3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0" name="Text Box 3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1" name="Text Box 3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2" name="Text Box 3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3" name="Text Box 3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4" name="Text Box 3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5" name="Text Box 3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6" name="Text Box 3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7" name="Text Box 3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48" name="Text Box 3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49" name="Picture 3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50" name="Picture 36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51" name="Picture 36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52" name="Picture 36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53" name="Picture 36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54" name="Picture 36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5" name="Text Box 3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6" name="Text Box 3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7" name="Text Box 3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8" name="Text Box 3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59" name="Text Box 3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0" name="Text Box 3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1" name="Text Box 3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2" name="Text Box 3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3" name="Text Box 3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4" name="Text Box 3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5" name="Text Box 3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6" name="Text Box 3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7" name="Text Box 3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8" name="Text Box 3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69" name="Text Box 3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0" name="Text Box 3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1" name="Text Box 3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2" name="Text Box 3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3" name="Text Box 3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4" name="Text Box 3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5" name="Text Box 3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76" name="Text Box 3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77" name="Picture 38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78" name="Picture 38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179" name="Picture 39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80" name="Picture 39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81" name="Picture 39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182" name="Picture 39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3" name="Text Box 3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4" name="Text Box 3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5" name="Text Box 3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6" name="Text Box 39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7" name="Text Box 39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8" name="Text Box 4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89" name="Text Box 4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0" name="Text Box 4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1" name="Text Box 4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2" name="Text Box 4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3" name="Text Box 4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4" name="Text Box 4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5" name="Text Box 4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6" name="Text Box 4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7" name="Text Box 4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8" name="Text Box 41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199" name="Text Box 41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0" name="Text Box 4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1" name="Text Box 4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2" name="Text Box 41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3" name="Text Box 41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04" name="Text Box 41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05" name="Picture 4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06" name="Picture 41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07" name="Picture 41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08" name="Picture 42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09" name="Picture 42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10" name="Picture 4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1" name="Text Box 45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2" name="Text Box 45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3" name="Text Box 45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4" name="Text Box 45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5" name="Text Box 45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6" name="Text Box 45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217" name="Picture 46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8" name="Text Box 46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19" name="Text Box 466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20" name="Text Box 46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1" name="Text Box 4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2" name="Text Box 4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3" name="Text Box 4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4" name="Text Box 4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5" name="Text Box 4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6" name="Text Box 4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7" name="Text Box 4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8" name="Text Box 4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29" name="Text Box 4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0" name="Text Box 4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1" name="Text Box 4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2" name="Text Box 4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3" name="Text Box 4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4" name="Text Box 4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5" name="Text Box 4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6" name="Text Box 4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7" name="Text Box 4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8" name="Text Box 4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39" name="Text Box 4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0" name="Text Box 4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1" name="Text Box 4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2" name="Text Box 4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43" name="Picture 4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44" name="Picture 4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245" name="Picture 4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6" name="Picture 4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7" name="Picture 50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48" name="Picture 50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49" name="Text Box 5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0" name="Text Box 5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1" name="Text Box 50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2" name="Text Box 50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53" name="Picture 5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254" name="Picture 5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5" name="Text Box 54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56" name="Text Box 541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257" name="Picture 54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8" name="Text Box 5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59" name="Text Box 5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0" name="Text Box 5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1" name="Text Box 5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2" name="Text Box 5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3" name="Text Box 5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4" name="Text Box 5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5" name="Text Box 5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6" name="Text Box 5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7" name="Text Box 5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8" name="Text Box 5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69" name="Text Box 5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0" name="Text Box 5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1" name="Text Box 5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2" name="Text Box 5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3" name="Text Box 5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4" name="Text Box 5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5" name="Text Box 5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6" name="Text Box 5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7" name="Text Box 5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8" name="Text Box 5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79" name="Text Box 5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280" name="Picture 57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81" name="Text Box 57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82" name="Text Box 57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283" name="Text Box 57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4" name="Text Box 5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5" name="Text Box 5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6" name="Text Box 5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7" name="Text Box 5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8" name="Text Box 5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89" name="Text Box 5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0" name="Text Box 5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1" name="Text Box 5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2" name="Text Box 5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3" name="Text Box 5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4" name="Text Box 5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5" name="Text Box 5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6" name="Text Box 5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7" name="Text Box 5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8" name="Text Box 5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299" name="Text Box 5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0" name="Text Box 5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1" name="Text Box 5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2" name="Text Box 5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3" name="Text Box 5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4" name="Text Box 5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05" name="Text Box 5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306" name="Picture 5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07" name="Text Box 59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08" name="Text Box 60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309" name="Picture 60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10" name="Text Box 60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11" name="Text Box 60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12" name="Text Box 60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3" name="Picture 60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4" name="Picture 60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5" name="Picture 60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6" name="Picture 60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7" name="Picture 61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318" name="Picture 6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19" name="Picture 6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0" name="Picture 61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1" name="Picture 61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2" name="Picture 61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23" name="Picture 61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24" name="Picture 6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5" name="Text Box 61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6" name="Text Box 61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7" name="Text Box 62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8" name="Text Box 62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29" name="Text Box 62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30" name="Text Box 62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31" name="Picture 62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332" name="Picture 62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33" name="Picture 62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34" name="Picture 62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335" name="Picture 62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1524000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36" name="Text Box 62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1514475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337" name="Text Box 63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38" name="Text Box 6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39" name="Text Box 6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0" name="Text Box 6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1" name="Text Box 63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2" name="Text Box 63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3" name="Text Box 63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4" name="Text Box 6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5" name="Text Box 6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6" name="Text Box 6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7" name="Text Box 6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8" name="Text Box 6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49" name="Text Box 6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0" name="Text Box 6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1" name="Text Box 6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2" name="Text Box 6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3" name="Text Box 6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4" name="Text Box 6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5" name="Text Box 6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6" name="Text Box 6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7" name="Text Box 6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8" name="Text Box 6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59" name="Text Box 6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0" name="Text Box 6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1" name="Text Box 6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2" name="Text Box 6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3" name="Text Box 6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4" name="Text Box 6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5" name="Text Box 6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6" name="Text Box 6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7" name="Text Box 6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8" name="Text Box 6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69" name="Text Box 6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0" name="Text Box 6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1" name="Text Box 6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2" name="Text Box 6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3" name="Text Box 6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4" name="Text Box 6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5" name="Text Box 6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6" name="Text Box 6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7" name="Text Box 6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8" name="Text Box 6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79" name="Text Box 6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0" name="Text Box 6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1" name="Text Box 6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2" name="Text Box 6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3" name="Text Box 6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4" name="Text Box 6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5" name="Text Box 6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6" name="Text Box 6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7" name="Text Box 6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8" name="Text Box 6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89" name="Text Box 6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0" name="Text Box 6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1" name="Text Box 6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2" name="Text Box 6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3" name="Text Box 6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4" name="Text Box 6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5" name="Text Box 6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6" name="Text Box 6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7" name="Text Box 6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8" name="Text Box 6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399" name="Text Box 6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0" name="Text Box 6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01" name="Picture 6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02" name="Text Box 69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03" name="Text Box 69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4" name="Text Box 7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5" name="Text Box 7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6" name="Text Box 7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7" name="Text Box 7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8" name="Text Box 7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09" name="Text Box 7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0" name="Text Box 7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1" name="Text Box 7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2" name="Text Box 7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3" name="Text Box 7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4" name="Text Box 71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5" name="Text Box 71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6" name="Text Box 7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7" name="Text Box 7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8" name="Text Box 71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19" name="Text Box 71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0" name="Text Box 71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1" name="Text Box 71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2" name="Text Box 71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3" name="Text Box 71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4" name="Text Box 72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25" name="Text Box 72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26" name="Picture 7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27" name="Text Box 72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28" name="Text Box 72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29" name="Text Box 725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0" name="Text Box 7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1" name="Text Box 7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2" name="Text Box 7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3" name="Text Box 7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4" name="Text Box 7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5" name="Text Box 7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6" name="Text Box 7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7" name="Text Box 7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8" name="Text Box 73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39" name="Text Box 73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0" name="Text Box 73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1" name="Text Box 7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2" name="Text Box 7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3" name="Text Box 7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4" name="Text Box 7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5" name="Text Box 7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6" name="Text Box 7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7" name="Text Box 7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8" name="Text Box 7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49" name="Text Box 7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50" name="Text Box 7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51" name="Text Box 7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2" name="Picture 7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3" name="Text Box 74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4" name="Text Box 750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5" name="Text Box 751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6" name="Picture 75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7" name="Text Box 753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58" name="Text Box 754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76200</xdr:rowOff>
    </xdr:to>
    <xdr:pic>
      <xdr:nvPicPr>
        <xdr:cNvPr id="459" name="Picture 75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0" name="Text Box 757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1" name="Text Box 758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2" name="Text Box 759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463" name="Picture 76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4" name="Text Box 761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1495425</xdr:colOff>
      <xdr:row>4</xdr:row>
      <xdr:rowOff>0</xdr:rowOff>
    </xdr:from>
    <xdr:to>
      <xdr:col>1</xdr:col>
      <xdr:colOff>76200</xdr:colOff>
      <xdr:row>5</xdr:row>
      <xdr:rowOff>123825</xdr:rowOff>
    </xdr:to>
    <xdr:sp macro="" textlink="">
      <xdr:nvSpPr>
        <xdr:cNvPr id="465" name="Text Box 762"/>
        <xdr:cNvSpPr txBox="1">
          <a:spLocks noChangeArrowheads="1"/>
        </xdr:cNvSpPr>
      </xdr:nvSpPr>
      <xdr:spPr bwMode="auto">
        <a:xfrm>
          <a:off x="1438275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467" name="Picture 77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468" name="Picture 77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469" name="Picture 77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70" name="Text Box 774"/>
        <xdr:cNvSpPr txBox="1">
          <a:spLocks noChangeArrowheads="1"/>
        </xdr:cNvSpPr>
      </xdr:nvSpPr>
      <xdr:spPr bwMode="auto">
        <a:xfrm>
          <a:off x="209550" y="0"/>
          <a:ext cx="76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71" name="Text Box 775"/>
        <xdr:cNvSpPr txBox="1">
          <a:spLocks noChangeArrowheads="1"/>
        </xdr:cNvSpPr>
      </xdr:nvSpPr>
      <xdr:spPr bwMode="auto">
        <a:xfrm>
          <a:off x="209550" y="0"/>
          <a:ext cx="76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2" name="Text Box 7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3" name="Text Box 7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4" name="Text Box 7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5" name="Text Box 7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6" name="Text Box 7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7" name="Text Box 7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8" name="Text Box 7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79" name="Text Box 7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0" name="Text Box 7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1" name="Text Box 7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2" name="Text Box 7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3" name="Text Box 7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5" name="Text Box 7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6" name="Text Box 7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7" name="Text Box 7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8" name="Text Box 7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89" name="Text Box 7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0" name="Text Box 7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1" name="Text Box 7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2" name="Text Box 7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3" name="Text Box 7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4" name="Text Box 79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5" name="Text Box 79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496" name="Text Box 8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97" name="Text Box 80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98" name="Text Box 80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499" name="Text Box 80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0" name="Text Box 80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1" name="Text Box 80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2" name="Text Box 80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3" name="Text Box 80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4" name="Text Box 80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5" name="Text Box 80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6" name="Text Box 81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7" name="Text Box 81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8" name="Text Box 81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09" name="Text Box 81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0" name="Text Box 81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1" name="Text Box 81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2" name="Text Box 81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3" name="Text Box 81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4" name="Text Box 81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5" name="Text Box 81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6" name="Text Box 82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7" name="Text Box 82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8" name="Text Box 82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19" name="Text Box 82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0" name="Text Box 82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1" name="Text Box 82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2" name="Text Box 82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3" name="Text Box 82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4" name="Text Box 82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5" name="Text Box 82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6" name="Text Box 83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7" name="Text Box 83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8" name="Text Box 83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29" name="Text Box 83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0" name="Text Box 83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1" name="Text Box 83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2" name="Text Box 83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3" name="Text Box 837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4" name="Text Box 838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5" name="Text Box 839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6" name="Text Box 840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7" name="Text Box 84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8" name="Text Box 842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39" name="Text Box 843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40" name="Text Box 844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41" name="Text Box 845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542" name="Text Box 846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3" name="Text Box 8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4" name="Text Box 8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5" name="Text Box 8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6" name="Text Box 8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7" name="Text Box 8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8" name="Text Box 8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49" name="Text Box 8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0" name="Text Box 8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1" name="Text Box 8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2" name="Text Box 8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3" name="Text Box 8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4" name="Text Box 8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5" name="Text Box 8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6" name="Text Box 8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7" name="Text Box 8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8" name="Text Box 8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59" name="Text Box 8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0" name="Text Box 8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1" name="Text Box 8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2" name="Text Box 8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3" name="Text Box 8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4" name="Text Box 8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5" name="Text Box 8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6" name="Text Box 8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7" name="Text Box 87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8" name="Text Box 8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69" name="Text Box 8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0" name="Text Box 8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1" name="Text Box 8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2" name="Text Box 8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3" name="Text Box 8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4" name="Text Box 8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5" name="Text Box 8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6" name="Text Box 8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7" name="Text Box 8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8" name="Text Box 8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79" name="Text Box 8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0" name="Text Box 88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1" name="Text Box 88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2" name="Text Box 88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3" name="Text Box 88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4" name="Text Box 88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5" name="Text Box 88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6" name="Text Box 89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7" name="Text Box 89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8" name="Text Box 89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89" name="Text Box 89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0" name="Text Box 89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1" name="Text Box 89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2" name="Text Box 89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3" name="Text Box 89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4" name="Text Box 89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5" name="Text Box 89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6" name="Text Box 9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7" name="Text Box 9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8" name="Text Box 9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599" name="Text Box 9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0" name="Text Box 9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1" name="Text Box 9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2" name="Text Box 9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3" name="Text Box 9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4" name="Text Box 9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5" name="Text Box 9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6" name="Text Box 91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7" name="Text Box 91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8" name="Text Box 91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09" name="Text Box 91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0" name="Text Box 91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1" name="Text Box 91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2" name="Text Box 91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3" name="Text Box 91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4" name="Text Box 91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5" name="Text Box 91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6" name="Text Box 92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7" name="Text Box 92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8" name="Text Box 92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19" name="Text Box 92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0" name="Text Box 92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1" name="Text Box 9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2" name="Text Box 9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3" name="Text Box 9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4" name="Text Box 9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5" name="Text Box 9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6" name="Text Box 9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7" name="Text Box 9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8" name="Text Box 9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29" name="Text Box 93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0" name="Text Box 93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1" name="Text Box 93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2" name="Text Box 93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3" name="Text Box 93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4" name="Text Box 93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5" name="Text Box 94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6" name="Text Box 94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7" name="Text Box 94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8" name="Text Box 94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39" name="Text Box 94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0" name="Text Box 94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1" name="Text Box 94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2" name="Text Box 94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3" name="Text Box 94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4" name="Text Box 94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5" name="Text Box 95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6" name="Text Box 95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7" name="Text Box 9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8" name="Text Box 9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49" name="Text Box 9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0" name="Text Box 9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1" name="Text Box 9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2" name="Text Box 9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3" name="Text Box 95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4" name="Text Box 95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5" name="Text Box 96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6" name="Text Box 96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7" name="Text Box 96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8" name="Text Box 96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59" name="Text Box 96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0" name="Text Box 96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1" name="Text Box 96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2" name="Text Box 96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3" name="Text Box 96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4" name="Text Box 96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5" name="Text Box 97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123825</xdr:rowOff>
    </xdr:to>
    <xdr:sp macro="" textlink="">
      <xdr:nvSpPr>
        <xdr:cNvPr id="666" name="Text Box 971"/>
        <xdr:cNvSpPr txBox="1">
          <a:spLocks noChangeArrowheads="1"/>
        </xdr:cNvSpPr>
      </xdr:nvSpPr>
      <xdr:spPr bwMode="auto">
        <a:xfrm>
          <a:off x="209550" y="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7" name="Text Box 97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8" name="Text Box 97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69" name="Text Box 97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0" name="Text Box 97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1" name="Text Box 9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2" name="Text Box 9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3" name="Text Box 9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4" name="Text Box 9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5" name="Text Box 9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6" name="Text Box 9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7" name="Text Box 98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78" name="Text Box 98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1" name="Picture 99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2" name="Picture 99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3" name="Picture 99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4" name="Picture 99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5" name="Picture 99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686" name="Picture 9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87" name="Picture 9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88" name="Picture 9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89" name="Picture 9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90" name="Picture 100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691" name="Picture 100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692" name="Picture 100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693" name="Picture 100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4" name="Text Box 10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5" name="Text Box 10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6" name="Text Box 100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7" name="Text Box 100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8" name="Text Box 100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699" name="Text Box 100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00" name="Picture 101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01" name="Picture 10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02" name="Picture 10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03" name="Picture 101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04" name="Picture 101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05" name="Picture 101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6" name="Picture 101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7" name="Picture 10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8" name="Picture 101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09" name="Picture 101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10" name="Picture 102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11" name="Picture 102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2" name="Picture 10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3" name="Picture 102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4" name="Picture 102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5" name="Picture 102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16" name="Picture 102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17" name="Picture 102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18" name="Text Box 10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19" name="Text Box 10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0" name="Text Box 103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1" name="Text Box 103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2" name="Text Box 103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23" name="Text Box 103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24" name="Picture 10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25" name="Picture 10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26" name="Picture 103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27" name="Picture 103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28" name="Picture 103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29" name="Picture 103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0" name="Picture 104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1" name="Picture 104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2" name="Picture 104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3" name="Picture 104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34" name="Picture 104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5" name="Picture 104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6" name="Picture 104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7" name="Picture 104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8" name="Picture 10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39" name="Picture 104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40" name="Picture 105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41" name="Picture 105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2" name="Text Box 105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3" name="Text Box 105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4" name="Text Box 105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5" name="Text Box 105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6" name="Text Box 105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47" name="Text Box 105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48" name="Picture 105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49" name="Picture 10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50" name="Picture 106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51" name="Picture 106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52" name="Picture 106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53" name="Picture 106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4" name="Picture 106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5" name="Picture 106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6" name="Picture 106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7" name="Picture 106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8" name="Picture 106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59" name="Picture 106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0" name="Picture 107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1" name="Picture 107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2" name="Picture 107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3" name="Picture 107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64" name="Picture 107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65" name="Picture 107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6" name="Text Box 107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7" name="Text Box 107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8" name="Text Box 107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69" name="Text Box 107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70" name="Text Box 108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71" name="Text Box 108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72" name="Picture 108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73" name="Picture 108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74" name="Picture 108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75" name="Picture 108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76" name="Picture 108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77" name="Picture 108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78" name="Picture 108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79" name="Picture 108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80" name="Picture 109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81" name="Picture 109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782" name="Picture 109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3" name="Picture 109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4" name="Picture 109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5" name="Picture 109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6" name="Picture 109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87" name="Picture 109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88" name="Picture 109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89" name="Picture 109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0" name="Text Box 1100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1" name="Text Box 1101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2" name="Text Box 1102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3" name="Text Box 1103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4" name="Text Box 110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795" name="Text Box 110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796" name="Picture 110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97" name="Picture 110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798" name="Picture 110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799" name="Picture 110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00" name="Picture 111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01" name="Picture 111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2" name="Picture 111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3" name="Picture 111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4" name="Picture 111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5" name="Picture 111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6" name="Picture 111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85725</xdr:rowOff>
    </xdr:to>
    <xdr:pic>
      <xdr:nvPicPr>
        <xdr:cNvPr id="807" name="Picture 111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08" name="Picture 111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09" name="Picture 111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10" name="Picture 112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11" name="Picture 112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12" name="Picture 112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13" name="Picture 112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4" name="Text Box 1124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5" name="Text Box 1125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6" name="Text Box 1126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7" name="Text Box 1127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8" name="Text Box 1128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4</xdr:row>
      <xdr:rowOff>114300</xdr:rowOff>
    </xdr:to>
    <xdr:sp macro="" textlink="">
      <xdr:nvSpPr>
        <xdr:cNvPr id="819" name="Text Box 1129"/>
        <xdr:cNvSpPr txBox="1">
          <a:spLocks noChangeArrowheads="1"/>
        </xdr:cNvSpPr>
      </xdr:nvSpPr>
      <xdr:spPr bwMode="auto">
        <a:xfrm>
          <a:off x="209550" y="0"/>
          <a:ext cx="76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20" name="Picture 113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104775</xdr:rowOff>
    </xdr:to>
    <xdr:pic>
      <xdr:nvPicPr>
        <xdr:cNvPr id="821" name="Picture 113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22" name="Picture 113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23" name="Picture 113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24" name="Picture 113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5" name="Picture 113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6" name="Picture 113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7" name="Picture 113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8" name="Picture 113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29" name="Picture 113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123825</xdr:rowOff>
    </xdr:to>
    <xdr:pic>
      <xdr:nvPicPr>
        <xdr:cNvPr id="830" name="Picture 114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1" name="Picture 114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2" name="Picture 114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3" name="Picture 114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4" name="Picture 114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5" name="Picture 114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6" name="Picture 114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37" name="Picture 114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8" name="Picture 114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39" name="Picture 114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142875</xdr:rowOff>
    </xdr:to>
    <xdr:pic>
      <xdr:nvPicPr>
        <xdr:cNvPr id="840" name="Picture 1150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41" name="Picture 1151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42" name="Picture 1152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104775</xdr:rowOff>
    </xdr:to>
    <xdr:pic>
      <xdr:nvPicPr>
        <xdr:cNvPr id="843" name="Picture 1153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844" name="Picture 1154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85725</xdr:rowOff>
    </xdr:to>
    <xdr:pic>
      <xdr:nvPicPr>
        <xdr:cNvPr id="845" name="Picture 1155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42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41</xdr:row>
      <xdr:rowOff>0</xdr:rowOff>
    </xdr:from>
    <xdr:to>
      <xdr:col>6</xdr:col>
      <xdr:colOff>73025</xdr:colOff>
      <xdr:row>49</xdr:row>
      <xdr:rowOff>142875</xdr:rowOff>
    </xdr:to>
    <xdr:pic>
      <xdr:nvPicPr>
        <xdr:cNvPr id="846" name="Picture 1156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343775"/>
          <a:ext cx="23971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47" name="Picture 1157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48" name="Picture 1158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104775</xdr:colOff>
      <xdr:row>3</xdr:row>
      <xdr:rowOff>66675</xdr:rowOff>
    </xdr:to>
    <xdr:pic>
      <xdr:nvPicPr>
        <xdr:cNvPr id="849" name="Picture 1159" descr="voi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047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2" name="Text Box 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3" name="Text Box 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4" name="Text Box 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5" name="Text Box 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6" name="Text Box 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7" name="Text Box 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8" name="Text Box 1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59" name="Text Box 1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0" name="Text Box 1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1" name="Text Box 1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2" name="Text Box 1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3" name="Text Box 1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4" name="Text Box 22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5" name="Text Box 22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6" name="Text Box 2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8" name="Text Box 2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69" name="Text Box 2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0" name="Text Box 2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1" name="Text Box 2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2" name="Text Box 2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3" name="Text Box 2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4" name="Text Box 2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5" name="Text Box 2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6" name="Text Box 2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7" name="Text Box 2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8" name="Text Box 2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79" name="Text Box 2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0" name="Text Box 2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1" name="Text Box 2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2" name="Text Box 2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3" name="Text Box 2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4" name="Text Box 2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5" name="Text Box 2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6" name="Text Box 2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7" name="Text Box 2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8" name="Text Box 2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89" name="Text Box 2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0" name="Text Box 2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1" name="Text Box 2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2" name="Text Box 2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3" name="Text Box 2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4" name="Text Box 2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5" name="Text Box 2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6" name="Text Box 2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7" name="Text Box 2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8" name="Text Box 2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899" name="Text Box 2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0" name="Text Box 2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1" name="Text Box 2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2" name="Text Box 2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3" name="Text Box 2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4" name="Text Box 2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5" name="Text Box 2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6" name="Text Box 2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7" name="Text Box 2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8" name="Text Box 2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09" name="Text Box 2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0" name="Text Box 2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1" name="Text Box 2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2" name="Text Box 2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3" name="Text Box 2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4" name="Text Box 2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5" name="Text Box 2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6" name="Text Box 2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7" name="Text Box 2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8" name="Text Box 2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19" name="Text Box 2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0" name="Text Box 2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1" name="Text Box 2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2" name="Text Box 2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3" name="Text Box 3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4" name="Text Box 3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5" name="Text Box 3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6" name="Text Box 3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7" name="Text Box 3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8" name="Text Box 3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29" name="Text Box 3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0" name="Text Box 3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1" name="Text Box 3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2" name="Text Box 3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3" name="Text Box 3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4" name="Text Box 3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5" name="Text Box 3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6" name="Text Box 3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7" name="Text Box 3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8" name="Text Box 3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39" name="Text Box 3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0" name="Text Box 3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1" name="Text Box 3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2" name="Text Box 3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3" name="Text Box 3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4" name="Text Box 3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5" name="Text Box 3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6" name="Text Box 3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7" name="Text Box 3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8" name="Text Box 3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49" name="Text Box 3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0" name="Text Box 3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1" name="Text Box 3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2" name="Text Box 3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3" name="Text Box 3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4" name="Text Box 3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5" name="Text Box 3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6" name="Text Box 3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7" name="Text Box 3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8" name="Text Box 3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59" name="Text Box 3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0" name="Text Box 3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1" name="Text Box 3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2" name="Text Box 3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3" name="Text Box 3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4" name="Text Box 3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5" name="Text Box 3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6" name="Text Box 3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7" name="Text Box 3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8" name="Text Box 3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69" name="Text Box 3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0" name="Text Box 3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1" name="Text Box 3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2" name="Text Box 3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3" name="Text Box 3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4" name="Text Box 3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5" name="Text Box 3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6" name="Text Box 39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7" name="Text Box 39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8" name="Text Box 4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79" name="Text Box 4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0" name="Text Box 4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1" name="Text Box 4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2" name="Text Box 4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3" name="Text Box 4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4" name="Text Box 4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5" name="Text Box 4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6" name="Text Box 4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7" name="Text Box 4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8" name="Text Box 41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89" name="Text Box 41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0" name="Text Box 4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1" name="Text Box 4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2" name="Text Box 41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3" name="Text Box 41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4" name="Text Box 41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5" name="Text Box 4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6" name="Text Box 4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7" name="Text Box 4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8" name="Text Box 4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999" name="Text Box 4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0" name="Text Box 4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1" name="Text Box 4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2" name="Text Box 4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3" name="Text Box 4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4" name="Text Box 4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5" name="Text Box 4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6" name="Text Box 4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7" name="Text Box 4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8" name="Text Box 4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09" name="Text Box 4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0" name="Text Box 4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1" name="Text Box 4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2" name="Text Box 4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3" name="Text Box 4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4" name="Text Box 4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5" name="Text Box 4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6" name="Text Box 4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7" name="Text Box 5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8" name="Text Box 5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19" name="Text Box 5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0" name="Text Box 5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1" name="Text Box 5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2" name="Text Box 5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3" name="Text Box 5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4" name="Text Box 5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5" name="Text Box 5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6" name="Text Box 5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7" name="Text Box 5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8" name="Text Box 5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29" name="Text Box 5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0" name="Text Box 5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1" name="Text Box 5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2" name="Text Box 5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3" name="Text Box 5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4" name="Text Box 5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5" name="Text Box 5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6" name="Text Box 5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7" name="Text Box 5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8" name="Text Box 5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39" name="Text Box 5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0" name="Text Box 5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1" name="Text Box 5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2" name="Text Box 5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3" name="Text Box 5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4" name="Text Box 5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5" name="Text Box 5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6" name="Text Box 5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7" name="Text Box 5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8" name="Text Box 5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49" name="Text Box 5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0" name="Text Box 5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1" name="Text Box 5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2" name="Text Box 5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3" name="Text Box 5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4" name="Text Box 5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5" name="Text Box 5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6" name="Text Box 5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7" name="Text Box 5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8" name="Text Box 5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59" name="Text Box 5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0" name="Text Box 5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1" name="Text Box 5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2" name="Text Box 5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3" name="Text Box 61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4" name="Text Box 61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5" name="Text Box 62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6" name="Text Box 62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7" name="Text Box 62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8" name="Text Box 62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69" name="Text Box 6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0" name="Text Box 6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1" name="Text Box 6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2" name="Text Box 63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3" name="Text Box 63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4" name="Text Box 63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5" name="Text Box 6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6" name="Text Box 6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7" name="Text Box 6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8" name="Text Box 6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79" name="Text Box 6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0" name="Text Box 6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1" name="Text Box 6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2" name="Text Box 6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3" name="Text Box 6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4" name="Text Box 6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5" name="Text Box 6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6" name="Text Box 6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7" name="Text Box 6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8" name="Text Box 6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89" name="Text Box 6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0" name="Text Box 6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1" name="Text Box 6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2" name="Text Box 6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3" name="Text Box 6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4" name="Text Box 6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5" name="Text Box 6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6" name="Text Box 6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7" name="Text Box 6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8" name="Text Box 6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099" name="Text Box 6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0" name="Text Box 6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1" name="Text Box 6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2" name="Text Box 6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3" name="Text Box 6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4" name="Text Box 6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5" name="Text Box 6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6" name="Text Box 6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7" name="Text Box 6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8" name="Text Box 6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09" name="Text Box 6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0" name="Text Box 6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1" name="Text Box 6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2" name="Text Box 6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3" name="Text Box 6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4" name="Text Box 6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5" name="Text Box 6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6" name="Text Box 6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7" name="Text Box 6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8" name="Text Box 6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19" name="Text Box 6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0" name="Text Box 6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1" name="Text Box 6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2" name="Text Box 6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3" name="Text Box 6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4" name="Text Box 6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5" name="Text Box 6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6" name="Text Box 6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7" name="Text Box 6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8" name="Text Box 6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29" name="Text Box 6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0" name="Text Box 6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1" name="Text Box 6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2" name="Text Box 7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3" name="Text Box 7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4" name="Text Box 7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5" name="Text Box 7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6" name="Text Box 7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7" name="Text Box 7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8" name="Text Box 7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39" name="Text Box 7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0" name="Text Box 7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1" name="Text Box 7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2" name="Text Box 71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3" name="Text Box 71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4" name="Text Box 7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5" name="Text Box 7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6" name="Text Box 71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7" name="Text Box 71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8" name="Text Box 71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49" name="Text Box 71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0" name="Text Box 71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1" name="Text Box 71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2" name="Text Box 72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3" name="Text Box 72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4" name="Text Box 7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5" name="Text Box 7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6" name="Text Box 7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7" name="Text Box 7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8" name="Text Box 7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59" name="Text Box 7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0" name="Text Box 7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1" name="Text Box 7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2" name="Text Box 73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3" name="Text Box 73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4" name="Text Box 73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5" name="Text Box 7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6" name="Text Box 7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7" name="Text Box 7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8" name="Text Box 7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69" name="Text Box 7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0" name="Text Box 7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1" name="Text Box 7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2" name="Text Box 7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3" name="Text Box 7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4" name="Text Box 7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5" name="Text Box 7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6" name="Text Box 7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7" name="Text Box 7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8" name="Text Box 7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79" name="Text Box 7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0" name="Text Box 7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1" name="Text Box 7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2" name="Text Box 7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3" name="Text Box 7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4" name="Text Box 7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5" name="Text Box 7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6" name="Text Box 7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7" name="Text Box 7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8" name="Text Box 788"/>
        <xdr:cNvSpPr txBox="1">
          <a:spLocks noChangeArrowheads="1"/>
        </xdr:cNvSpPr>
      </xdr:nvSpPr>
      <xdr:spPr bwMode="auto">
        <a:xfrm>
          <a:off x="26098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89" name="Text Box 7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0" name="Text Box 7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1" name="Text Box 7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2" name="Text Box 7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3" name="Text Box 7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4" name="Text Box 7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5" name="Text Box 7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6" name="Text Box 7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7" name="Text Box 7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8" name="Text Box 79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199" name="Text Box 79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0" name="Text Box 8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1" name="Text Box 8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2" name="Text Box 8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3" name="Text Box 8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4" name="Text Box 8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5" name="Text Box 8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6" name="Text Box 8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7" name="Text Box 8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8" name="Text Box 8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09" name="Text Box 8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0" name="Text Box 8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1" name="Text Box 8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2" name="Text Box 8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3" name="Text Box 8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4" name="Text Box 8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5" name="Text Box 8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6" name="Text Box 8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7" name="Text Box 8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8" name="Text Box 8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19" name="Text Box 8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0" name="Text Box 8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1" name="Text Box 8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2" name="Text Box 8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3" name="Text Box 8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4" name="Text Box 8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5" name="Text Box 87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6" name="Text Box 8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7" name="Text Box 8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8" name="Text Box 8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29" name="Text Box 8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0" name="Text Box 8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1" name="Text Box 8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2" name="Text Box 8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3" name="Text Box 8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4" name="Text Box 8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5" name="Text Box 8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6" name="Text Box 8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7" name="Text Box 8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8" name="Text Box 88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39" name="Text Box 88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0" name="Text Box 88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1" name="Text Box 88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2" name="Text Box 88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3" name="Text Box 88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4" name="Text Box 89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5" name="Text Box 89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6" name="Text Box 89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7" name="Text Box 89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8" name="Text Box 89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49" name="Text Box 89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0" name="Text Box 89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1" name="Text Box 89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2" name="Text Box 89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3" name="Text Box 89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4" name="Text Box 9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5" name="Text Box 9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6" name="Text Box 9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7" name="Text Box 9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8" name="Text Box 9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59" name="Text Box 9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0" name="Text Box 9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1" name="Text Box 9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2" name="Text Box 9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3" name="Text Box 9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4" name="Text Box 91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5" name="Text Box 91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6" name="Text Box 91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7" name="Text Box 91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8" name="Text Box 91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69" name="Text Box 91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0" name="Text Box 91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1" name="Text Box 91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2" name="Text Box 91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3" name="Text Box 91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4" name="Text Box 92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5" name="Text Box 92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6" name="Text Box 92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7" name="Text Box 92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8" name="Text Box 92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79" name="Text Box 9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0" name="Text Box 9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1" name="Text Box 9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2" name="Text Box 9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3" name="Text Box 9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4" name="Text Box 9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5" name="Text Box 9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6" name="Text Box 9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7" name="Text Box 93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8" name="Text Box 93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89" name="Text Box 93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0" name="Text Box 93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1" name="Text Box 93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2" name="Text Box 93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3" name="Text Box 94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4" name="Text Box 94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5" name="Text Box 94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6" name="Text Box 94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7" name="Text Box 94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8" name="Text Box 94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299" name="Text Box 94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0" name="Text Box 94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1" name="Text Box 94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2" name="Text Box 94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3" name="Text Box 95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4" name="Text Box 95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5" name="Text Box 9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6" name="Text Box 9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7" name="Text Box 9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8" name="Text Box 9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09" name="Text Box 9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0" name="Text Box 9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1" name="Text Box 95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2" name="Text Box 95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3" name="Text Box 96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4" name="Text Box 96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5" name="Text Box 96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6" name="Text Box 96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7" name="Text Box 96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8" name="Text Box 96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19" name="Text Box 96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0" name="Text Box 96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1" name="Text Box 96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2" name="Text Box 96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3" name="Text Box 97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4" name="Text Box 97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5" name="Text Box 97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6" name="Text Box 97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7" name="Text Box 97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8" name="Text Box 9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29" name="Text Box 9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0" name="Text Box 9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1" name="Text Box 9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2" name="Text Box 9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3" name="Text Box 9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4" name="Text Box 98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5" name="Text Box 98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6" name="Text Box 984"/>
        <xdr:cNvSpPr txBox="1">
          <a:spLocks noChangeArrowheads="1"/>
        </xdr:cNvSpPr>
      </xdr:nvSpPr>
      <xdr:spPr bwMode="auto">
        <a:xfrm>
          <a:off x="26098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7" name="Text Box 985"/>
        <xdr:cNvSpPr txBox="1">
          <a:spLocks noChangeArrowheads="1"/>
        </xdr:cNvSpPr>
      </xdr:nvSpPr>
      <xdr:spPr bwMode="auto">
        <a:xfrm>
          <a:off x="26098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8" name="Text Box 10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39" name="Text Box 10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0" name="Text Box 100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1" name="Text Box 100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2" name="Text Box 100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3" name="Text Box 100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4" name="Text Box 10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5" name="Text Box 10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6" name="Text Box 103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7" name="Text Box 103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8" name="Text Box 103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49" name="Text Box 103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0" name="Text Box 105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1" name="Text Box 105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2" name="Text Box 105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3" name="Text Box 105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4" name="Text Box 105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5" name="Text Box 105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6" name="Text Box 107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7" name="Text Box 107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8" name="Text Box 107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59" name="Text Box 107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0" name="Text Box 108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1" name="Text Box 108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2" name="Text Box 1100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3" name="Text Box 1101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4" name="Text Box 1102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5" name="Text Box 1103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6" name="Text Box 110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7" name="Text Box 110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8" name="Text Box 1124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69" name="Text Box 1125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0" name="Text Box 1126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1" name="Text Box 1127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2" name="Text Box 1128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0</xdr:rowOff>
    </xdr:to>
    <xdr:sp macro="" textlink="">
      <xdr:nvSpPr>
        <xdr:cNvPr id="1373" name="Text Box 1129"/>
        <xdr:cNvSpPr txBox="1">
          <a:spLocks noChangeArrowheads="1"/>
        </xdr:cNvSpPr>
      </xdr:nvSpPr>
      <xdr:spPr bwMode="auto">
        <a:xfrm>
          <a:off x="22383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5" name="Text Box 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7" name="Text Box 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8" name="Text Box 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79" name="Text Box 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0" name="Text Box 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1" name="Text Box 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2" name="Text Box 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3" name="Text Box 1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4" name="Text Box 1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5" name="Text Box 1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6" name="Text Box 1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7" name="Text Box 1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8" name="Text Box 1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89" name="Text Box 22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0" name="Text Box 22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1" name="Text Box 2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3" name="Text Box 2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4" name="Text Box 2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5" name="Text Box 2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6" name="Text Box 2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7" name="Text Box 2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8" name="Text Box 2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399" name="Text Box 2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0" name="Text Box 2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1" name="Text Box 2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2" name="Text Box 2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3" name="Text Box 2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4" name="Text Box 2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5" name="Text Box 2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6" name="Text Box 2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7" name="Text Box 2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8" name="Text Box 2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09" name="Text Box 2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0" name="Text Box 2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1" name="Text Box 2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2" name="Text Box 2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3" name="Text Box 2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4" name="Text Box 2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5" name="Text Box 2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6" name="Text Box 2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7" name="Text Box 2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8" name="Text Box 2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19" name="Text Box 2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0" name="Text Box 2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1" name="Text Box 2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2" name="Text Box 2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3" name="Text Box 2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4" name="Text Box 2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5" name="Text Box 2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6" name="Text Box 2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7" name="Text Box 2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8" name="Text Box 2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29" name="Text Box 2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0" name="Text Box 2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1" name="Text Box 2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2" name="Text Box 2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3" name="Text Box 2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4" name="Text Box 2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5" name="Text Box 2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6" name="Text Box 2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7" name="Text Box 2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8" name="Text Box 2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39" name="Text Box 2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0" name="Text Box 2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1" name="Text Box 2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2" name="Text Box 2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3" name="Text Box 2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4" name="Text Box 2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5" name="Text Box 2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6" name="Text Box 2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7" name="Text Box 2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8" name="Text Box 3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49" name="Text Box 3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0" name="Text Box 3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1" name="Text Box 3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2" name="Text Box 3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3" name="Text Box 3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4" name="Text Box 3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5" name="Text Box 3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6" name="Text Box 3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7" name="Text Box 3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8" name="Text Box 3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59" name="Text Box 3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0" name="Text Box 3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1" name="Text Box 3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2" name="Text Box 3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3" name="Text Box 3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4" name="Text Box 3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5" name="Text Box 3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6" name="Text Box 3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7" name="Text Box 3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8" name="Text Box 3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69" name="Text Box 3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0" name="Text Box 3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1" name="Text Box 3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2" name="Text Box 3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3" name="Text Box 3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4" name="Text Box 3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5" name="Text Box 3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6" name="Text Box 3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7" name="Text Box 3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8" name="Text Box 3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79" name="Text Box 3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0" name="Text Box 3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1" name="Text Box 3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2" name="Text Box 3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3" name="Text Box 3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4" name="Text Box 3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5" name="Text Box 3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6" name="Text Box 3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7" name="Text Box 3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8" name="Text Box 3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89" name="Text Box 3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0" name="Text Box 3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1" name="Text Box 3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2" name="Text Box 3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3" name="Text Box 3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4" name="Text Box 3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5" name="Text Box 3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6" name="Text Box 3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7" name="Text Box 3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8" name="Text Box 3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499" name="Text Box 3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0" name="Text Box 3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1" name="Text Box 39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2" name="Text Box 39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3" name="Text Box 4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4" name="Text Box 4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5" name="Text Box 4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6" name="Text Box 4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7" name="Text Box 4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8" name="Text Box 4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09" name="Text Box 4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0" name="Text Box 4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1" name="Text Box 4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2" name="Text Box 4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3" name="Text Box 41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4" name="Text Box 41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5" name="Text Box 4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6" name="Text Box 4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7" name="Text Box 41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8" name="Text Box 41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19" name="Text Box 41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0" name="Text Box 4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1" name="Text Box 4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2" name="Text Box 4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3" name="Text Box 4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4" name="Text Box 4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5" name="Text Box 4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6" name="Text Box 4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7" name="Text Box 4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8" name="Text Box 4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29" name="Text Box 4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0" name="Text Box 4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1" name="Text Box 4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2" name="Text Box 4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3" name="Text Box 4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4" name="Text Box 4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5" name="Text Box 4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6" name="Text Box 4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7" name="Text Box 4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8" name="Text Box 4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39" name="Text Box 4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0" name="Text Box 4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1" name="Text Box 4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2" name="Text Box 5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3" name="Text Box 5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4" name="Text Box 5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5" name="Text Box 5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6" name="Text Box 5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7" name="Text Box 5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8" name="Text Box 5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49" name="Text Box 5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0" name="Text Box 5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1" name="Text Box 5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2" name="Text Box 5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3" name="Text Box 5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4" name="Text Box 5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5" name="Text Box 5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6" name="Text Box 5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7" name="Text Box 5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8" name="Text Box 5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59" name="Text Box 5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0" name="Text Box 5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1" name="Text Box 5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2" name="Text Box 5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3" name="Text Box 5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4" name="Text Box 5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5" name="Text Box 5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6" name="Text Box 5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7" name="Text Box 5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8" name="Text Box 5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69" name="Text Box 5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0" name="Text Box 5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1" name="Text Box 5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2" name="Text Box 5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3" name="Text Box 5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4" name="Text Box 5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5" name="Text Box 5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6" name="Text Box 5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7" name="Text Box 5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8" name="Text Box 5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79" name="Text Box 5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0" name="Text Box 5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1" name="Text Box 5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2" name="Text Box 5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3" name="Text Box 5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4" name="Text Box 5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5" name="Text Box 5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6" name="Text Box 5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7" name="Text Box 5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8" name="Text Box 61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89" name="Text Box 61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0" name="Text Box 62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1" name="Text Box 62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2" name="Text Box 62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3" name="Text Box 62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4" name="Text Box 6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5" name="Text Box 6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6" name="Text Box 6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7" name="Text Box 63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8" name="Text Box 63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599" name="Text Box 63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0" name="Text Box 6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1" name="Text Box 6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2" name="Text Box 6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3" name="Text Box 6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4" name="Text Box 6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5" name="Text Box 6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6" name="Text Box 6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7" name="Text Box 6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8" name="Text Box 6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09" name="Text Box 6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0" name="Text Box 6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1" name="Text Box 6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2" name="Text Box 6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3" name="Text Box 6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4" name="Text Box 6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5" name="Text Box 6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6" name="Text Box 6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7" name="Text Box 6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8" name="Text Box 6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19" name="Text Box 6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0" name="Text Box 6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1" name="Text Box 6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2" name="Text Box 6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3" name="Text Box 6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4" name="Text Box 6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5" name="Text Box 6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6" name="Text Box 6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7" name="Text Box 6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8" name="Text Box 6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29" name="Text Box 6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0" name="Text Box 6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1" name="Text Box 6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2" name="Text Box 6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3" name="Text Box 6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4" name="Text Box 6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5" name="Text Box 6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6" name="Text Box 6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7" name="Text Box 6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8" name="Text Box 6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39" name="Text Box 6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0" name="Text Box 6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1" name="Text Box 6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2" name="Text Box 6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3" name="Text Box 6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4" name="Text Box 6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5" name="Text Box 6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6" name="Text Box 6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7" name="Text Box 6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8" name="Text Box 6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49" name="Text Box 6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0" name="Text Box 6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1" name="Text Box 6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2" name="Text Box 6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3" name="Text Box 6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4" name="Text Box 6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5" name="Text Box 6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6" name="Text Box 6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7" name="Text Box 7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8" name="Text Box 7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59" name="Text Box 7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0" name="Text Box 7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1" name="Text Box 7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2" name="Text Box 7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3" name="Text Box 7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4" name="Text Box 7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5" name="Text Box 7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6" name="Text Box 7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7" name="Text Box 71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8" name="Text Box 71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69" name="Text Box 7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0" name="Text Box 7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1" name="Text Box 71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2" name="Text Box 71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3" name="Text Box 71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4" name="Text Box 71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5" name="Text Box 71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6" name="Text Box 71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7" name="Text Box 72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8" name="Text Box 72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79" name="Text Box 7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0" name="Text Box 7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1" name="Text Box 7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2" name="Text Box 7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3" name="Text Box 7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4" name="Text Box 7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5" name="Text Box 7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6" name="Text Box 7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7" name="Text Box 73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8" name="Text Box 73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89" name="Text Box 73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0" name="Text Box 7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1" name="Text Box 7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2" name="Text Box 7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3" name="Text Box 7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4" name="Text Box 7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5" name="Text Box 7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6" name="Text Box 7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7" name="Text Box 7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8" name="Text Box 7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699" name="Text Box 7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0" name="Text Box 7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1" name="Text Box 7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2" name="Text Box 7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3" name="Text Box 7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4" name="Text Box 7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5" name="Text Box 7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6" name="Text Box 7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7" name="Text Box 7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8" name="Text Box 7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09" name="Text Box 7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0" name="Text Box 7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1" name="Text Box 7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2" name="Text Box 7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371475</xdr:colOff>
      <xdr:row>4</xdr:row>
      <xdr:rowOff>0</xdr:rowOff>
    </xdr:from>
    <xdr:to>
      <xdr:col>0</xdr:col>
      <xdr:colOff>447675</xdr:colOff>
      <xdr:row>5</xdr:row>
      <xdr:rowOff>9525</xdr:rowOff>
    </xdr:to>
    <xdr:sp macro="" textlink="">
      <xdr:nvSpPr>
        <xdr:cNvPr id="1713" name="Text Box 788"/>
        <xdr:cNvSpPr txBox="1">
          <a:spLocks noChangeArrowheads="1"/>
        </xdr:cNvSpPr>
      </xdr:nvSpPr>
      <xdr:spPr bwMode="auto">
        <a:xfrm>
          <a:off x="1809750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4" name="Text Box 7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5" name="Text Box 7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6" name="Text Box 7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7" name="Text Box 7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8" name="Text Box 7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19" name="Text Box 7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0" name="Text Box 7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1" name="Text Box 7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2" name="Text Box 7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3" name="Text Box 79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4" name="Text Box 79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5" name="Text Box 8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6" name="Text Box 8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7" name="Text Box 8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8" name="Text Box 8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29" name="Text Box 8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0" name="Text Box 8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1" name="Text Box 8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2" name="Text Box 8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3" name="Text Box 8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4" name="Text Box 8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5" name="Text Box 8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6" name="Text Box 8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7" name="Text Box 8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8" name="Text Box 8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39" name="Text Box 8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0" name="Text Box 8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1" name="Text Box 8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2" name="Text Box 8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3" name="Text Box 8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4" name="Text Box 8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5" name="Text Box 8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6" name="Text Box 8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7" name="Text Box 8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8" name="Text Box 8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49" name="Text Box 8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0" name="Text Box 87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1" name="Text Box 8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2" name="Text Box 8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3" name="Text Box 8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4" name="Text Box 8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5" name="Text Box 8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6" name="Text Box 8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7" name="Text Box 8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8" name="Text Box 8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59" name="Text Box 8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0" name="Text Box 8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1" name="Text Box 8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2" name="Text Box 8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3" name="Text Box 88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4" name="Text Box 88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5" name="Text Box 88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6" name="Text Box 88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7" name="Text Box 88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8" name="Text Box 88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69" name="Text Box 89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0" name="Text Box 89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1" name="Text Box 89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2" name="Text Box 89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3" name="Text Box 89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4" name="Text Box 89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5" name="Text Box 89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6" name="Text Box 89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7" name="Text Box 89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8" name="Text Box 89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79" name="Text Box 9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0" name="Text Box 9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1" name="Text Box 9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2" name="Text Box 9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3" name="Text Box 9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4" name="Text Box 9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5" name="Text Box 9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6" name="Text Box 9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7" name="Text Box 9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8" name="Text Box 9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89" name="Text Box 91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0" name="Text Box 91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1" name="Text Box 91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2" name="Text Box 91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3" name="Text Box 91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4" name="Text Box 91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5" name="Text Box 91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6" name="Text Box 91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7" name="Text Box 91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8" name="Text Box 91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799" name="Text Box 92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0" name="Text Box 92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1" name="Text Box 92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2" name="Text Box 92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3" name="Text Box 92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4" name="Text Box 9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5" name="Text Box 9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6" name="Text Box 9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7" name="Text Box 9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8" name="Text Box 9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09" name="Text Box 9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0" name="Text Box 9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1" name="Text Box 9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2" name="Text Box 93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3" name="Text Box 93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4" name="Text Box 93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5" name="Text Box 93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6" name="Text Box 93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7" name="Text Box 93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8" name="Text Box 94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19" name="Text Box 94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0" name="Text Box 94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1" name="Text Box 94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2" name="Text Box 94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3" name="Text Box 94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4" name="Text Box 94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5" name="Text Box 94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6" name="Text Box 94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7" name="Text Box 94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8" name="Text Box 95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29" name="Text Box 95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0" name="Text Box 9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1" name="Text Box 9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2" name="Text Box 9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3" name="Text Box 9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4" name="Text Box 9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5" name="Text Box 9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6" name="Text Box 95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7" name="Text Box 95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8" name="Text Box 96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39" name="Text Box 96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0" name="Text Box 96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1" name="Text Box 96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2" name="Text Box 96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3" name="Text Box 96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4" name="Text Box 96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5" name="Text Box 96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6" name="Text Box 96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7" name="Text Box 96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8" name="Text Box 97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49" name="Text Box 97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0" name="Text Box 97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1" name="Text Box 97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2" name="Text Box 97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3" name="Text Box 9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4" name="Text Box 9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5" name="Text Box 9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6" name="Text Box 9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7" name="Text Box 9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8" name="Text Box 9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59" name="Text Box 98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0" name="Text Box 98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3" name="Text Box 10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4" name="Text Box 10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5" name="Text Box 100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6" name="Text Box 100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7" name="Text Box 100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8" name="Text Box 100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69" name="Text Box 10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0" name="Text Box 10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1" name="Text Box 103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2" name="Text Box 103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3" name="Text Box 103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4" name="Text Box 103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5" name="Text Box 105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6" name="Text Box 105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7" name="Text Box 105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8" name="Text Box 105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79" name="Text Box 105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0" name="Text Box 105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1" name="Text Box 107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2" name="Text Box 107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3" name="Text Box 107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4" name="Text Box 107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5" name="Text Box 108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6" name="Text Box 108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7" name="Text Box 1100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8" name="Text Box 1101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89" name="Text Box 1102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0" name="Text Box 1103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1" name="Text Box 110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2" name="Text Box 110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3" name="Text Box 1124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4" name="Text Box 1125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5" name="Text Box 1126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6" name="Text Box 1127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7" name="Text Box 1128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5</xdr:row>
      <xdr:rowOff>9525</xdr:rowOff>
    </xdr:to>
    <xdr:sp macro="" textlink="">
      <xdr:nvSpPr>
        <xdr:cNvPr id="1898" name="Text Box 1129"/>
        <xdr:cNvSpPr txBox="1">
          <a:spLocks noChangeArrowheads="1"/>
        </xdr:cNvSpPr>
      </xdr:nvSpPr>
      <xdr:spPr bwMode="auto">
        <a:xfrm>
          <a:off x="1438275" y="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5"/>
  <sheetViews>
    <sheetView tabSelected="1" workbookViewId="0">
      <selection activeCell="C13" sqref="C13"/>
    </sheetView>
  </sheetViews>
  <sheetFormatPr defaultRowHeight="12.75" x14ac:dyDescent="0.2"/>
  <cols>
    <col min="1" max="1" width="16.85546875" style="1" customWidth="1"/>
    <col min="2" max="2" width="10.5703125" style="1" customWidth="1"/>
    <col min="3" max="4" width="8.5703125" style="1" customWidth="1"/>
    <col min="5" max="5" width="7.85546875" style="1" customWidth="1"/>
    <col min="6" max="7" width="6.28515625" style="1" customWidth="1"/>
    <col min="8" max="8" width="10" style="1" customWidth="1"/>
    <col min="9" max="10" width="10.140625" style="1" customWidth="1"/>
    <col min="11" max="11" width="10.28515625" style="1" customWidth="1"/>
    <col min="12" max="12" width="10.7109375" style="1" customWidth="1"/>
    <col min="13" max="16384" width="9.140625" style="1"/>
  </cols>
  <sheetData>
    <row r="2" spans="1:13" x14ac:dyDescent="0.2">
      <c r="A2" s="3" t="s">
        <v>19</v>
      </c>
    </row>
    <row r="4" spans="1:13" x14ac:dyDescent="0.2">
      <c r="A4" s="19" t="s">
        <v>28</v>
      </c>
      <c r="B4" s="20">
        <v>2016</v>
      </c>
      <c r="C4" s="20"/>
      <c r="D4" s="20"/>
      <c r="E4" s="21"/>
      <c r="F4" s="21"/>
      <c r="G4" s="13"/>
      <c r="H4" s="13"/>
      <c r="I4" s="13"/>
      <c r="J4" s="13"/>
      <c r="K4" s="13"/>
      <c r="L4" s="13"/>
      <c r="M4" s="13"/>
    </row>
    <row r="5" spans="1:13" ht="12" customHeight="1" x14ac:dyDescent="0.2">
      <c r="A5" s="22" t="s">
        <v>5</v>
      </c>
      <c r="B5" s="23">
        <v>1250359</v>
      </c>
      <c r="C5" s="24"/>
      <c r="D5" s="24"/>
      <c r="E5" s="13"/>
      <c r="F5" s="13"/>
      <c r="G5" s="25"/>
      <c r="H5" s="13"/>
      <c r="I5" s="13"/>
      <c r="J5" s="13"/>
      <c r="K5" s="13"/>
      <c r="L5" s="13"/>
      <c r="M5" s="13"/>
    </row>
    <row r="6" spans="1:13" ht="12" customHeight="1" x14ac:dyDescent="0.2">
      <c r="A6" s="26" t="s">
        <v>4</v>
      </c>
      <c r="B6" s="27">
        <v>1425000</v>
      </c>
      <c r="C6" s="28"/>
      <c r="D6" s="28"/>
      <c r="E6" s="29"/>
      <c r="F6" s="29"/>
      <c r="G6" s="13"/>
      <c r="H6" s="13"/>
      <c r="I6" s="13"/>
      <c r="J6" s="13"/>
      <c r="K6" s="13"/>
      <c r="L6" s="13"/>
      <c r="M6" s="13"/>
    </row>
    <row r="7" spans="1:13" ht="13.5" customHeight="1" x14ac:dyDescent="0.2">
      <c r="A7" s="26" t="s">
        <v>6</v>
      </c>
      <c r="B7" s="30">
        <f>B5/B6</f>
        <v>0.87744491228070176</v>
      </c>
      <c r="C7" s="31"/>
      <c r="D7" s="31"/>
      <c r="E7" s="29"/>
      <c r="F7" s="29"/>
      <c r="G7" s="13"/>
      <c r="H7" s="13"/>
      <c r="I7" s="13"/>
      <c r="J7" s="13"/>
      <c r="K7" s="13"/>
      <c r="L7" s="13"/>
      <c r="M7" s="13"/>
    </row>
    <row r="8" spans="1:13" ht="13.5" customHeight="1" x14ac:dyDescent="0.2">
      <c r="A8" s="32"/>
      <c r="B8" s="31"/>
      <c r="C8" s="31"/>
      <c r="D8" s="31"/>
      <c r="E8" s="29"/>
      <c r="F8" s="29"/>
      <c r="G8" s="13"/>
      <c r="H8" s="13"/>
      <c r="I8" s="13"/>
      <c r="J8" s="13"/>
      <c r="K8" s="13"/>
      <c r="L8" s="13"/>
      <c r="M8" s="13"/>
    </row>
    <row r="9" spans="1:13" ht="13.5" customHeight="1" x14ac:dyDescent="0.2">
      <c r="A9" s="32"/>
      <c r="B9" s="31"/>
      <c r="C9" s="31"/>
      <c r="D9" s="31"/>
      <c r="E9" s="29"/>
      <c r="F9" s="29"/>
      <c r="G9" s="13"/>
      <c r="H9" s="13"/>
      <c r="I9" s="13"/>
      <c r="J9" s="13"/>
      <c r="K9" s="13"/>
      <c r="L9" s="13"/>
      <c r="M9" s="13"/>
    </row>
    <row r="10" spans="1:13" s="2" customFormat="1" x14ac:dyDescent="0.2">
      <c r="A10" s="32"/>
      <c r="B10" s="31"/>
      <c r="C10" s="29"/>
      <c r="D10" s="31"/>
      <c r="E10" s="31"/>
      <c r="F10" s="29"/>
      <c r="G10" s="33"/>
      <c r="H10" s="33"/>
      <c r="I10" s="33"/>
      <c r="J10" s="34"/>
      <c r="K10" s="34"/>
      <c r="L10" s="34"/>
      <c r="M10" s="33"/>
    </row>
    <row r="11" spans="1:13" ht="12.75" customHeight="1" x14ac:dyDescent="0.2">
      <c r="A11" s="126" t="s">
        <v>16</v>
      </c>
      <c r="B11" s="126" t="s">
        <v>0</v>
      </c>
      <c r="C11" s="126" t="s">
        <v>26</v>
      </c>
      <c r="D11" s="126" t="s">
        <v>21</v>
      </c>
      <c r="E11" s="126" t="s">
        <v>6</v>
      </c>
      <c r="F11" s="131" t="s">
        <v>22</v>
      </c>
      <c r="G11" s="131" t="s">
        <v>23</v>
      </c>
      <c r="H11" s="131" t="s">
        <v>17</v>
      </c>
      <c r="I11" s="128" t="s">
        <v>24</v>
      </c>
      <c r="J11" s="128" t="s">
        <v>25</v>
      </c>
      <c r="K11" s="128" t="s">
        <v>20</v>
      </c>
      <c r="L11" s="128" t="s">
        <v>18</v>
      </c>
      <c r="M11" s="13"/>
    </row>
    <row r="12" spans="1:13" s="4" customFormat="1" ht="38.25" customHeight="1" x14ac:dyDescent="0.2">
      <c r="A12" s="127"/>
      <c r="B12" s="127"/>
      <c r="C12" s="127"/>
      <c r="D12" s="127"/>
      <c r="E12" s="127"/>
      <c r="F12" s="132"/>
      <c r="G12" s="132"/>
      <c r="H12" s="133"/>
      <c r="I12" s="130"/>
      <c r="J12" s="129"/>
      <c r="K12" s="129"/>
      <c r="L12" s="129"/>
      <c r="M12" s="35"/>
    </row>
    <row r="13" spans="1:13" x14ac:dyDescent="0.2">
      <c r="A13" s="36" t="s">
        <v>7</v>
      </c>
      <c r="B13" s="37" t="s">
        <v>9</v>
      </c>
      <c r="C13" s="38">
        <f>VLOOKUP($B$5,Условия!$B$3:$E$28,4)</f>
        <v>15200</v>
      </c>
      <c r="D13" s="39">
        <f>'Расчёты '!D8</f>
        <v>302825.63</v>
      </c>
      <c r="E13" s="40">
        <f>'Расчёты '!E8</f>
        <v>0.74311037083333331</v>
      </c>
      <c r="F13" s="41">
        <v>142</v>
      </c>
      <c r="G13" s="41">
        <v>131</v>
      </c>
      <c r="H13" s="54">
        <f>G13/F13</f>
        <v>0.92253521126760563</v>
      </c>
      <c r="I13" s="42">
        <f>C13*H13</f>
        <v>14022.535211267605</v>
      </c>
      <c r="J13" s="42">
        <f>VLOOKUP($B$5,Условия!$B$3:$F$28,5)*INDEX('Расчёты '!$D$12:$D$41,MATCH('Ведомость ноябрь'!A13,'Расчёты '!$A$12:$A$41,0)+4)</f>
        <v>17298.681746001021</v>
      </c>
      <c r="K13" s="43"/>
      <c r="L13" s="44">
        <f>SUM(I13,J13,K13)</f>
        <v>31321.216957268625</v>
      </c>
      <c r="M13" s="13"/>
    </row>
    <row r="14" spans="1:13" x14ac:dyDescent="0.2">
      <c r="A14" s="36" t="s">
        <v>44</v>
      </c>
      <c r="B14" s="37" t="s">
        <v>3</v>
      </c>
      <c r="C14" s="38">
        <f>VLOOKUP($B$5,Условия!$B$3:$E$28,4)</f>
        <v>15200</v>
      </c>
      <c r="D14" s="39">
        <f>'Расчёты '!F8</f>
        <v>393442.63</v>
      </c>
      <c r="E14" s="40">
        <f>'Расчёты '!G8</f>
        <v>0.96666287083333335</v>
      </c>
      <c r="F14" s="41">
        <v>213</v>
      </c>
      <c r="G14" s="41">
        <v>213</v>
      </c>
      <c r="H14" s="54">
        <f t="shared" ref="H14:H16" si="0">G14/F14</f>
        <v>1</v>
      </c>
      <c r="I14" s="42">
        <f t="shared" ref="I14:I16" si="1">C14*H14</f>
        <v>15200</v>
      </c>
      <c r="J14" s="42">
        <f>VLOOKUP($B$5,Условия!$B$3:$F$28,5)*INDEX('Расчёты '!$D$12:$D$41,MATCH('Ведомость ноябрь'!A14,'Расчёты '!$A$12:$A$41,0)+4)</f>
        <v>19847.180246001022</v>
      </c>
      <c r="K14" s="43"/>
      <c r="L14" s="44">
        <f t="shared" ref="L14:L16" si="2">SUM(I14,J14,K14)</f>
        <v>35047.180246001022</v>
      </c>
      <c r="M14" s="13"/>
    </row>
    <row r="15" spans="1:13" x14ac:dyDescent="0.2">
      <c r="A15" s="36" t="s">
        <v>8</v>
      </c>
      <c r="B15" s="37" t="s">
        <v>9</v>
      </c>
      <c r="C15" s="38">
        <f>VLOOKUP($B$5,Условия!$B$3:$E$28,4)</f>
        <v>15200</v>
      </c>
      <c r="D15" s="39">
        <f>'Расчёты '!H8</f>
        <v>362128.63</v>
      </c>
      <c r="E15" s="40">
        <f>'Расчёты '!I8</f>
        <v>0.85628787083333335</v>
      </c>
      <c r="F15" s="41">
        <v>158</v>
      </c>
      <c r="G15" s="41">
        <v>158</v>
      </c>
      <c r="H15" s="54">
        <f t="shared" si="0"/>
        <v>1</v>
      </c>
      <c r="I15" s="42">
        <f t="shared" si="1"/>
        <v>15200</v>
      </c>
      <c r="J15" s="42">
        <f>VLOOKUP($B$5,Условия!$B$3:$F$28,5)*INDEX('Расчёты '!$D$12:$D$41,MATCH('Ведомость ноябрь'!A15,'Расчёты '!$A$12:$A$41,0)+4)</f>
        <v>18588.905246001021</v>
      </c>
      <c r="K15" s="43"/>
      <c r="L15" s="44">
        <f t="shared" si="2"/>
        <v>33788.905246001021</v>
      </c>
      <c r="M15" s="13"/>
    </row>
    <row r="16" spans="1:13" x14ac:dyDescent="0.2">
      <c r="A16" s="36" t="s">
        <v>45</v>
      </c>
      <c r="B16" s="37" t="s">
        <v>3</v>
      </c>
      <c r="C16" s="38">
        <f>VLOOKUP($B$5,Условия!$B$3:$E$28,4)</f>
        <v>15200</v>
      </c>
      <c r="D16" s="39">
        <f>'Расчёты '!J8</f>
        <v>237863.63</v>
      </c>
      <c r="E16" s="40">
        <f>'Расчёты '!K8</f>
        <v>0.60260537083333332</v>
      </c>
      <c r="F16" s="41">
        <v>109</v>
      </c>
      <c r="G16" s="41">
        <v>120</v>
      </c>
      <c r="H16" s="54">
        <f t="shared" si="0"/>
        <v>1.1009174311926606</v>
      </c>
      <c r="I16" s="42">
        <f t="shared" si="1"/>
        <v>16733.944954128441</v>
      </c>
      <c r="J16" s="42">
        <f>VLOOKUP($B$5,Условия!$B$3:$F$28,5)*INDEX('Расчёты '!$D$12:$D$41,MATCH('Ведомость ноябрь'!A16,'Расчёты '!$A$12:$A$41,0)+4)</f>
        <v>13739.402454999999</v>
      </c>
      <c r="K16" s="43"/>
      <c r="L16" s="44">
        <f t="shared" si="2"/>
        <v>30473.347409128441</v>
      </c>
      <c r="M16" s="13"/>
    </row>
    <row r="17" spans="1:13" ht="12" customHeight="1" x14ac:dyDescent="0.2">
      <c r="A17" s="45" t="s">
        <v>2</v>
      </c>
      <c r="B17" s="46"/>
      <c r="C17" s="47">
        <f>SUM(C13:C16)</f>
        <v>60800</v>
      </c>
      <c r="D17" s="46"/>
      <c r="E17" s="46"/>
      <c r="F17" s="46"/>
      <c r="G17" s="46"/>
      <c r="H17" s="48"/>
      <c r="I17" s="49">
        <f>SUM(I13:I16)</f>
        <v>61156.480165396046</v>
      </c>
      <c r="J17" s="49">
        <f>SUM(J13:J16)</f>
        <v>69474.169693003059</v>
      </c>
      <c r="K17" s="50"/>
      <c r="L17" s="50">
        <f>SUM(L13:L16)</f>
        <v>130630.64985839912</v>
      </c>
      <c r="M17" s="13"/>
    </row>
    <row r="18" spans="1:13" ht="13.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3"/>
      <c r="M18" s="13"/>
    </row>
    <row r="19" spans="1:13" ht="4.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51"/>
      <c r="M19" s="13"/>
    </row>
    <row r="20" spans="1:13" ht="14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3.75" customHeight="1" x14ac:dyDescent="0.2">
      <c r="A21" s="13"/>
      <c r="B21" s="13"/>
      <c r="C21" s="13"/>
      <c r="D21" s="52"/>
      <c r="E21" s="5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4" spans="1:13" x14ac:dyDescent="0.2">
      <c r="D24" s="4"/>
      <c r="E24" s="4"/>
    </row>
    <row r="27" spans="1:13" s="3" customFormat="1" x14ac:dyDescent="0.2">
      <c r="D27" s="1"/>
      <c r="E27" s="1"/>
    </row>
    <row r="28" spans="1:13" x14ac:dyDescent="0.2">
      <c r="A28"/>
      <c r="B28"/>
      <c r="C28"/>
      <c r="D28"/>
      <c r="E28" s="5"/>
      <c r="F28"/>
      <c r="G28"/>
      <c r="H28"/>
      <c r="I28"/>
      <c r="J28"/>
      <c r="K28"/>
    </row>
    <row r="38" spans="8:8" x14ac:dyDescent="0.2">
      <c r="H38" s="6"/>
    </row>
    <row r="39" spans="8:8" x14ac:dyDescent="0.2">
      <c r="H39" s="6"/>
    </row>
    <row r="40" spans="8:8" x14ac:dyDescent="0.2">
      <c r="H40" s="6"/>
    </row>
    <row r="41" spans="8:8" x14ac:dyDescent="0.2">
      <c r="H41" s="6"/>
    </row>
    <row r="42" spans="8:8" x14ac:dyDescent="0.2">
      <c r="H42" s="6"/>
    </row>
    <row r="43" spans="8:8" x14ac:dyDescent="0.2">
      <c r="H43" s="6"/>
    </row>
    <row r="44" spans="8:8" x14ac:dyDescent="0.2">
      <c r="H44" s="6"/>
    </row>
    <row r="45" spans="8:8" x14ac:dyDescent="0.2">
      <c r="H45" s="6"/>
    </row>
  </sheetData>
  <mergeCells count="12">
    <mergeCell ref="A11:A12"/>
    <mergeCell ref="C11:C12"/>
    <mergeCell ref="L11:L12"/>
    <mergeCell ref="J11:J12"/>
    <mergeCell ref="K11:K12"/>
    <mergeCell ref="I11:I12"/>
    <mergeCell ref="F11:F12"/>
    <mergeCell ref="G11:G12"/>
    <mergeCell ref="H11:H12"/>
    <mergeCell ref="D11:D12"/>
    <mergeCell ref="E11:E12"/>
    <mergeCell ref="B11:B12"/>
  </mergeCells>
  <pageMargins left="0" right="0" top="0" bottom="0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2:M42"/>
  <sheetViews>
    <sheetView workbookViewId="0">
      <selection activeCell="J3" sqref="J3"/>
    </sheetView>
  </sheetViews>
  <sheetFormatPr defaultRowHeight="12.75" x14ac:dyDescent="0.2"/>
  <cols>
    <col min="1" max="1" width="35.85546875" style="1" customWidth="1"/>
    <col min="2" max="2" width="10.28515625" style="1" customWidth="1"/>
    <col min="3" max="3" width="11" style="1" customWidth="1"/>
    <col min="4" max="4" width="8.28515625" style="1" customWidth="1"/>
    <col min="5" max="5" width="9.140625" style="1"/>
    <col min="6" max="6" width="8" style="1" customWidth="1"/>
    <col min="7" max="7" width="9.140625" style="1"/>
    <col min="8" max="8" width="8" style="1" customWidth="1"/>
    <col min="9" max="9" width="9.140625" style="1"/>
    <col min="10" max="10" width="8.140625" style="1" customWidth="1"/>
    <col min="11" max="16384" width="9.140625" style="1"/>
  </cols>
  <sheetData>
    <row r="2" spans="1:13" x14ac:dyDescent="0.2">
      <c r="A2" s="68" t="s">
        <v>15</v>
      </c>
      <c r="B2" s="55" t="s">
        <v>14</v>
      </c>
      <c r="C2" s="55" t="s">
        <v>13</v>
      </c>
      <c r="D2" s="134" t="s">
        <v>7</v>
      </c>
      <c r="E2" s="134"/>
      <c r="F2" s="134" t="s">
        <v>44</v>
      </c>
      <c r="G2" s="134"/>
      <c r="H2" s="134" t="s">
        <v>8</v>
      </c>
      <c r="I2" s="134"/>
      <c r="J2" s="134" t="s">
        <v>45</v>
      </c>
      <c r="K2" s="134"/>
    </row>
    <row r="3" spans="1:13" x14ac:dyDescent="0.2">
      <c r="A3" s="16" t="s">
        <v>12</v>
      </c>
      <c r="B3" s="56">
        <v>150000</v>
      </c>
      <c r="C3" s="57">
        <v>37500</v>
      </c>
      <c r="D3" s="58">
        <v>28540</v>
      </c>
      <c r="E3" s="59">
        <f t="shared" ref="E3:E6" si="0">D3/C3</f>
        <v>0.76106666666666667</v>
      </c>
      <c r="F3" s="58">
        <v>29970</v>
      </c>
      <c r="G3" s="59">
        <f t="shared" ref="G3:G6" si="1">F3/C3</f>
        <v>0.79920000000000002</v>
      </c>
      <c r="H3" s="58">
        <v>33550</v>
      </c>
      <c r="I3" s="59">
        <f t="shared" ref="I3:I6" si="2">H3/C3</f>
        <v>0.89466666666666672</v>
      </c>
      <c r="J3" s="58">
        <v>21280</v>
      </c>
      <c r="K3" s="59">
        <f t="shared" ref="K3:K6" si="3">J3/C3</f>
        <v>0.56746666666666667</v>
      </c>
    </row>
    <row r="4" spans="1:13" ht="37.5" customHeight="1" x14ac:dyDescent="0.2">
      <c r="A4" s="60" t="s">
        <v>27</v>
      </c>
      <c r="B4" s="56">
        <v>400000</v>
      </c>
      <c r="C4" s="57">
        <v>100000</v>
      </c>
      <c r="D4" s="61">
        <v>81695</v>
      </c>
      <c r="E4" s="11">
        <f t="shared" si="0"/>
        <v>0.81694999999999995</v>
      </c>
      <c r="F4" s="61">
        <v>115680</v>
      </c>
      <c r="G4" s="11">
        <f t="shared" si="1"/>
        <v>1.1568000000000001</v>
      </c>
      <c r="H4" s="58">
        <v>74897</v>
      </c>
      <c r="I4" s="11">
        <f t="shared" si="2"/>
        <v>0.74897000000000002</v>
      </c>
      <c r="J4" s="61">
        <v>68236</v>
      </c>
      <c r="K4" s="11">
        <f t="shared" si="3"/>
        <v>0.68235999999999997</v>
      </c>
    </row>
    <row r="5" spans="1:13" x14ac:dyDescent="0.2">
      <c r="A5" s="17" t="s">
        <v>11</v>
      </c>
      <c r="B5" s="56">
        <v>75000</v>
      </c>
      <c r="C5" s="57">
        <v>18750</v>
      </c>
      <c r="D5" s="58">
        <v>8927</v>
      </c>
      <c r="E5" s="59">
        <f t="shared" si="0"/>
        <v>0.47610666666666668</v>
      </c>
      <c r="F5" s="58">
        <v>13897</v>
      </c>
      <c r="G5" s="59">
        <f t="shared" si="1"/>
        <v>0.74117333333333335</v>
      </c>
      <c r="H5" s="58">
        <v>10616</v>
      </c>
      <c r="I5" s="59">
        <f t="shared" si="2"/>
        <v>0.56618666666666662</v>
      </c>
      <c r="J5" s="58">
        <v>8666</v>
      </c>
      <c r="K5" s="59">
        <f t="shared" si="3"/>
        <v>0.46218666666666669</v>
      </c>
    </row>
    <row r="6" spans="1:13" x14ac:dyDescent="0.2">
      <c r="A6" s="17" t="s">
        <v>10</v>
      </c>
      <c r="B6" s="56">
        <v>800000</v>
      </c>
      <c r="C6" s="57">
        <v>200000</v>
      </c>
      <c r="D6" s="58">
        <v>183663.63</v>
      </c>
      <c r="E6" s="59">
        <f t="shared" si="0"/>
        <v>0.91831815000000006</v>
      </c>
      <c r="F6" s="58">
        <v>233895.63</v>
      </c>
      <c r="G6" s="59">
        <f t="shared" si="1"/>
        <v>1.16947815</v>
      </c>
      <c r="H6" s="58">
        <v>243065.63</v>
      </c>
      <c r="I6" s="59">
        <f t="shared" si="2"/>
        <v>1.2153281499999999</v>
      </c>
      <c r="J6" s="58">
        <v>139681.63</v>
      </c>
      <c r="K6" s="59">
        <f t="shared" si="3"/>
        <v>0.69840815000000001</v>
      </c>
    </row>
    <row r="7" spans="1:13" x14ac:dyDescent="0.2">
      <c r="A7" s="17"/>
      <c r="B7" s="62"/>
      <c r="C7" s="57"/>
      <c r="D7" s="61"/>
      <c r="E7" s="59"/>
      <c r="F7" s="58"/>
      <c r="G7" s="59"/>
      <c r="H7" s="58"/>
      <c r="I7" s="59"/>
      <c r="J7" s="58"/>
      <c r="K7" s="59"/>
    </row>
    <row r="8" spans="1:13" x14ac:dyDescent="0.2">
      <c r="A8" s="18" t="s">
        <v>1</v>
      </c>
      <c r="B8" s="63">
        <f>SUM(B3:B7)</f>
        <v>1425000</v>
      </c>
      <c r="C8" s="64">
        <f>SUM(C3:C7)</f>
        <v>356250</v>
      </c>
      <c r="D8" s="65">
        <f>SUM(D3:D7)</f>
        <v>302825.63</v>
      </c>
      <c r="E8" s="66">
        <f>AVERAGE(E3:E6)</f>
        <v>0.74311037083333331</v>
      </c>
      <c r="F8" s="65">
        <f>SUM(F3:F7)</f>
        <v>393442.63</v>
      </c>
      <c r="G8" s="66">
        <f>AVERAGE(G3:G6)</f>
        <v>0.96666287083333335</v>
      </c>
      <c r="H8" s="65">
        <f>SUM(H3:H7)</f>
        <v>362128.63</v>
      </c>
      <c r="I8" s="66">
        <f>AVERAGE(I3:I6)</f>
        <v>0.85628787083333335</v>
      </c>
      <c r="J8" s="65">
        <f>SUM(J3:J7)</f>
        <v>237863.63</v>
      </c>
      <c r="K8" s="66">
        <f>AVERAGE(K3:K6)</f>
        <v>0.60260537083333332</v>
      </c>
      <c r="M8" s="70"/>
    </row>
    <row r="9" spans="1:13" x14ac:dyDescent="0.2">
      <c r="E9" s="5"/>
    </row>
    <row r="10" spans="1:13" x14ac:dyDescent="0.2">
      <c r="D10" s="71"/>
      <c r="E10" s="5"/>
    </row>
    <row r="11" spans="1:13" x14ac:dyDescent="0.2">
      <c r="D11" s="71"/>
      <c r="E11" s="5"/>
    </row>
    <row r="12" spans="1:13" s="72" customFormat="1" x14ac:dyDescent="0.2">
      <c r="A12" s="84" t="str">
        <f>D2</f>
        <v>Крицкий А.А.</v>
      </c>
      <c r="B12" s="10" t="s">
        <v>33</v>
      </c>
      <c r="C12" s="10" t="s">
        <v>34</v>
      </c>
      <c r="D12" s="15" t="s">
        <v>35</v>
      </c>
      <c r="E12" s="10" t="s">
        <v>36</v>
      </c>
      <c r="F12" s="73"/>
    </row>
    <row r="13" spans="1:13" x14ac:dyDescent="0.2">
      <c r="A13" s="74" t="s">
        <v>31</v>
      </c>
      <c r="B13" s="75">
        <f>C8</f>
        <v>356250</v>
      </c>
      <c r="C13" s="75">
        <f>D8</f>
        <v>302825.63</v>
      </c>
      <c r="D13" s="67">
        <f>E8</f>
        <v>0.74311037083333331</v>
      </c>
      <c r="E13" s="11">
        <v>0.5</v>
      </c>
      <c r="F13" s="70"/>
    </row>
    <row r="14" spans="1:13" x14ac:dyDescent="0.2">
      <c r="A14" s="74" t="s">
        <v>32</v>
      </c>
      <c r="B14" s="77">
        <v>0.8</v>
      </c>
      <c r="C14" s="77">
        <v>0.61945428200007169</v>
      </c>
      <c r="D14" s="67">
        <f>C14/B14</f>
        <v>0.77431785250008955</v>
      </c>
      <c r="E14" s="81">
        <v>0.5</v>
      </c>
      <c r="F14" s="70"/>
    </row>
    <row r="15" spans="1:13" x14ac:dyDescent="0.2">
      <c r="A15" s="85" t="s">
        <v>37</v>
      </c>
      <c r="B15" s="86"/>
      <c r="C15" s="87"/>
      <c r="D15" s="88" t="str">
        <f>IF(OR(D13&lt;70%,D14&lt;70%),"Нет","Да")</f>
        <v>Да</v>
      </c>
      <c r="E15" s="82"/>
      <c r="F15" s="70"/>
    </row>
    <row r="16" spans="1:13" x14ac:dyDescent="0.2">
      <c r="A16" s="76" t="s">
        <v>38</v>
      </c>
      <c r="B16" s="78"/>
      <c r="C16" s="79"/>
      <c r="D16" s="80">
        <f>IF(D15="Да",SUMPRODUCT(D13:D14,E13:E14),MIN(D13:D14))</f>
        <v>0.75871411166671143</v>
      </c>
      <c r="E16" s="83"/>
      <c r="F16" s="70"/>
    </row>
    <row r="17" spans="1:6" x14ac:dyDescent="0.2">
      <c r="A17" s="12"/>
      <c r="B17" s="12"/>
      <c r="C17" s="13"/>
      <c r="D17" s="69"/>
      <c r="F17" s="70"/>
    </row>
    <row r="18" spans="1:6" x14ac:dyDescent="0.2">
      <c r="A18" s="12"/>
      <c r="B18" s="12"/>
      <c r="C18" s="13"/>
      <c r="D18" s="14"/>
      <c r="F18" s="70"/>
    </row>
    <row r="19" spans="1:6" x14ac:dyDescent="0.2">
      <c r="A19" s="12"/>
      <c r="B19" s="12"/>
      <c r="C19" s="13"/>
      <c r="D19" s="14"/>
      <c r="F19" s="70"/>
    </row>
    <row r="20" spans="1:6" s="72" customFormat="1" x14ac:dyDescent="0.2">
      <c r="A20" s="68" t="str">
        <f>F2</f>
        <v>Минасян А.А.</v>
      </c>
      <c r="B20" s="10" t="s">
        <v>33</v>
      </c>
      <c r="C20" s="10" t="s">
        <v>34</v>
      </c>
      <c r="D20" s="15" t="s">
        <v>35</v>
      </c>
      <c r="E20" s="10" t="s">
        <v>36</v>
      </c>
      <c r="F20" s="73"/>
    </row>
    <row r="21" spans="1:6" x14ac:dyDescent="0.2">
      <c r="A21" s="74" t="s">
        <v>31</v>
      </c>
      <c r="B21" s="75">
        <f>C8</f>
        <v>356250</v>
      </c>
      <c r="C21" s="75">
        <f>F8</f>
        <v>393442.63</v>
      </c>
      <c r="D21" s="67">
        <f>G8</f>
        <v>0.96666287083333335</v>
      </c>
      <c r="E21" s="11">
        <v>0.5</v>
      </c>
      <c r="F21" s="70"/>
    </row>
    <row r="22" spans="1:6" x14ac:dyDescent="0.2">
      <c r="A22" s="74" t="s">
        <v>32</v>
      </c>
      <c r="B22" s="77">
        <v>0.8</v>
      </c>
      <c r="C22" s="77">
        <v>0.61945428200007169</v>
      </c>
      <c r="D22" s="67">
        <f>C22/B22</f>
        <v>0.77431785250008955</v>
      </c>
      <c r="E22" s="81">
        <v>0.5</v>
      </c>
      <c r="F22" s="70"/>
    </row>
    <row r="23" spans="1:6" x14ac:dyDescent="0.2">
      <c r="A23" s="85" t="s">
        <v>37</v>
      </c>
      <c r="B23" s="86"/>
      <c r="C23" s="87"/>
      <c r="D23" s="88" t="str">
        <f>IF(OR(D21&lt;70%,D22&lt;70%),"Нет","Да")</f>
        <v>Да</v>
      </c>
      <c r="E23" s="82"/>
      <c r="F23" s="70"/>
    </row>
    <row r="24" spans="1:6" x14ac:dyDescent="0.2">
      <c r="A24" s="76" t="s">
        <v>38</v>
      </c>
      <c r="B24" s="78"/>
      <c r="C24" s="79"/>
      <c r="D24" s="80">
        <f>IF(D23="Да",SUMPRODUCT(D21:D22,E21:E22),MIN(D21:D22))</f>
        <v>0.87049036166671145</v>
      </c>
      <c r="E24" s="83"/>
      <c r="F24" s="70"/>
    </row>
    <row r="25" spans="1:6" x14ac:dyDescent="0.2">
      <c r="A25" s="7"/>
      <c r="B25" s="8"/>
      <c r="C25" s="9"/>
    </row>
    <row r="28" spans="1:6" s="72" customFormat="1" x14ac:dyDescent="0.2">
      <c r="A28" s="68" t="str">
        <f>H2</f>
        <v>Флока А.Г.</v>
      </c>
      <c r="B28" s="10" t="s">
        <v>33</v>
      </c>
      <c r="C28" s="10" t="s">
        <v>34</v>
      </c>
      <c r="D28" s="15" t="s">
        <v>35</v>
      </c>
      <c r="E28" s="10" t="s">
        <v>36</v>
      </c>
      <c r="F28" s="73"/>
    </row>
    <row r="29" spans="1:6" x14ac:dyDescent="0.2">
      <c r="A29" s="74" t="s">
        <v>31</v>
      </c>
      <c r="B29" s="75">
        <f>C8</f>
        <v>356250</v>
      </c>
      <c r="C29" s="75">
        <f>H8</f>
        <v>362128.63</v>
      </c>
      <c r="D29" s="67">
        <f>I8</f>
        <v>0.85628787083333335</v>
      </c>
      <c r="E29" s="11">
        <v>0.5</v>
      </c>
      <c r="F29" s="70"/>
    </row>
    <row r="30" spans="1:6" x14ac:dyDescent="0.2">
      <c r="A30" s="74" t="s">
        <v>32</v>
      </c>
      <c r="B30" s="77">
        <v>0.8</v>
      </c>
      <c r="C30" s="77">
        <v>0.61945428200007169</v>
      </c>
      <c r="D30" s="67">
        <f>C30/B30</f>
        <v>0.77431785250008955</v>
      </c>
      <c r="E30" s="81">
        <v>0.5</v>
      </c>
      <c r="F30" s="70"/>
    </row>
    <row r="31" spans="1:6" x14ac:dyDescent="0.2">
      <c r="A31" s="85" t="s">
        <v>37</v>
      </c>
      <c r="B31" s="86"/>
      <c r="C31" s="87"/>
      <c r="D31" s="88" t="str">
        <f>IF(OR(D29&lt;70%,D30&lt;70%),"Нет","Да")</f>
        <v>Да</v>
      </c>
      <c r="E31" s="82"/>
      <c r="F31" s="70"/>
    </row>
    <row r="32" spans="1:6" x14ac:dyDescent="0.2">
      <c r="A32" s="76" t="s">
        <v>38</v>
      </c>
      <c r="B32" s="78"/>
      <c r="C32" s="79"/>
      <c r="D32" s="80">
        <f>IF(D31="Да",SUMPRODUCT(D29:D30,E29:E30),MIN(D29:D30))</f>
        <v>0.81530286166671151</v>
      </c>
      <c r="E32" s="83"/>
      <c r="F32" s="70"/>
    </row>
    <row r="33" spans="1:6" x14ac:dyDescent="0.2">
      <c r="A33" s="7"/>
      <c r="B33" s="8"/>
      <c r="C33" s="9"/>
    </row>
    <row r="36" spans="1:6" x14ac:dyDescent="0.2">
      <c r="A36" s="12"/>
      <c r="B36" s="12"/>
      <c r="C36" s="13"/>
      <c r="D36" s="13"/>
    </row>
    <row r="37" spans="1:6" s="72" customFormat="1" x14ac:dyDescent="0.2">
      <c r="A37" s="68" t="str">
        <f>J2</f>
        <v>Холостяков Е.А.</v>
      </c>
      <c r="B37" s="10" t="s">
        <v>33</v>
      </c>
      <c r="C37" s="10" t="s">
        <v>34</v>
      </c>
      <c r="D37" s="15" t="s">
        <v>35</v>
      </c>
      <c r="E37" s="10" t="s">
        <v>36</v>
      </c>
      <c r="F37" s="73"/>
    </row>
    <row r="38" spans="1:6" x14ac:dyDescent="0.2">
      <c r="A38" s="74" t="s">
        <v>31</v>
      </c>
      <c r="B38" s="75">
        <f>C8</f>
        <v>356250</v>
      </c>
      <c r="C38" s="75">
        <f>J8</f>
        <v>237863.63</v>
      </c>
      <c r="D38" s="67">
        <f>K8</f>
        <v>0.60260537083333332</v>
      </c>
      <c r="E38" s="11">
        <v>0.5</v>
      </c>
      <c r="F38" s="70"/>
    </row>
    <row r="39" spans="1:6" x14ac:dyDescent="0.2">
      <c r="A39" s="74" t="s">
        <v>32</v>
      </c>
      <c r="B39" s="77">
        <v>0.8</v>
      </c>
      <c r="C39" s="77">
        <v>0.61945428200007169</v>
      </c>
      <c r="D39" s="67">
        <f>C39/B39</f>
        <v>0.77431785250008955</v>
      </c>
      <c r="E39" s="81">
        <v>0.5</v>
      </c>
      <c r="F39" s="70"/>
    </row>
    <row r="40" spans="1:6" x14ac:dyDescent="0.2">
      <c r="A40" s="85" t="s">
        <v>37</v>
      </c>
      <c r="B40" s="86"/>
      <c r="C40" s="87"/>
      <c r="D40" s="88" t="str">
        <f>IF(OR(D38&lt;70%,D39&lt;70%),"Нет","Да")</f>
        <v>Нет</v>
      </c>
      <c r="E40" s="82"/>
      <c r="F40" s="70"/>
    </row>
    <row r="41" spans="1:6" x14ac:dyDescent="0.2">
      <c r="A41" s="76" t="s">
        <v>38</v>
      </c>
      <c r="B41" s="78"/>
      <c r="C41" s="79"/>
      <c r="D41" s="80">
        <f>IF(D40="Да",SUMPRODUCT(D38:D39,E38:E39),MIN(D38:D39))</f>
        <v>0.60260537083333332</v>
      </c>
      <c r="E41" s="83"/>
      <c r="F41" s="70"/>
    </row>
    <row r="42" spans="1:6" x14ac:dyDescent="0.2">
      <c r="A42" s="7"/>
      <c r="B42" s="8"/>
      <c r="C42" s="9"/>
    </row>
  </sheetData>
  <mergeCells count="4">
    <mergeCell ref="J2:K2"/>
    <mergeCell ref="D2:E2"/>
    <mergeCell ref="F2:G2"/>
    <mergeCell ref="H2:I2"/>
  </mergeCells>
  <pageMargins left="0" right="0" top="0" bottom="0" header="0.31496062992125984" footer="0.31496062992125984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8"/>
  <sheetViews>
    <sheetView topLeftCell="B1" workbookViewId="0">
      <selection activeCell="M20" sqref="M20"/>
    </sheetView>
  </sheetViews>
  <sheetFormatPr defaultRowHeight="11.25" customHeight="1" x14ac:dyDescent="0.2"/>
  <cols>
    <col min="1" max="1" width="9.140625" style="89" hidden="1" customWidth="1"/>
    <col min="2" max="2" width="14.28515625" style="89" customWidth="1"/>
    <col min="3" max="3" width="13.140625" style="89" customWidth="1"/>
    <col min="4" max="4" width="11.85546875" style="89" customWidth="1"/>
    <col min="5" max="6" width="12" style="89" customWidth="1"/>
    <col min="7" max="7" width="13.5703125" style="92" customWidth="1"/>
    <col min="8" max="8" width="10.42578125" style="89" hidden="1" customWidth="1"/>
    <col min="9" max="9" width="14.42578125" style="93" customWidth="1"/>
    <col min="10" max="10" width="5.140625" style="89" customWidth="1"/>
    <col min="11" max="11" width="10.28515625" style="94" bestFit="1" customWidth="1"/>
    <col min="12" max="16384" width="9.140625" style="89"/>
  </cols>
  <sheetData>
    <row r="1" spans="1:11" ht="11.25" customHeight="1" x14ac:dyDescent="0.2">
      <c r="C1" s="90"/>
      <c r="D1" s="91">
        <f>COUNT('Ведомость ноябрь'!L13:L16)</f>
        <v>4</v>
      </c>
      <c r="E1" s="90">
        <v>0.4</v>
      </c>
      <c r="F1" s="90">
        <v>0.6</v>
      </c>
    </row>
    <row r="2" spans="1:11" s="95" customFormat="1" ht="40.5" customHeight="1" thickBot="1" x14ac:dyDescent="0.25">
      <c r="A2" s="95" t="s">
        <v>39</v>
      </c>
      <c r="B2" s="96" t="s">
        <v>31</v>
      </c>
      <c r="C2" s="96" t="s">
        <v>40</v>
      </c>
      <c r="D2" s="96" t="s">
        <v>41</v>
      </c>
      <c r="E2" s="96" t="s">
        <v>29</v>
      </c>
      <c r="F2" s="96" t="s">
        <v>30</v>
      </c>
      <c r="G2" s="97" t="s">
        <v>1</v>
      </c>
      <c r="I2" s="98" t="s">
        <v>42</v>
      </c>
      <c r="K2" s="99"/>
    </row>
    <row r="3" spans="1:11" s="102" customFormat="1" ht="12.75" customHeight="1" thickBot="1" x14ac:dyDescent="0.25">
      <c r="A3" s="101">
        <v>100000</v>
      </c>
      <c r="B3" s="120">
        <v>500000</v>
      </c>
      <c r="C3" s="113">
        <f>D3*$D$1</f>
        <v>80000</v>
      </c>
      <c r="D3" s="113">
        <f>K3</f>
        <v>20000</v>
      </c>
      <c r="E3" s="113">
        <f>D3*$E$1</f>
        <v>8000</v>
      </c>
      <c r="F3" s="113">
        <f>D3*$F$1</f>
        <v>12000</v>
      </c>
      <c r="G3" s="114">
        <f>SUM(E3:F3)</f>
        <v>20000</v>
      </c>
      <c r="H3" s="115"/>
      <c r="I3" s="116">
        <f>C3/B3</f>
        <v>0.16</v>
      </c>
      <c r="J3" s="100"/>
      <c r="K3" s="121">
        <v>20000</v>
      </c>
    </row>
    <row r="4" spans="1:11" s="103" customFormat="1" ht="12.75" customHeight="1" x14ac:dyDescent="0.2">
      <c r="B4" s="111">
        <f>B3+$A$3</f>
        <v>600000</v>
      </c>
      <c r="C4" s="111">
        <f t="shared" ref="C4:C27" si="0">D4*$D$1</f>
        <v>92000</v>
      </c>
      <c r="D4" s="111">
        <f>D3+K4</f>
        <v>23000</v>
      </c>
      <c r="E4" s="111">
        <f t="shared" ref="E4:E11" si="1">D4*$E$1</f>
        <v>9200</v>
      </c>
      <c r="F4" s="111">
        <f t="shared" ref="F4:F11" si="2">D4*$F$1</f>
        <v>13800</v>
      </c>
      <c r="G4" s="112">
        <f t="shared" ref="G4:G11" si="3">SUM(E4:F4)</f>
        <v>23000</v>
      </c>
      <c r="H4" s="106">
        <f>G4-G3</f>
        <v>3000</v>
      </c>
      <c r="I4" s="108">
        <f t="shared" ref="I4:I28" si="4">C4/B4</f>
        <v>0.15333333333333332</v>
      </c>
      <c r="J4" s="123" t="s">
        <v>43</v>
      </c>
      <c r="K4" s="107">
        <v>3000</v>
      </c>
    </row>
    <row r="5" spans="1:11" s="102" customFormat="1" ht="12.75" customHeight="1" x14ac:dyDescent="0.2">
      <c r="B5" s="104">
        <f t="shared" ref="B5:B27" si="5">B4+$A$3</f>
        <v>700000</v>
      </c>
      <c r="C5" s="104">
        <f t="shared" si="0"/>
        <v>104000</v>
      </c>
      <c r="D5" s="104">
        <f t="shared" ref="D5:D7" si="6">D4+K5</f>
        <v>26000</v>
      </c>
      <c r="E5" s="104">
        <f t="shared" si="1"/>
        <v>10400</v>
      </c>
      <c r="F5" s="104">
        <f t="shared" si="2"/>
        <v>15600</v>
      </c>
      <c r="G5" s="105">
        <f t="shared" si="3"/>
        <v>26000</v>
      </c>
      <c r="H5" s="106">
        <f t="shared" ref="H5:H11" si="7">G5-G4</f>
        <v>3000</v>
      </c>
      <c r="I5" s="108">
        <f t="shared" si="4"/>
        <v>0.14857142857142858</v>
      </c>
      <c r="J5" s="123" t="s">
        <v>43</v>
      </c>
      <c r="K5" s="107">
        <v>3000</v>
      </c>
    </row>
    <row r="6" spans="1:11" s="102" customFormat="1" ht="12.75" customHeight="1" x14ac:dyDescent="0.2">
      <c r="B6" s="104">
        <f t="shared" si="5"/>
        <v>800000</v>
      </c>
      <c r="C6" s="104">
        <f t="shared" si="0"/>
        <v>116000</v>
      </c>
      <c r="D6" s="104">
        <f t="shared" si="6"/>
        <v>29000</v>
      </c>
      <c r="E6" s="104">
        <f t="shared" si="1"/>
        <v>11600</v>
      </c>
      <c r="F6" s="104">
        <f t="shared" si="2"/>
        <v>17400</v>
      </c>
      <c r="G6" s="105">
        <f t="shared" si="3"/>
        <v>29000</v>
      </c>
      <c r="H6" s="106">
        <f t="shared" si="7"/>
        <v>3000</v>
      </c>
      <c r="I6" s="108">
        <f t="shared" si="4"/>
        <v>0.14499999999999999</v>
      </c>
      <c r="J6" s="123" t="s">
        <v>43</v>
      </c>
      <c r="K6" s="107">
        <v>3000</v>
      </c>
    </row>
    <row r="7" spans="1:11" s="102" customFormat="1" ht="12.75" customHeight="1" thickBot="1" x14ac:dyDescent="0.25">
      <c r="B7" s="117">
        <f t="shared" si="5"/>
        <v>900000</v>
      </c>
      <c r="C7" s="117">
        <f t="shared" si="0"/>
        <v>128000</v>
      </c>
      <c r="D7" s="117">
        <f t="shared" si="6"/>
        <v>32000</v>
      </c>
      <c r="E7" s="117">
        <f t="shared" si="1"/>
        <v>12800</v>
      </c>
      <c r="F7" s="117">
        <f t="shared" si="2"/>
        <v>19200</v>
      </c>
      <c r="G7" s="118">
        <f t="shared" si="3"/>
        <v>32000</v>
      </c>
      <c r="H7" s="106">
        <f t="shared" si="7"/>
        <v>3000</v>
      </c>
      <c r="I7" s="108">
        <f t="shared" si="4"/>
        <v>0.14222222222222222</v>
      </c>
      <c r="J7" s="123" t="s">
        <v>43</v>
      </c>
      <c r="K7" s="107">
        <v>3000</v>
      </c>
    </row>
    <row r="8" spans="1:11" s="102" customFormat="1" ht="12.75" customHeight="1" thickBot="1" x14ac:dyDescent="0.25">
      <c r="B8" s="120">
        <f t="shared" si="5"/>
        <v>1000000</v>
      </c>
      <c r="C8" s="113">
        <f t="shared" si="0"/>
        <v>140000</v>
      </c>
      <c r="D8" s="113">
        <v>35000</v>
      </c>
      <c r="E8" s="113">
        <f t="shared" si="1"/>
        <v>14000</v>
      </c>
      <c r="F8" s="113">
        <f t="shared" si="2"/>
        <v>21000</v>
      </c>
      <c r="G8" s="114">
        <f t="shared" si="3"/>
        <v>35000</v>
      </c>
      <c r="H8" s="115">
        <f t="shared" si="7"/>
        <v>3000</v>
      </c>
      <c r="I8" s="116">
        <f t="shared" si="4"/>
        <v>0.14000000000000001</v>
      </c>
      <c r="J8" s="100"/>
      <c r="K8" s="121">
        <v>35000</v>
      </c>
    </row>
    <row r="9" spans="1:11" s="102" customFormat="1" ht="12.75" customHeight="1" x14ac:dyDescent="0.2">
      <c r="B9" s="111">
        <f t="shared" si="5"/>
        <v>1100000</v>
      </c>
      <c r="C9" s="111">
        <f t="shared" si="0"/>
        <v>146000</v>
      </c>
      <c r="D9" s="111">
        <f>D8+K9</f>
        <v>36500</v>
      </c>
      <c r="E9" s="111">
        <f t="shared" si="1"/>
        <v>14600</v>
      </c>
      <c r="F9" s="111">
        <f t="shared" si="2"/>
        <v>21900</v>
      </c>
      <c r="G9" s="112">
        <f t="shared" si="3"/>
        <v>36500</v>
      </c>
      <c r="H9" s="106">
        <f t="shared" si="7"/>
        <v>1500</v>
      </c>
      <c r="I9" s="108">
        <f t="shared" si="4"/>
        <v>0.13272727272727272</v>
      </c>
      <c r="J9" s="124" t="s">
        <v>43</v>
      </c>
      <c r="K9" s="109">
        <v>1500</v>
      </c>
    </row>
    <row r="10" spans="1:11" s="102" customFormat="1" ht="12.75" customHeight="1" x14ac:dyDescent="0.2">
      <c r="B10" s="104">
        <f t="shared" si="5"/>
        <v>1200000</v>
      </c>
      <c r="C10" s="104">
        <f t="shared" si="0"/>
        <v>152000</v>
      </c>
      <c r="D10" s="104">
        <f t="shared" ref="D10:D16" si="8">D9+K10</f>
        <v>38000</v>
      </c>
      <c r="E10" s="104">
        <f t="shared" si="1"/>
        <v>15200</v>
      </c>
      <c r="F10" s="104">
        <f t="shared" si="2"/>
        <v>22800</v>
      </c>
      <c r="G10" s="105">
        <f t="shared" si="3"/>
        <v>38000</v>
      </c>
      <c r="H10" s="106">
        <f t="shared" si="7"/>
        <v>1500</v>
      </c>
      <c r="I10" s="108">
        <f t="shared" si="4"/>
        <v>0.12666666666666668</v>
      </c>
      <c r="J10" s="124" t="s">
        <v>43</v>
      </c>
      <c r="K10" s="109">
        <v>1500</v>
      </c>
    </row>
    <row r="11" spans="1:11" s="102" customFormat="1" ht="12.75" customHeight="1" x14ac:dyDescent="0.2">
      <c r="B11" s="104">
        <f t="shared" si="5"/>
        <v>1300000</v>
      </c>
      <c r="C11" s="104">
        <f t="shared" si="0"/>
        <v>158000</v>
      </c>
      <c r="D11" s="104">
        <f t="shared" si="8"/>
        <v>39500</v>
      </c>
      <c r="E11" s="104">
        <f t="shared" si="1"/>
        <v>15800</v>
      </c>
      <c r="F11" s="104">
        <f t="shared" si="2"/>
        <v>23700</v>
      </c>
      <c r="G11" s="105">
        <f t="shared" si="3"/>
        <v>39500</v>
      </c>
      <c r="H11" s="106">
        <f t="shared" si="7"/>
        <v>1500</v>
      </c>
      <c r="I11" s="108">
        <f t="shared" si="4"/>
        <v>0.12153846153846154</v>
      </c>
      <c r="J11" s="124" t="s">
        <v>43</v>
      </c>
      <c r="K11" s="109">
        <v>1500</v>
      </c>
    </row>
    <row r="12" spans="1:11" ht="11.25" customHeight="1" x14ac:dyDescent="0.2">
      <c r="B12" s="104">
        <f t="shared" si="5"/>
        <v>1400000</v>
      </c>
      <c r="C12" s="104">
        <f t="shared" si="0"/>
        <v>164000</v>
      </c>
      <c r="D12" s="104">
        <f t="shared" si="8"/>
        <v>41000</v>
      </c>
      <c r="E12" s="104">
        <f t="shared" ref="E12:E28" si="9">D12*$E$1</f>
        <v>16400</v>
      </c>
      <c r="F12" s="104">
        <f t="shared" ref="F12:F28" si="10">D12*$F$1</f>
        <v>24600</v>
      </c>
      <c r="G12" s="105">
        <f t="shared" ref="G12:G28" si="11">SUM(E12:F12)</f>
        <v>41000</v>
      </c>
      <c r="I12" s="108">
        <f t="shared" si="4"/>
        <v>0.11714285714285715</v>
      </c>
      <c r="J12" s="124" t="s">
        <v>43</v>
      </c>
      <c r="K12" s="109">
        <v>1500</v>
      </c>
    </row>
    <row r="13" spans="1:11" ht="11.25" customHeight="1" x14ac:dyDescent="0.2">
      <c r="B13" s="104">
        <f t="shared" si="5"/>
        <v>1500000</v>
      </c>
      <c r="C13" s="104">
        <f t="shared" si="0"/>
        <v>170000</v>
      </c>
      <c r="D13" s="104">
        <f t="shared" si="8"/>
        <v>42500</v>
      </c>
      <c r="E13" s="104">
        <f t="shared" si="9"/>
        <v>17000</v>
      </c>
      <c r="F13" s="104">
        <f t="shared" si="10"/>
        <v>25500</v>
      </c>
      <c r="G13" s="105">
        <f t="shared" si="11"/>
        <v>42500</v>
      </c>
      <c r="I13" s="108">
        <f t="shared" si="4"/>
        <v>0.11333333333333333</v>
      </c>
      <c r="J13" s="124" t="s">
        <v>43</v>
      </c>
      <c r="K13" s="109">
        <v>1500</v>
      </c>
    </row>
    <row r="14" spans="1:11" ht="11.25" customHeight="1" x14ac:dyDescent="0.2">
      <c r="B14" s="104">
        <f t="shared" si="5"/>
        <v>1600000</v>
      </c>
      <c r="C14" s="104">
        <f t="shared" si="0"/>
        <v>176000</v>
      </c>
      <c r="D14" s="104">
        <f t="shared" si="8"/>
        <v>44000</v>
      </c>
      <c r="E14" s="104">
        <f t="shared" si="9"/>
        <v>17600</v>
      </c>
      <c r="F14" s="104">
        <f t="shared" si="10"/>
        <v>26400</v>
      </c>
      <c r="G14" s="105">
        <f t="shared" si="11"/>
        <v>44000</v>
      </c>
      <c r="I14" s="108">
        <f t="shared" si="4"/>
        <v>0.11</v>
      </c>
      <c r="J14" s="124" t="s">
        <v>43</v>
      </c>
      <c r="K14" s="109">
        <v>1500</v>
      </c>
    </row>
    <row r="15" spans="1:11" ht="11.25" customHeight="1" x14ac:dyDescent="0.2">
      <c r="B15" s="104">
        <f t="shared" si="5"/>
        <v>1700000</v>
      </c>
      <c r="C15" s="104">
        <f t="shared" si="0"/>
        <v>182000</v>
      </c>
      <c r="D15" s="104">
        <f t="shared" si="8"/>
        <v>45500</v>
      </c>
      <c r="E15" s="104">
        <f t="shared" si="9"/>
        <v>18200</v>
      </c>
      <c r="F15" s="104">
        <f t="shared" si="10"/>
        <v>27300</v>
      </c>
      <c r="G15" s="105">
        <f t="shared" si="11"/>
        <v>45500</v>
      </c>
      <c r="I15" s="108">
        <f t="shared" si="4"/>
        <v>0.10705882352941176</v>
      </c>
      <c r="J15" s="124" t="s">
        <v>43</v>
      </c>
      <c r="K15" s="109">
        <v>1500</v>
      </c>
    </row>
    <row r="16" spans="1:11" ht="11.25" customHeight="1" x14ac:dyDescent="0.2">
      <c r="B16" s="104">
        <f t="shared" si="5"/>
        <v>1800000</v>
      </c>
      <c r="C16" s="104">
        <f t="shared" si="0"/>
        <v>188000</v>
      </c>
      <c r="D16" s="104">
        <f t="shared" si="8"/>
        <v>47000</v>
      </c>
      <c r="E16" s="104">
        <f>D16*$E$1</f>
        <v>18800</v>
      </c>
      <c r="F16" s="104">
        <f t="shared" si="10"/>
        <v>28200</v>
      </c>
      <c r="G16" s="105">
        <f t="shared" si="11"/>
        <v>47000</v>
      </c>
      <c r="I16" s="108">
        <f t="shared" si="4"/>
        <v>0.10444444444444445</v>
      </c>
      <c r="J16" s="124" t="s">
        <v>43</v>
      </c>
      <c r="K16" s="109">
        <v>1500</v>
      </c>
    </row>
    <row r="17" spans="2:11" ht="11.25" customHeight="1" thickBot="1" x14ac:dyDescent="0.25">
      <c r="B17" s="117">
        <f t="shared" si="5"/>
        <v>1900000</v>
      </c>
      <c r="C17" s="117">
        <f t="shared" si="0"/>
        <v>194000</v>
      </c>
      <c r="D17" s="117">
        <f>D16+K17</f>
        <v>48500</v>
      </c>
      <c r="E17" s="117">
        <f t="shared" si="9"/>
        <v>19400</v>
      </c>
      <c r="F17" s="117">
        <f t="shared" si="10"/>
        <v>29100</v>
      </c>
      <c r="G17" s="118">
        <f t="shared" si="11"/>
        <v>48500</v>
      </c>
      <c r="I17" s="108">
        <f t="shared" si="4"/>
        <v>0.10210526315789474</v>
      </c>
      <c r="J17" s="124" t="s">
        <v>43</v>
      </c>
      <c r="K17" s="109">
        <v>1500</v>
      </c>
    </row>
    <row r="18" spans="2:11" ht="11.25" customHeight="1" thickBot="1" x14ac:dyDescent="0.25">
      <c r="B18" s="120">
        <f t="shared" si="5"/>
        <v>2000000</v>
      </c>
      <c r="C18" s="113">
        <f t="shared" si="0"/>
        <v>200000</v>
      </c>
      <c r="D18" s="113">
        <f>K18</f>
        <v>50000</v>
      </c>
      <c r="E18" s="113">
        <f t="shared" si="9"/>
        <v>20000</v>
      </c>
      <c r="F18" s="113">
        <f t="shared" si="10"/>
        <v>30000</v>
      </c>
      <c r="G18" s="114">
        <f t="shared" si="11"/>
        <v>50000</v>
      </c>
      <c r="H18" s="119"/>
      <c r="I18" s="116">
        <f t="shared" si="4"/>
        <v>0.1</v>
      </c>
      <c r="J18" s="119"/>
      <c r="K18" s="122">
        <v>50000</v>
      </c>
    </row>
    <row r="19" spans="2:11" ht="11.25" customHeight="1" x14ac:dyDescent="0.2">
      <c r="B19" s="111">
        <f t="shared" si="5"/>
        <v>2100000</v>
      </c>
      <c r="C19" s="111">
        <f t="shared" si="0"/>
        <v>204000</v>
      </c>
      <c r="D19" s="111">
        <f>D18+K19</f>
        <v>51000</v>
      </c>
      <c r="E19" s="111">
        <f t="shared" si="9"/>
        <v>20400</v>
      </c>
      <c r="F19" s="111">
        <f t="shared" si="10"/>
        <v>30600</v>
      </c>
      <c r="G19" s="112">
        <f t="shared" si="11"/>
        <v>51000</v>
      </c>
      <c r="I19" s="108">
        <f t="shared" si="4"/>
        <v>9.7142857142857142E-2</v>
      </c>
      <c r="J19" s="125" t="s">
        <v>43</v>
      </c>
      <c r="K19" s="110">
        <v>1000</v>
      </c>
    </row>
    <row r="20" spans="2:11" ht="11.25" customHeight="1" x14ac:dyDescent="0.2">
      <c r="B20" s="104">
        <f t="shared" si="5"/>
        <v>2200000</v>
      </c>
      <c r="C20" s="104">
        <f t="shared" si="0"/>
        <v>208000</v>
      </c>
      <c r="D20" s="104">
        <f t="shared" ref="D20:D27" si="12">D19+K20</f>
        <v>52000</v>
      </c>
      <c r="E20" s="104">
        <f t="shared" si="9"/>
        <v>20800</v>
      </c>
      <c r="F20" s="104">
        <f t="shared" si="10"/>
        <v>31200</v>
      </c>
      <c r="G20" s="105">
        <f t="shared" si="11"/>
        <v>52000</v>
      </c>
      <c r="I20" s="108">
        <f t="shared" si="4"/>
        <v>9.4545454545454544E-2</v>
      </c>
      <c r="J20" s="125" t="s">
        <v>43</v>
      </c>
      <c r="K20" s="110">
        <v>1000</v>
      </c>
    </row>
    <row r="21" spans="2:11" ht="11.25" customHeight="1" x14ac:dyDescent="0.2">
      <c r="B21" s="104">
        <f t="shared" si="5"/>
        <v>2300000</v>
      </c>
      <c r="C21" s="104">
        <f t="shared" si="0"/>
        <v>212000</v>
      </c>
      <c r="D21" s="104">
        <f t="shared" si="12"/>
        <v>53000</v>
      </c>
      <c r="E21" s="104">
        <f t="shared" si="9"/>
        <v>21200</v>
      </c>
      <c r="F21" s="104">
        <f t="shared" si="10"/>
        <v>31800</v>
      </c>
      <c r="G21" s="105">
        <f t="shared" si="11"/>
        <v>53000</v>
      </c>
      <c r="I21" s="108">
        <f t="shared" si="4"/>
        <v>9.2173913043478259E-2</v>
      </c>
      <c r="J21" s="125" t="s">
        <v>43</v>
      </c>
      <c r="K21" s="110">
        <v>1000</v>
      </c>
    </row>
    <row r="22" spans="2:11" ht="11.25" customHeight="1" x14ac:dyDescent="0.2">
      <c r="B22" s="104">
        <f t="shared" si="5"/>
        <v>2400000</v>
      </c>
      <c r="C22" s="104">
        <f t="shared" si="0"/>
        <v>216000</v>
      </c>
      <c r="D22" s="104">
        <f t="shared" si="12"/>
        <v>54000</v>
      </c>
      <c r="E22" s="104">
        <f t="shared" si="9"/>
        <v>21600</v>
      </c>
      <c r="F22" s="104">
        <f t="shared" si="10"/>
        <v>32400</v>
      </c>
      <c r="G22" s="105">
        <f t="shared" si="11"/>
        <v>54000</v>
      </c>
      <c r="I22" s="108">
        <f t="shared" si="4"/>
        <v>0.09</v>
      </c>
      <c r="J22" s="125" t="s">
        <v>43</v>
      </c>
      <c r="K22" s="110">
        <v>1000</v>
      </c>
    </row>
    <row r="23" spans="2:11" ht="11.25" customHeight="1" x14ac:dyDescent="0.2">
      <c r="B23" s="104">
        <f t="shared" si="5"/>
        <v>2500000</v>
      </c>
      <c r="C23" s="104">
        <f t="shared" si="0"/>
        <v>220000</v>
      </c>
      <c r="D23" s="104">
        <f t="shared" si="12"/>
        <v>55000</v>
      </c>
      <c r="E23" s="104">
        <f t="shared" si="9"/>
        <v>22000</v>
      </c>
      <c r="F23" s="104">
        <f t="shared" si="10"/>
        <v>33000</v>
      </c>
      <c r="G23" s="105">
        <f t="shared" si="11"/>
        <v>55000</v>
      </c>
      <c r="I23" s="108">
        <f t="shared" si="4"/>
        <v>8.7999999999999995E-2</v>
      </c>
      <c r="J23" s="125" t="s">
        <v>43</v>
      </c>
      <c r="K23" s="110">
        <v>1000</v>
      </c>
    </row>
    <row r="24" spans="2:11" ht="11.25" customHeight="1" x14ac:dyDescent="0.2">
      <c r="B24" s="104">
        <f t="shared" si="5"/>
        <v>2600000</v>
      </c>
      <c r="C24" s="104">
        <f t="shared" si="0"/>
        <v>224000</v>
      </c>
      <c r="D24" s="104">
        <f t="shared" si="12"/>
        <v>56000</v>
      </c>
      <c r="E24" s="104">
        <f t="shared" si="9"/>
        <v>22400</v>
      </c>
      <c r="F24" s="104">
        <f t="shared" si="10"/>
        <v>33600</v>
      </c>
      <c r="G24" s="105">
        <f t="shared" si="11"/>
        <v>56000</v>
      </c>
      <c r="I24" s="108">
        <f t="shared" si="4"/>
        <v>8.615384615384615E-2</v>
      </c>
      <c r="J24" s="125" t="s">
        <v>43</v>
      </c>
      <c r="K24" s="110">
        <v>1000</v>
      </c>
    </row>
    <row r="25" spans="2:11" ht="11.25" customHeight="1" x14ac:dyDescent="0.2">
      <c r="B25" s="104">
        <f>B24+$A$3</f>
        <v>2700000</v>
      </c>
      <c r="C25" s="104">
        <f t="shared" si="0"/>
        <v>228000</v>
      </c>
      <c r="D25" s="104">
        <f t="shared" si="12"/>
        <v>57000</v>
      </c>
      <c r="E25" s="104">
        <f t="shared" si="9"/>
        <v>22800</v>
      </c>
      <c r="F25" s="104">
        <f t="shared" si="10"/>
        <v>34200</v>
      </c>
      <c r="G25" s="105">
        <f t="shared" si="11"/>
        <v>57000</v>
      </c>
      <c r="I25" s="108">
        <f t="shared" si="4"/>
        <v>8.4444444444444447E-2</v>
      </c>
      <c r="J25" s="125" t="s">
        <v>43</v>
      </c>
      <c r="K25" s="110">
        <v>1000</v>
      </c>
    </row>
    <row r="26" spans="2:11" ht="11.25" customHeight="1" x14ac:dyDescent="0.2">
      <c r="B26" s="104">
        <f t="shared" si="5"/>
        <v>2800000</v>
      </c>
      <c r="C26" s="104">
        <f t="shared" si="0"/>
        <v>232000</v>
      </c>
      <c r="D26" s="104">
        <f t="shared" si="12"/>
        <v>58000</v>
      </c>
      <c r="E26" s="104">
        <f t="shared" si="9"/>
        <v>23200</v>
      </c>
      <c r="F26" s="104">
        <f t="shared" si="10"/>
        <v>34800</v>
      </c>
      <c r="G26" s="105">
        <f t="shared" si="11"/>
        <v>58000</v>
      </c>
      <c r="I26" s="108">
        <f t="shared" si="4"/>
        <v>8.2857142857142851E-2</v>
      </c>
      <c r="J26" s="125" t="s">
        <v>43</v>
      </c>
      <c r="K26" s="110">
        <v>1000</v>
      </c>
    </row>
    <row r="27" spans="2:11" ht="11.25" customHeight="1" thickBot="1" x14ac:dyDescent="0.25">
      <c r="B27" s="117">
        <f t="shared" si="5"/>
        <v>2900000</v>
      </c>
      <c r="C27" s="117">
        <f t="shared" si="0"/>
        <v>236000</v>
      </c>
      <c r="D27" s="117">
        <f t="shared" si="12"/>
        <v>59000</v>
      </c>
      <c r="E27" s="117">
        <f t="shared" si="9"/>
        <v>23600</v>
      </c>
      <c r="F27" s="117">
        <f t="shared" si="10"/>
        <v>35400</v>
      </c>
      <c r="G27" s="118">
        <f t="shared" si="11"/>
        <v>59000</v>
      </c>
      <c r="I27" s="108">
        <f t="shared" si="4"/>
        <v>8.137931034482758E-2</v>
      </c>
      <c r="J27" s="125" t="s">
        <v>43</v>
      </c>
      <c r="K27" s="110">
        <v>1000</v>
      </c>
    </row>
    <row r="28" spans="2:11" ht="11.25" customHeight="1" thickBot="1" x14ac:dyDescent="0.25">
      <c r="B28" s="120">
        <f>B27+$A$3</f>
        <v>3000000</v>
      </c>
      <c r="C28" s="113">
        <f>D28*$D$1</f>
        <v>240000</v>
      </c>
      <c r="D28" s="113">
        <f>K28</f>
        <v>60000</v>
      </c>
      <c r="E28" s="113">
        <f t="shared" si="9"/>
        <v>24000</v>
      </c>
      <c r="F28" s="113">
        <f t="shared" si="10"/>
        <v>36000</v>
      </c>
      <c r="G28" s="114">
        <f t="shared" si="11"/>
        <v>60000</v>
      </c>
      <c r="H28" s="119"/>
      <c r="I28" s="116">
        <f t="shared" si="4"/>
        <v>0.08</v>
      </c>
      <c r="J28" s="119"/>
      <c r="K28" s="122">
        <v>60000</v>
      </c>
    </row>
  </sheetData>
  <pageMargins left="0" right="0" top="0" bottom="0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Ведомость ноябрь</vt:lpstr>
      <vt:lpstr>Расчёты </vt:lpstr>
      <vt:lpstr>Условия</vt:lpstr>
      <vt:lpstr>Базовая_часть</vt:lpstr>
      <vt:lpstr>Выручка</vt:lpstr>
      <vt:lpstr>Переменная_часть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Функции, типовые ошибки, график, зарплата</dc:title>
  <dc:creator>ООО "Сычев и К", Система "ТРИЗ-ШАНС"</dc:creator>
  <cp:keywords>ООО "Сычев и К", Система "ТРИЗ-ШАНС", www.triz-ri.ru, Сычев, Кавтрева, Ткалич, Владимирова</cp:keywords>
  <dc:description>Контакты: +7 (863) 26-99-123, 26-98765, ri@triz-ri.ru, www.triz-ri.ru</dc:description>
  <cp:lastModifiedBy>Elena</cp:lastModifiedBy>
  <cp:lastPrinted>2016-08-22T04:45:34Z</cp:lastPrinted>
  <dcterms:created xsi:type="dcterms:W3CDTF">2004-06-16T05:16:41Z</dcterms:created>
  <dcterms:modified xsi:type="dcterms:W3CDTF">2016-08-24T06:02:57Z</dcterms:modified>
</cp:coreProperties>
</file>