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853"/>
  </bookViews>
  <sheets>
    <sheet name="Общий" sheetId="3" r:id="rId1"/>
  </sheets>
  <definedNames>
    <definedName name="_xlnm._FilterDatabase" localSheetId="0" hidden="1">Общий!$A$1:$K$12</definedName>
  </definedNames>
  <calcPr calcId="125725"/>
</workbook>
</file>

<file path=xl/calcChain.xml><?xml version="1.0" encoding="utf-8"?>
<calcChain xmlns="http://schemas.openxmlformats.org/spreadsheetml/2006/main">
  <c r="Q3" i="3"/>
  <c r="Q4"/>
  <c r="Q2"/>
  <c r="K10"/>
  <c r="K11"/>
  <c r="K9"/>
  <c r="K12"/>
  <c r="K7"/>
  <c r="K5"/>
  <c r="K2"/>
  <c r="K3"/>
  <c r="K4"/>
  <c r="K6"/>
  <c r="K8"/>
  <c r="J3"/>
  <c r="J4"/>
  <c r="J5"/>
  <c r="J6"/>
  <c r="J7"/>
  <c r="J8"/>
  <c r="J9"/>
  <c r="J10"/>
  <c r="J11"/>
  <c r="J12"/>
  <c r="H3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J2"/>
  <c r="H2"/>
  <c r="I2" s="1"/>
</calcChain>
</file>

<file path=xl/sharedStrings.xml><?xml version="1.0" encoding="utf-8"?>
<sst xmlns="http://schemas.openxmlformats.org/spreadsheetml/2006/main" count="40" uniqueCount="27">
  <si>
    <t>Номенклатура</t>
  </si>
  <si>
    <t>ЖВ</t>
  </si>
  <si>
    <t>Азитрал капс 500мг N3</t>
  </si>
  <si>
    <t>Да</t>
  </si>
  <si>
    <t>Азитрокс капс 250мг N6</t>
  </si>
  <si>
    <t>Азитрокс капс 500мг N3</t>
  </si>
  <si>
    <t>Азитрокс пор. д/сусп. д/приема внутрь 100мг/5мл фл. 20мл</t>
  </si>
  <si>
    <t>Азитрокс пор. д/сусп. д/приема внутрь 200мг/5мл фл. 20мл</t>
  </si>
  <si>
    <t>Азитромицин капс 250мг N6</t>
  </si>
  <si>
    <t>Амиксин тб п/о 60мг блистер N10</t>
  </si>
  <si>
    <t>Амитриптилин Никомед табл. п.о. 25 мг. фл. №50</t>
  </si>
  <si>
    <t>Амитриптилин тб 25мг N50</t>
  </si>
  <si>
    <t>Амлодипин тб 10мг N20</t>
  </si>
  <si>
    <t>ап</t>
  </si>
  <si>
    <t>ИЗГ БН</t>
  </si>
  <si>
    <t>ЗЦ БН</t>
  </si>
  <si>
    <t>РЦ</t>
  </si>
  <si>
    <t>Реестр</t>
  </si>
  <si>
    <t>макс РЦ</t>
  </si>
  <si>
    <t>разница ЦГР и Ц Изг БН</t>
  </si>
  <si>
    <t>разница РЦ и МАКС</t>
  </si>
  <si>
    <t>МАКС наценка</t>
  </si>
  <si>
    <t>до 50</t>
  </si>
  <si>
    <t>от 50 до 500</t>
  </si>
  <si>
    <t>от 500</t>
  </si>
  <si>
    <t>МИН наценка</t>
  </si>
  <si>
    <t>МАКС %</t>
  </si>
</sst>
</file>

<file path=xl/styles.xml><?xml version="1.0" encoding="utf-8"?>
<styleSheet xmlns="http://schemas.openxmlformats.org/spreadsheetml/2006/main">
  <fonts count="2">
    <font>
      <sz val="8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zoomScale="115" zoomScaleNormal="115" workbookViewId="0">
      <selection activeCell="N1" sqref="N1"/>
    </sheetView>
  </sheetViews>
  <sheetFormatPr defaultRowHeight="11.25"/>
  <cols>
    <col min="2" max="2" width="12.6640625" customWidth="1"/>
    <col min="3" max="3" width="5.83203125" customWidth="1"/>
    <col min="8" max="8" width="10.6640625" bestFit="1" customWidth="1"/>
    <col min="9" max="9" width="8.33203125" customWidth="1"/>
    <col min="10" max="10" width="9.5" customWidth="1"/>
    <col min="11" max="11" width="8" customWidth="1"/>
    <col min="12" max="12" width="7.6640625" customWidth="1"/>
    <col min="13" max="13" width="11.6640625" customWidth="1"/>
    <col min="14" max="14" width="7.5" customWidth="1"/>
    <col min="15" max="15" width="12.5" bestFit="1" customWidth="1"/>
    <col min="16" max="16" width="13.5" bestFit="1" customWidth="1"/>
  </cols>
  <sheetData>
    <row r="1" spans="1:17">
      <c r="A1" t="s">
        <v>13</v>
      </c>
      <c r="B1" t="s">
        <v>0</v>
      </c>
      <c r="C1" t="s">
        <v>1</v>
      </c>
      <c r="D1" s="5" t="s">
        <v>14</v>
      </c>
      <c r="E1" t="s">
        <v>15</v>
      </c>
      <c r="F1" t="s">
        <v>16</v>
      </c>
      <c r="G1" t="s">
        <v>17</v>
      </c>
      <c r="H1" t="s">
        <v>18</v>
      </c>
      <c r="I1" s="2" t="s">
        <v>20</v>
      </c>
      <c r="J1" t="s">
        <v>19</v>
      </c>
      <c r="K1" s="6" t="s">
        <v>21</v>
      </c>
      <c r="M1" s="7" t="s">
        <v>14</v>
      </c>
      <c r="N1" s="7" t="s">
        <v>26</v>
      </c>
      <c r="O1" s="8" t="s">
        <v>25</v>
      </c>
      <c r="P1" s="8" t="s">
        <v>21</v>
      </c>
    </row>
    <row r="2" spans="1:17">
      <c r="A2">
        <v>76877</v>
      </c>
      <c r="B2" t="s">
        <v>2</v>
      </c>
      <c r="C2" t="s">
        <v>3</v>
      </c>
      <c r="D2">
        <v>215.17</v>
      </c>
      <c r="E2">
        <v>213.11</v>
      </c>
      <c r="F2">
        <v>248.6</v>
      </c>
      <c r="G2">
        <v>215.17</v>
      </c>
      <c r="H2" s="1">
        <f>(D2*LOOKUP(D2,{0,50,500},{0.29,0.25,0.118})+E2)*1.1</f>
        <v>293.59275000000008</v>
      </c>
      <c r="I2" s="1">
        <f t="shared" ref="I2:I12" si="0">F2-H2</f>
        <v>-44.992750000000086</v>
      </c>
      <c r="J2" s="1">
        <f t="shared" ref="J2:J12" si="1">D2-G2</f>
        <v>0</v>
      </c>
      <c r="K2" s="1">
        <f t="shared" ref="K2:K12" si="2">(F2/1.1-E2)/D2*100</f>
        <v>5.9906120741738897</v>
      </c>
      <c r="M2" s="3" t="s">
        <v>22</v>
      </c>
      <c r="N2" s="4">
        <v>29</v>
      </c>
      <c r="O2">
        <v>6.9</v>
      </c>
      <c r="P2">
        <v>6.99</v>
      </c>
      <c r="Q2" t="str">
        <f>IF(P2&lt;N2,"норма","превышение")</f>
        <v>норма</v>
      </c>
    </row>
    <row r="3" spans="1:17">
      <c r="A3">
        <v>30727</v>
      </c>
      <c r="B3" t="s">
        <v>4</v>
      </c>
      <c r="C3" t="s">
        <v>3</v>
      </c>
      <c r="D3">
        <v>225.95</v>
      </c>
      <c r="E3">
        <v>228.4</v>
      </c>
      <c r="F3">
        <v>266.10000000000002</v>
      </c>
      <c r="G3">
        <v>239.37</v>
      </c>
      <c r="H3" s="1">
        <f>(D3*LOOKUP(D3,{0,50,500},{0.29,0.25,0.118})+E3)*1.1</f>
        <v>313.37625000000003</v>
      </c>
      <c r="I3" s="1">
        <f t="shared" si="0"/>
        <v>-47.276250000000005</v>
      </c>
      <c r="J3" s="1">
        <f t="shared" si="1"/>
        <v>-13.420000000000016</v>
      </c>
      <c r="K3" s="1">
        <f t="shared" si="2"/>
        <v>5.9787965961898211</v>
      </c>
      <c r="M3" s="3" t="s">
        <v>23</v>
      </c>
      <c r="N3" s="4">
        <v>25</v>
      </c>
      <c r="O3">
        <v>-0.36</v>
      </c>
      <c r="P3">
        <v>5.09</v>
      </c>
      <c r="Q3" t="str">
        <f t="shared" ref="Q3:Q4" si="3">IF(P3&lt;N3,"норма","превышение")</f>
        <v>норма</v>
      </c>
    </row>
    <row r="4" spans="1:17">
      <c r="A4">
        <v>94449</v>
      </c>
      <c r="B4" t="s">
        <v>5</v>
      </c>
      <c r="C4" t="s">
        <v>3</v>
      </c>
      <c r="D4">
        <v>225.93</v>
      </c>
      <c r="E4">
        <v>233.77</v>
      </c>
      <c r="F4">
        <v>272</v>
      </c>
      <c r="G4">
        <v>239.83</v>
      </c>
      <c r="H4" s="1">
        <f>(D4*LOOKUP(D4,{0,50,500},{0.29,0.25,0.118})+E4)*1.1</f>
        <v>319.27775000000003</v>
      </c>
      <c r="I4" s="1">
        <f t="shared" si="0"/>
        <v>-47.277750000000026</v>
      </c>
      <c r="J4" s="1">
        <f t="shared" si="1"/>
        <v>-13.900000000000006</v>
      </c>
      <c r="K4" s="1">
        <f t="shared" si="2"/>
        <v>5.9765092164507774</v>
      </c>
      <c r="M4" s="3" t="s">
        <v>24</v>
      </c>
      <c r="N4" s="4">
        <v>11.8</v>
      </c>
      <c r="O4">
        <v>5.88</v>
      </c>
      <c r="P4">
        <v>5.99</v>
      </c>
      <c r="Q4" t="str">
        <f t="shared" si="3"/>
        <v>норма</v>
      </c>
    </row>
    <row r="5" spans="1:17">
      <c r="A5">
        <v>121594</v>
      </c>
      <c r="B5" t="s">
        <v>6</v>
      </c>
      <c r="C5" t="s">
        <v>3</v>
      </c>
      <c r="D5">
        <v>138.47</v>
      </c>
      <c r="E5">
        <v>146.22</v>
      </c>
      <c r="F5">
        <v>169.9</v>
      </c>
      <c r="G5">
        <v>147.32</v>
      </c>
      <c r="H5" s="1">
        <f>(D5*LOOKUP(D5,{0,50,500},{0.29,0.25,0.118})+E5)*1.1</f>
        <v>198.92125000000001</v>
      </c>
      <c r="I5" s="1">
        <f t="shared" si="0"/>
        <v>-29.021250000000009</v>
      </c>
      <c r="J5" s="1">
        <f t="shared" si="1"/>
        <v>-8.8499999999999943</v>
      </c>
      <c r="K5" s="1">
        <f t="shared" si="2"/>
        <v>5.9468083011088613</v>
      </c>
    </row>
    <row r="6" spans="1:17">
      <c r="A6">
        <v>121595</v>
      </c>
      <c r="B6" t="s">
        <v>7</v>
      </c>
      <c r="C6" t="s">
        <v>3</v>
      </c>
      <c r="D6">
        <v>237.94</v>
      </c>
      <c r="E6">
        <v>245.61</v>
      </c>
      <c r="F6">
        <v>285.8</v>
      </c>
      <c r="G6">
        <v>237.94</v>
      </c>
      <c r="H6" s="1">
        <f>(D6*LOOKUP(D6,{0,50,500},{0.29,0.25,0.118})+E6)*1.1</f>
        <v>335.60450000000003</v>
      </c>
      <c r="I6" s="1">
        <f t="shared" si="0"/>
        <v>-49.804500000000019</v>
      </c>
      <c r="J6" s="1">
        <f t="shared" si="1"/>
        <v>0</v>
      </c>
      <c r="K6" s="1">
        <f t="shared" si="2"/>
        <v>5.971329670581575</v>
      </c>
    </row>
    <row r="7" spans="1:17">
      <c r="A7">
        <v>343</v>
      </c>
      <c r="B7" t="s">
        <v>8</v>
      </c>
      <c r="C7" t="s">
        <v>3</v>
      </c>
      <c r="D7">
        <v>60.1</v>
      </c>
      <c r="E7">
        <v>62.1</v>
      </c>
      <c r="F7">
        <v>72.2</v>
      </c>
      <c r="G7">
        <v>87.16</v>
      </c>
      <c r="H7" s="1">
        <f>(D7*LOOKUP(D7,{0,50,500},{0.29,0.25,0.118})+E7)*1.1</f>
        <v>84.837500000000006</v>
      </c>
      <c r="I7" s="1">
        <f t="shared" si="0"/>
        <v>-12.637500000000003</v>
      </c>
      <c r="J7" s="1">
        <f t="shared" si="1"/>
        <v>-27.059999999999995</v>
      </c>
      <c r="K7" s="1">
        <f t="shared" si="2"/>
        <v>5.8841325064286831</v>
      </c>
    </row>
    <row r="8" spans="1:17">
      <c r="A8">
        <v>23394</v>
      </c>
      <c r="B8" t="s">
        <v>9</v>
      </c>
      <c r="C8" t="s">
        <v>3</v>
      </c>
      <c r="D8">
        <v>510</v>
      </c>
      <c r="E8">
        <v>550</v>
      </c>
      <c r="F8">
        <v>603</v>
      </c>
      <c r="G8">
        <v>460.39</v>
      </c>
      <c r="H8" s="1">
        <f>(D8*LOOKUP(D8,{0,50,500},{0.29,0.25,0.118})+E8)*1.1</f>
        <v>671.19799999999998</v>
      </c>
      <c r="I8" s="1">
        <f t="shared" si="0"/>
        <v>-68.197999999999979</v>
      </c>
      <c r="J8" s="1">
        <f t="shared" si="1"/>
        <v>49.610000000000014</v>
      </c>
      <c r="K8" s="1">
        <f t="shared" si="2"/>
        <v>-0.35650623885919014</v>
      </c>
    </row>
    <row r="9" spans="1:17">
      <c r="A9">
        <v>97439</v>
      </c>
      <c r="B9" t="s">
        <v>10</v>
      </c>
      <c r="C9" t="s">
        <v>3</v>
      </c>
      <c r="D9">
        <v>35.630000000000003</v>
      </c>
      <c r="E9">
        <v>39.6</v>
      </c>
      <c r="F9">
        <v>46.3</v>
      </c>
      <c r="G9">
        <v>35.630000000000003</v>
      </c>
      <c r="H9" s="1">
        <f>(D9*LOOKUP(D9,{0,50,500},{0.29,0.25,0.118})+E9)*1.1</f>
        <v>54.925970000000007</v>
      </c>
      <c r="I9" s="1">
        <f t="shared" si="0"/>
        <v>-8.6259700000000095</v>
      </c>
      <c r="J9" s="1">
        <f t="shared" si="1"/>
        <v>0</v>
      </c>
      <c r="K9" s="1">
        <f t="shared" si="2"/>
        <v>6.9910443191386049</v>
      </c>
    </row>
    <row r="10" spans="1:17">
      <c r="A10">
        <v>590</v>
      </c>
      <c r="B10" t="s">
        <v>11</v>
      </c>
      <c r="C10" t="s">
        <v>3</v>
      </c>
      <c r="D10">
        <v>17.52</v>
      </c>
      <c r="E10">
        <v>19.600000000000001</v>
      </c>
      <c r="F10">
        <v>22.9</v>
      </c>
      <c r="G10">
        <v>17.52</v>
      </c>
      <c r="H10" s="1">
        <f>(D10*LOOKUP(D10,{0,50,500},{0.29,0.25,0.118})+E10)*1.1</f>
        <v>27.148880000000005</v>
      </c>
      <c r="I10" s="1">
        <f t="shared" si="0"/>
        <v>-4.2488800000000069</v>
      </c>
      <c r="J10" s="1">
        <f t="shared" si="1"/>
        <v>0</v>
      </c>
      <c r="K10" s="1">
        <f t="shared" si="2"/>
        <v>6.9530925695309085</v>
      </c>
    </row>
    <row r="11" spans="1:17">
      <c r="A11">
        <v>590</v>
      </c>
      <c r="B11" t="s">
        <v>11</v>
      </c>
      <c r="C11" t="s">
        <v>3</v>
      </c>
      <c r="D11">
        <v>750</v>
      </c>
      <c r="E11">
        <v>780</v>
      </c>
      <c r="F11">
        <v>900</v>
      </c>
      <c r="G11">
        <v>17.52</v>
      </c>
      <c r="H11" s="1">
        <f>(D11*LOOKUP(D11,{0,50,500},{0.29,0.25,0.118})+E11)*1.1</f>
        <v>955.35</v>
      </c>
      <c r="I11" s="1">
        <f t="shared" si="0"/>
        <v>-55.350000000000023</v>
      </c>
      <c r="J11" s="1">
        <f t="shared" si="1"/>
        <v>732.48</v>
      </c>
      <c r="K11" s="1">
        <f t="shared" si="2"/>
        <v>5.0909090909090837</v>
      </c>
    </row>
    <row r="12" spans="1:17">
      <c r="A12">
        <v>140825</v>
      </c>
      <c r="B12" t="s">
        <v>12</v>
      </c>
      <c r="C12" t="s">
        <v>3</v>
      </c>
      <c r="D12">
        <v>43.99</v>
      </c>
      <c r="E12">
        <v>48.6</v>
      </c>
      <c r="F12">
        <v>56.8</v>
      </c>
      <c r="G12">
        <v>54.25</v>
      </c>
      <c r="H12" s="1">
        <f>(D12*LOOKUP(D12,{0,50,500},{0.29,0.25,0.118})+E12)*1.1</f>
        <v>67.492810000000006</v>
      </c>
      <c r="I12" s="1">
        <f t="shared" si="0"/>
        <v>-10.692810000000009</v>
      </c>
      <c r="J12" s="1">
        <f t="shared" si="1"/>
        <v>-10.259999999999998</v>
      </c>
      <c r="K12" s="1">
        <f t="shared" si="2"/>
        <v>6.9023951724565391</v>
      </c>
    </row>
  </sheetData>
  <autoFilter ref="A1:K12">
    <sortState ref="A2:K1042">
      <sortCondition ref="B1:B1042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NIKOLAI</cp:lastModifiedBy>
  <dcterms:modified xsi:type="dcterms:W3CDTF">2016-08-28T11:19:09Z</dcterms:modified>
</cp:coreProperties>
</file>