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ksv\Documents\SerJC\_Лично\"/>
    </mc:Choice>
  </mc:AlternateContent>
  <bookViews>
    <workbookView xWindow="120" yWindow="840" windowWidth="9720" windowHeight="6600" tabRatio="633"/>
  </bookViews>
  <sheets>
    <sheet name="отдел_управления_отделами" sheetId="4" r:id="rId1"/>
  </sheets>
  <definedNames>
    <definedName name="_xlnm._FilterDatabase" localSheetId="0" hidden="1">отдел_управления_отделами!$AV$18:$AW$69</definedName>
    <definedName name="_xlnm.Print_Titles" localSheetId="0">отдел_управления_отделами!$14:$18</definedName>
    <definedName name="_xlnm.Print_Area" localSheetId="0">отдел_управления_отделами!$B$2:$AU$65</definedName>
  </definedNames>
  <calcPr calcId="152511"/>
</workbook>
</file>

<file path=xl/calcChain.xml><?xml version="1.0" encoding="utf-8"?>
<calcChain xmlns="http://schemas.openxmlformats.org/spreadsheetml/2006/main">
  <c r="AK60" i="4" l="1"/>
  <c r="T60" i="4"/>
  <c r="AV60" i="4" s="1"/>
  <c r="BM59" i="4"/>
  <c r="BM58" i="4" s="1"/>
  <c r="BL59" i="4"/>
  <c r="BL58" i="4" s="1"/>
  <c r="BK59" i="4"/>
  <c r="BK58" i="4" s="1"/>
  <c r="BJ59" i="4"/>
  <c r="BJ58" i="4" s="1"/>
  <c r="BI59" i="4"/>
  <c r="BI58" i="4" s="1"/>
  <c r="BH59" i="4"/>
  <c r="BH58" i="4" s="1"/>
  <c r="BG59" i="4"/>
  <c r="BG58" i="4" s="1"/>
  <c r="BF59" i="4"/>
  <c r="BF58" i="4" s="1"/>
  <c r="BE59" i="4"/>
  <c r="BE58" i="4" s="1"/>
  <c r="BD59" i="4"/>
  <c r="BD58" i="4"/>
  <c r="BC59" i="4"/>
  <c r="BC58" i="4" s="1"/>
  <c r="BB59" i="4"/>
  <c r="BB58" i="4" s="1"/>
  <c r="BA59" i="4"/>
  <c r="BA58" i="4" s="1"/>
  <c r="AZ59" i="4"/>
  <c r="AY59" i="4"/>
  <c r="AY58" i="4" s="1"/>
  <c r="AX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S59" i="4"/>
  <c r="R59" i="4"/>
  <c r="Q59" i="4"/>
  <c r="P59" i="4"/>
  <c r="O59" i="4"/>
  <c r="N59" i="4"/>
  <c r="M59" i="4"/>
  <c r="L59" i="4"/>
  <c r="K59" i="4"/>
  <c r="J59" i="4"/>
  <c r="I59" i="4"/>
  <c r="G59" i="4"/>
  <c r="F59" i="4"/>
  <c r="E59" i="4"/>
  <c r="AU58" i="4"/>
  <c r="AP58" i="4"/>
  <c r="AK58" i="4"/>
  <c r="T58" i="4"/>
  <c r="AL58" i="4" s="1"/>
  <c r="V47" i="4"/>
  <c r="W47" i="4"/>
  <c r="W44" i="4"/>
  <c r="AD41" i="4"/>
  <c r="AG23" i="4"/>
  <c r="AU55" i="4"/>
  <c r="AU52" i="4"/>
  <c r="AU49" i="4"/>
  <c r="AU46" i="4"/>
  <c r="AU43" i="4"/>
  <c r="AU40" i="4"/>
  <c r="AU37" i="4"/>
  <c r="AU34" i="4"/>
  <c r="AU31" i="4"/>
  <c r="AU28" i="4"/>
  <c r="AU25" i="4"/>
  <c r="AU22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U47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V44" i="4"/>
  <c r="U44" i="4"/>
  <c r="AJ41" i="4"/>
  <c r="AI41" i="4"/>
  <c r="AH41" i="4"/>
  <c r="AG41" i="4"/>
  <c r="AF41" i="4"/>
  <c r="AE41" i="4"/>
  <c r="AC41" i="4"/>
  <c r="AB41" i="4"/>
  <c r="AA41" i="4"/>
  <c r="Z41" i="4"/>
  <c r="Y41" i="4"/>
  <c r="X41" i="4"/>
  <c r="W41" i="4"/>
  <c r="V41" i="4"/>
  <c r="U41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AJ23" i="4"/>
  <c r="AI23" i="4"/>
  <c r="AH23" i="4"/>
  <c r="AF23" i="4"/>
  <c r="AE23" i="4"/>
  <c r="AD23" i="4"/>
  <c r="AC23" i="4"/>
  <c r="AB23" i="4"/>
  <c r="AA23" i="4"/>
  <c r="Z23" i="4"/>
  <c r="Y23" i="4"/>
  <c r="X23" i="4"/>
  <c r="W23" i="4"/>
  <c r="V23" i="4"/>
  <c r="U23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BM56" i="4"/>
  <c r="BM55" i="4" s="1"/>
  <c r="BL56" i="4"/>
  <c r="BL55" i="4" s="1"/>
  <c r="BK56" i="4"/>
  <c r="BK55" i="4" s="1"/>
  <c r="BJ56" i="4"/>
  <c r="BJ55" i="4" s="1"/>
  <c r="BI56" i="4"/>
  <c r="BI55" i="4" s="1"/>
  <c r="BH56" i="4"/>
  <c r="BH55" i="4" s="1"/>
  <c r="BG56" i="4"/>
  <c r="BF56" i="4"/>
  <c r="BF55" i="4" s="1"/>
  <c r="BE56" i="4"/>
  <c r="BE55" i="4" s="1"/>
  <c r="BD56" i="4"/>
  <c r="BD55" i="4" s="1"/>
  <c r="BC56" i="4"/>
  <c r="BC55" i="4" s="1"/>
  <c r="BB56" i="4"/>
  <c r="BB55" i="4" s="1"/>
  <c r="BA56" i="4"/>
  <c r="BA55" i="4" s="1"/>
  <c r="AZ56" i="4"/>
  <c r="AZ55" i="4" s="1"/>
  <c r="AY56" i="4"/>
  <c r="AY55" i="4" s="1"/>
  <c r="AX56" i="4"/>
  <c r="AX55" i="4" s="1"/>
  <c r="BM53" i="4"/>
  <c r="BM52" i="4" s="1"/>
  <c r="BL53" i="4"/>
  <c r="BL52" i="4" s="1"/>
  <c r="BK53" i="4"/>
  <c r="BK52" i="4" s="1"/>
  <c r="BJ53" i="4"/>
  <c r="BJ52" i="4" s="1"/>
  <c r="BI53" i="4"/>
  <c r="BI52" i="4" s="1"/>
  <c r="BH53" i="4"/>
  <c r="BH52" i="4" s="1"/>
  <c r="BG53" i="4"/>
  <c r="BF53" i="4"/>
  <c r="BF52" i="4"/>
  <c r="BE53" i="4"/>
  <c r="BE52" i="4" s="1"/>
  <c r="BD53" i="4"/>
  <c r="BD52" i="4" s="1"/>
  <c r="BC53" i="4"/>
  <c r="BC52" i="4" s="1"/>
  <c r="BB53" i="4"/>
  <c r="BB52" i="4" s="1"/>
  <c r="BV52" i="4" s="1"/>
  <c r="BA53" i="4"/>
  <c r="BA52" i="4" s="1"/>
  <c r="AZ53" i="4"/>
  <c r="AZ52" i="4" s="1"/>
  <c r="AY53" i="4"/>
  <c r="AX53" i="4"/>
  <c r="BM50" i="4"/>
  <c r="BM49" i="4" s="1"/>
  <c r="BL50" i="4"/>
  <c r="BL49" i="4" s="1"/>
  <c r="BK50" i="4"/>
  <c r="BK49" i="4" s="1"/>
  <c r="BJ50" i="4"/>
  <c r="BJ49" i="4" s="1"/>
  <c r="BI50" i="4"/>
  <c r="BI49" i="4" s="1"/>
  <c r="BH50" i="4"/>
  <c r="BH49" i="4" s="1"/>
  <c r="BG50" i="4"/>
  <c r="BF50" i="4"/>
  <c r="BF49" i="4" s="1"/>
  <c r="BE50" i="4"/>
  <c r="BE49" i="4" s="1"/>
  <c r="BD50" i="4"/>
  <c r="BD49" i="4" s="1"/>
  <c r="BC50" i="4"/>
  <c r="BC49" i="4" s="1"/>
  <c r="BB50" i="4"/>
  <c r="BB49" i="4" s="1"/>
  <c r="BA50" i="4"/>
  <c r="BA49" i="4" s="1"/>
  <c r="AZ50" i="4"/>
  <c r="AZ49" i="4" s="1"/>
  <c r="AY50" i="4"/>
  <c r="AY49" i="4" s="1"/>
  <c r="AX50" i="4"/>
  <c r="BM47" i="4"/>
  <c r="BM46" i="4" s="1"/>
  <c r="BL47" i="4"/>
  <c r="BL46" i="4" s="1"/>
  <c r="BK47" i="4"/>
  <c r="BK46" i="4" s="1"/>
  <c r="BJ47" i="4"/>
  <c r="BJ46" i="4" s="1"/>
  <c r="BI47" i="4"/>
  <c r="BI46" i="4" s="1"/>
  <c r="BH47" i="4"/>
  <c r="BH46" i="4" s="1"/>
  <c r="BG47" i="4"/>
  <c r="BG46" i="4" s="1"/>
  <c r="BF47" i="4"/>
  <c r="BE47" i="4"/>
  <c r="BE46" i="4" s="1"/>
  <c r="BD47" i="4"/>
  <c r="BD46" i="4" s="1"/>
  <c r="BC47" i="4"/>
  <c r="BC46" i="4" s="1"/>
  <c r="BB47" i="4"/>
  <c r="BB46" i="4" s="1"/>
  <c r="BA47" i="4"/>
  <c r="BA46" i="4" s="1"/>
  <c r="AZ47" i="4"/>
  <c r="AZ46" i="4" s="1"/>
  <c r="AY47" i="4"/>
  <c r="AR46" i="4" s="1"/>
  <c r="AX47" i="4"/>
  <c r="BM44" i="4"/>
  <c r="BM43" i="4" s="1"/>
  <c r="BL44" i="4"/>
  <c r="BL43" i="4" s="1"/>
  <c r="BK44" i="4"/>
  <c r="BK43" i="4" s="1"/>
  <c r="BJ44" i="4"/>
  <c r="BJ43" i="4" s="1"/>
  <c r="BI44" i="4"/>
  <c r="BI43" i="4" s="1"/>
  <c r="BH44" i="4"/>
  <c r="BG44" i="4"/>
  <c r="BF44" i="4"/>
  <c r="BF43" i="4" s="1"/>
  <c r="BE44" i="4"/>
  <c r="BE43" i="4" s="1"/>
  <c r="BD44" i="4"/>
  <c r="BD43" i="4" s="1"/>
  <c r="BC44" i="4"/>
  <c r="BC43" i="4" s="1"/>
  <c r="BB44" i="4"/>
  <c r="BB43" i="4" s="1"/>
  <c r="BA44" i="4"/>
  <c r="BA43" i="4" s="1"/>
  <c r="AZ44" i="4"/>
  <c r="BX43" i="4" s="1"/>
  <c r="AY44" i="4"/>
  <c r="AY43" i="4" s="1"/>
  <c r="AX44" i="4"/>
  <c r="BM41" i="4"/>
  <c r="BM40" i="4" s="1"/>
  <c r="BL41" i="4"/>
  <c r="BL40" i="4" s="1"/>
  <c r="BK41" i="4"/>
  <c r="BK40" i="4" s="1"/>
  <c r="BJ41" i="4"/>
  <c r="BJ40" i="4" s="1"/>
  <c r="BI41" i="4"/>
  <c r="BI40" i="4" s="1"/>
  <c r="BH41" i="4"/>
  <c r="BH40" i="4" s="1"/>
  <c r="BG41" i="4"/>
  <c r="BF41" i="4"/>
  <c r="BF40" i="4" s="1"/>
  <c r="BE41" i="4"/>
  <c r="BE40" i="4" s="1"/>
  <c r="BD41" i="4"/>
  <c r="BD40" i="4" s="1"/>
  <c r="BC41" i="4"/>
  <c r="BC40" i="4" s="1"/>
  <c r="BB41" i="4"/>
  <c r="BB40" i="4" s="1"/>
  <c r="BA41" i="4"/>
  <c r="BA40" i="4" s="1"/>
  <c r="AZ41" i="4"/>
  <c r="AZ40" i="4"/>
  <c r="AY41" i="4"/>
  <c r="AY40" i="4" s="1"/>
  <c r="AX41" i="4"/>
  <c r="AX40" i="4" s="1"/>
  <c r="BM38" i="4"/>
  <c r="BM37" i="4" s="1"/>
  <c r="BL38" i="4"/>
  <c r="BL37" i="4" s="1"/>
  <c r="BK38" i="4"/>
  <c r="BK37" i="4" s="1"/>
  <c r="BJ38" i="4"/>
  <c r="BJ37" i="4" s="1"/>
  <c r="BI38" i="4"/>
  <c r="BI37" i="4" s="1"/>
  <c r="BH38" i="4"/>
  <c r="BH37" i="4"/>
  <c r="BG38" i="4"/>
  <c r="BF38" i="4"/>
  <c r="BF37" i="4" s="1"/>
  <c r="BE38" i="4"/>
  <c r="BE37" i="4" s="1"/>
  <c r="BD38" i="4"/>
  <c r="BD37" i="4" s="1"/>
  <c r="BC38" i="4"/>
  <c r="BC37" i="4" s="1"/>
  <c r="BB38" i="4"/>
  <c r="BB37" i="4" s="1"/>
  <c r="BA38" i="4"/>
  <c r="BA37" i="4" s="1"/>
  <c r="AZ38" i="4"/>
  <c r="AZ37" i="4"/>
  <c r="AY38" i="4"/>
  <c r="AX38" i="4"/>
  <c r="AX37" i="4" s="1"/>
  <c r="BM35" i="4"/>
  <c r="BM34" i="4" s="1"/>
  <c r="BL35" i="4"/>
  <c r="BL34" i="4" s="1"/>
  <c r="BK35" i="4"/>
  <c r="BK34" i="4" s="1"/>
  <c r="BJ35" i="4"/>
  <c r="BJ34" i="4" s="1"/>
  <c r="BI35" i="4"/>
  <c r="BI34" i="4" s="1"/>
  <c r="BH35" i="4"/>
  <c r="BH34" i="4" s="1"/>
  <c r="BG35" i="4"/>
  <c r="BF35" i="4"/>
  <c r="BF34" i="4" s="1"/>
  <c r="BE35" i="4"/>
  <c r="BE34" i="4" s="1"/>
  <c r="BD35" i="4"/>
  <c r="BD34" i="4" s="1"/>
  <c r="BC35" i="4"/>
  <c r="BC34" i="4" s="1"/>
  <c r="BB35" i="4"/>
  <c r="BB34" i="4" s="1"/>
  <c r="BA35" i="4"/>
  <c r="BA34" i="4" s="1"/>
  <c r="AZ35" i="4"/>
  <c r="AZ34" i="4" s="1"/>
  <c r="AY35" i="4"/>
  <c r="AX35" i="4"/>
  <c r="BM32" i="4"/>
  <c r="BM31" i="4"/>
  <c r="BL32" i="4"/>
  <c r="BL31" i="4" s="1"/>
  <c r="BK32" i="4"/>
  <c r="BK31" i="4" s="1"/>
  <c r="BJ32" i="4"/>
  <c r="BJ31" i="4" s="1"/>
  <c r="BI32" i="4"/>
  <c r="BI31" i="4" s="1"/>
  <c r="BH32" i="4"/>
  <c r="BH31" i="4" s="1"/>
  <c r="BG32" i="4"/>
  <c r="BF32" i="4"/>
  <c r="BE32" i="4"/>
  <c r="BE31" i="4" s="1"/>
  <c r="BD32" i="4"/>
  <c r="BD31" i="4" s="1"/>
  <c r="BC32" i="4"/>
  <c r="BC31" i="4" s="1"/>
  <c r="BB32" i="4"/>
  <c r="BB31" i="4" s="1"/>
  <c r="BA32" i="4"/>
  <c r="BA31" i="4" s="1"/>
  <c r="AZ32" i="4"/>
  <c r="AZ31" i="4"/>
  <c r="AY32" i="4"/>
  <c r="AX32" i="4"/>
  <c r="AX31" i="4" s="1"/>
  <c r="BM29" i="4"/>
  <c r="BM28" i="4" s="1"/>
  <c r="BL29" i="4"/>
  <c r="BL28" i="4" s="1"/>
  <c r="BK29" i="4"/>
  <c r="BK28" i="4" s="1"/>
  <c r="BJ29" i="4"/>
  <c r="BJ28" i="4" s="1"/>
  <c r="BI29" i="4"/>
  <c r="BH29" i="4"/>
  <c r="BH28" i="4"/>
  <c r="BG29" i="4"/>
  <c r="BG28" i="4"/>
  <c r="BF29" i="4"/>
  <c r="BF28" i="4"/>
  <c r="BE29" i="4"/>
  <c r="BE28" i="4"/>
  <c r="BD29" i="4"/>
  <c r="BD28" i="4"/>
  <c r="BC29" i="4"/>
  <c r="BC28" i="4"/>
  <c r="BB29" i="4"/>
  <c r="BB28" i="4"/>
  <c r="BA29" i="4"/>
  <c r="BA28" i="4"/>
  <c r="AZ29" i="4"/>
  <c r="AZ28" i="4"/>
  <c r="AY29" i="4"/>
  <c r="BX28" i="4" s="1"/>
  <c r="AY28" i="4"/>
  <c r="AX29" i="4"/>
  <c r="BM26" i="4"/>
  <c r="BM25" i="4" s="1"/>
  <c r="BL26" i="4"/>
  <c r="BL25" i="4" s="1"/>
  <c r="BK26" i="4"/>
  <c r="BK25" i="4" s="1"/>
  <c r="BJ26" i="4"/>
  <c r="BJ25" i="4" s="1"/>
  <c r="BI26" i="4"/>
  <c r="BI25" i="4" s="1"/>
  <c r="BH26" i="4"/>
  <c r="BH25" i="4" s="1"/>
  <c r="BG26" i="4"/>
  <c r="BG25" i="4"/>
  <c r="BF26" i="4"/>
  <c r="BF25" i="4" s="1"/>
  <c r="BE26" i="4"/>
  <c r="BE25" i="4" s="1"/>
  <c r="BD26" i="4"/>
  <c r="BD25" i="4" s="1"/>
  <c r="BC26" i="4"/>
  <c r="BC25" i="4"/>
  <c r="BB26" i="4"/>
  <c r="BB25" i="4" s="1"/>
  <c r="BA26" i="4"/>
  <c r="BA25" i="4" s="1"/>
  <c r="AZ26" i="4"/>
  <c r="AY26" i="4"/>
  <c r="AY25" i="4"/>
  <c r="AX26" i="4"/>
  <c r="BM23" i="4"/>
  <c r="BM22" i="4" s="1"/>
  <c r="BL23" i="4"/>
  <c r="BL22" i="4" s="1"/>
  <c r="BK23" i="4"/>
  <c r="BK22" i="4" s="1"/>
  <c r="BJ23" i="4"/>
  <c r="BJ22" i="4" s="1"/>
  <c r="BI23" i="4"/>
  <c r="BI22" i="4" s="1"/>
  <c r="BH23" i="4"/>
  <c r="BG23" i="4"/>
  <c r="BG22" i="4"/>
  <c r="BF23" i="4"/>
  <c r="BE23" i="4"/>
  <c r="BE22" i="4" s="1"/>
  <c r="BD23" i="4"/>
  <c r="BD22" i="4" s="1"/>
  <c r="BC23" i="4"/>
  <c r="BC22" i="4"/>
  <c r="BB23" i="4"/>
  <c r="BB22" i="4" s="1"/>
  <c r="BA23" i="4"/>
  <c r="BA22" i="4" s="1"/>
  <c r="AZ23" i="4"/>
  <c r="AY23" i="4"/>
  <c r="AY22" i="4"/>
  <c r="AX23" i="4"/>
  <c r="BL62" i="4"/>
  <c r="BL20" i="4"/>
  <c r="BL19" i="4" s="1"/>
  <c r="BG62" i="4"/>
  <c r="BG20" i="4"/>
  <c r="BF20" i="4"/>
  <c r="BE20" i="4"/>
  <c r="BE19" i="4" s="1"/>
  <c r="BD20" i="4"/>
  <c r="BD19" i="4" s="1"/>
  <c r="BC20" i="4"/>
  <c r="BC19" i="4" s="1"/>
  <c r="AZ20" i="4"/>
  <c r="AK57" i="4"/>
  <c r="AN57" i="4" s="1"/>
  <c r="AK55" i="4"/>
  <c r="AK54" i="4"/>
  <c r="AK52" i="4"/>
  <c r="AK51" i="4"/>
  <c r="AV51" i="4" s="1"/>
  <c r="AK49" i="4"/>
  <c r="AK48" i="4"/>
  <c r="AK46" i="4"/>
  <c r="AK45" i="4"/>
  <c r="AV45" i="4" s="1"/>
  <c r="AK43" i="4"/>
  <c r="AK42" i="4"/>
  <c r="AK40" i="4"/>
  <c r="AK39" i="4"/>
  <c r="AK37" i="4"/>
  <c r="AK36" i="4"/>
  <c r="AK34" i="4"/>
  <c r="AK33" i="4"/>
  <c r="AK31" i="4"/>
  <c r="AK30" i="4"/>
  <c r="AK28" i="4"/>
  <c r="AK27" i="4"/>
  <c r="AK25" i="4"/>
  <c r="AK24" i="4"/>
  <c r="AK22" i="4"/>
  <c r="AK21" i="4"/>
  <c r="AK19" i="4"/>
  <c r="T57" i="4"/>
  <c r="T55" i="4"/>
  <c r="AL55" i="4" s="1"/>
  <c r="T54" i="4"/>
  <c r="T52" i="4"/>
  <c r="T51" i="4"/>
  <c r="T49" i="4"/>
  <c r="AL49" i="4" s="1"/>
  <c r="T48" i="4"/>
  <c r="T46" i="4"/>
  <c r="T45" i="4"/>
  <c r="AN45" i="4"/>
  <c r="T43" i="4"/>
  <c r="AL43" i="4" s="1"/>
  <c r="T42" i="4"/>
  <c r="T40" i="4"/>
  <c r="T39" i="4"/>
  <c r="AN39" i="4" s="1"/>
  <c r="T37" i="4"/>
  <c r="AL37" i="4" s="1"/>
  <c r="T36" i="4"/>
  <c r="T34" i="4"/>
  <c r="AL34" i="4" s="1"/>
  <c r="T33" i="4"/>
  <c r="T31" i="4"/>
  <c r="AL31" i="4" s="1"/>
  <c r="T30" i="4"/>
  <c r="AV30" i="4" s="1"/>
  <c r="T28" i="4"/>
  <c r="T27" i="4"/>
  <c r="T25" i="4"/>
  <c r="AL25" i="4" s="1"/>
  <c r="T24" i="4"/>
  <c r="T22" i="4"/>
  <c r="AL22" i="4" s="1"/>
  <c r="T21" i="4"/>
  <c r="AV21" i="4" s="1"/>
  <c r="T19" i="4"/>
  <c r="S56" i="4"/>
  <c r="R56" i="4"/>
  <c r="Q56" i="4"/>
  <c r="P56" i="4"/>
  <c r="O56" i="4"/>
  <c r="N56" i="4"/>
  <c r="M56" i="4"/>
  <c r="L56" i="4"/>
  <c r="K56" i="4"/>
  <c r="J56" i="4"/>
  <c r="I56" i="4"/>
  <c r="G56" i="4"/>
  <c r="F56" i="4"/>
  <c r="E56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BM62" i="4"/>
  <c r="BM20" i="4"/>
  <c r="BM19" i="4" s="1"/>
  <c r="BK20" i="4"/>
  <c r="BK19" i="4" s="1"/>
  <c r="BJ20" i="4"/>
  <c r="BJ19" i="4" s="1"/>
  <c r="BI20" i="4"/>
  <c r="BI19" i="4" s="1"/>
  <c r="BH20" i="4"/>
  <c r="BH19" i="4" s="1"/>
  <c r="BB20" i="4"/>
  <c r="BB19" i="4" s="1"/>
  <c r="BA20" i="4"/>
  <c r="BA19" i="4" s="1"/>
  <c r="AY20" i="4"/>
  <c r="AX20" i="4"/>
  <c r="AX19" i="4" s="1"/>
  <c r="AP55" i="4"/>
  <c r="AP52" i="4"/>
  <c r="AP49" i="4"/>
  <c r="AP46" i="4"/>
  <c r="AP43" i="4"/>
  <c r="AP40" i="4"/>
  <c r="AP37" i="4"/>
  <c r="AP34" i="4"/>
  <c r="AP31" i="4"/>
  <c r="AP28" i="4"/>
  <c r="AP25" i="4"/>
  <c r="AP22" i="4"/>
  <c r="AU19" i="4"/>
  <c r="AP19" i="4"/>
  <c r="AE12" i="4"/>
  <c r="AJ15" i="4" s="1"/>
  <c r="AN60" i="4"/>
  <c r="BY55" i="4"/>
  <c r="BG43" i="4"/>
  <c r="BG49" i="4"/>
  <c r="AX43" i="4"/>
  <c r="AZ58" i="4"/>
  <c r="AY52" i="4"/>
  <c r="AX28" i="4"/>
  <c r="AN42" i="4"/>
  <c r="BX40" i="4"/>
  <c r="BG31" i="4"/>
  <c r="AY19" i="4"/>
  <c r="BV40" i="4"/>
  <c r="BW46" i="4"/>
  <c r="AK59" i="4"/>
  <c r="BF19" i="4"/>
  <c r="AX46" i="4"/>
  <c r="BY49" i="4"/>
  <c r="AX22" i="4"/>
  <c r="BG40" i="4"/>
  <c r="BV28" i="4"/>
  <c r="BH43" i="4"/>
  <c r="AY31" i="4"/>
  <c r="AN48" i="4"/>
  <c r="BW43" i="4"/>
  <c r="BV55" i="4"/>
  <c r="AV39" i="4"/>
  <c r="AV57" i="4"/>
  <c r="BW28" i="4"/>
  <c r="BG55" i="4"/>
  <c r="AK56" i="4"/>
  <c r="AX58" i="4"/>
  <c r="BX58" i="4"/>
  <c r="BW40" i="4"/>
  <c r="AX52" i="4"/>
  <c r="AR52" i="4"/>
  <c r="BF22" i="4"/>
  <c r="AY34" i="4"/>
  <c r="BF31" i="4"/>
  <c r="AP53" i="4" l="1"/>
  <c r="T26" i="4"/>
  <c r="BN40" i="4"/>
  <c r="BV49" i="4"/>
  <c r="AK50" i="4"/>
  <c r="T29" i="4"/>
  <c r="AP29" i="4" s="1"/>
  <c r="T53" i="4"/>
  <c r="AV24" i="4"/>
  <c r="AN30" i="4"/>
  <c r="AN36" i="4"/>
  <c r="AV42" i="4"/>
  <c r="AV48" i="4"/>
  <c r="AN54" i="4"/>
  <c r="AK47" i="4"/>
  <c r="AL52" i="4"/>
  <c r="AV33" i="4"/>
  <c r="AN33" i="4"/>
  <c r="BH22" i="4"/>
  <c r="BN22" i="4" s="1"/>
  <c r="BW22" i="4"/>
  <c r="BG34" i="4"/>
  <c r="BY34" i="4"/>
  <c r="BW34" i="4"/>
  <c r="AZ19" i="4"/>
  <c r="BX19" i="4"/>
  <c r="BG19" i="4"/>
  <c r="BY19" i="4"/>
  <c r="BW19" i="4"/>
  <c r="AZ22" i="4"/>
  <c r="AR22" i="4"/>
  <c r="BX22" i="4"/>
  <c r="AX34" i="4"/>
  <c r="BX34" i="4"/>
  <c r="AT34" i="4" s="1"/>
  <c r="BV34" i="4"/>
  <c r="BN55" i="4"/>
  <c r="AP26" i="4"/>
  <c r="T56" i="4"/>
  <c r="AM55" i="4" s="1"/>
  <c r="AZ25" i="4"/>
  <c r="BV25" i="4"/>
  <c r="AV54" i="4"/>
  <c r="AR19" i="4"/>
  <c r="AK29" i="4"/>
  <c r="AM28" i="4" s="1"/>
  <c r="AK32" i="4"/>
  <c r="AK35" i="4"/>
  <c r="AK38" i="4"/>
  <c r="AK41" i="4"/>
  <c r="T59" i="4"/>
  <c r="AM58" i="4" s="1"/>
  <c r="BV58" i="4"/>
  <c r="AS40" i="4"/>
  <c r="BN19" i="4"/>
  <c r="T35" i="4"/>
  <c r="T47" i="4"/>
  <c r="AP47" i="4" s="1"/>
  <c r="AR28" i="4"/>
  <c r="BY46" i="4"/>
  <c r="BX49" i="4"/>
  <c r="AT49" i="4" s="1"/>
  <c r="BV43" i="4"/>
  <c r="AS43" i="4" s="1"/>
  <c r="AR58" i="4"/>
  <c r="BW55" i="4"/>
  <c r="AS55" i="4" s="1"/>
  <c r="BF46" i="4"/>
  <c r="AS28" i="4"/>
  <c r="AN21" i="4"/>
  <c r="T20" i="4"/>
  <c r="AP20" i="4" s="1"/>
  <c r="T32" i="4"/>
  <c r="AM31" i="4" s="1"/>
  <c r="T44" i="4"/>
  <c r="AN27" i="4"/>
  <c r="AV36" i="4"/>
  <c r="AL40" i="4"/>
  <c r="AL46" i="4"/>
  <c r="BY40" i="4"/>
  <c r="AT40" i="4" s="1"/>
  <c r="AZ43" i="4"/>
  <c r="BN43" i="4" s="1"/>
  <c r="AK23" i="4"/>
  <c r="AP56" i="4"/>
  <c r="AY46" i="4"/>
  <c r="AR49" i="4"/>
  <c r="BN58" i="4"/>
  <c r="BY28" i="4"/>
  <c r="AT28" i="4" s="1"/>
  <c r="BX55" i="4"/>
  <c r="AT55" i="4" s="1"/>
  <c r="BX31" i="4"/>
  <c r="AN51" i="4"/>
  <c r="T38" i="4"/>
  <c r="AM37" i="4" s="1"/>
  <c r="T41" i="4"/>
  <c r="AP41" i="4" s="1"/>
  <c r="T50" i="4"/>
  <c r="AM49" i="4" s="1"/>
  <c r="AX49" i="4"/>
  <c r="BN49" i="4" s="1"/>
  <c r="AK44" i="4"/>
  <c r="AM40" i="4"/>
  <c r="AP35" i="4"/>
  <c r="BN31" i="4"/>
  <c r="BN34" i="4"/>
  <c r="BX46" i="4"/>
  <c r="BV46" i="4"/>
  <c r="AS46" i="4" s="1"/>
  <c r="AR34" i="4"/>
  <c r="BW58" i="4"/>
  <c r="AS58" i="4" s="1"/>
  <c r="BW31" i="4"/>
  <c r="AR40" i="4"/>
  <c r="AP44" i="4"/>
  <c r="BV19" i="4"/>
  <c r="AS19" i="4" s="1"/>
  <c r="BY58" i="4"/>
  <c r="AT58" i="4" s="1"/>
  <c r="AR43" i="4"/>
  <c r="BI28" i="4"/>
  <c r="BN28" i="4" s="1"/>
  <c r="BW25" i="4"/>
  <c r="AS25" i="4" s="1"/>
  <c r="AL19" i="4"/>
  <c r="AV27" i="4"/>
  <c r="BY22" i="4"/>
  <c r="AX25" i="4"/>
  <c r="BN25" i="4" s="1"/>
  <c r="AR25" i="4"/>
  <c r="BY31" i="4"/>
  <c r="AR37" i="4"/>
  <c r="BG52" i="4"/>
  <c r="BN52" i="4" s="1"/>
  <c r="BY52" i="4"/>
  <c r="BW52" i="4"/>
  <c r="AS52" i="4" s="1"/>
  <c r="AK26" i="4"/>
  <c r="AM25" i="4" s="1"/>
  <c r="AN24" i="4"/>
  <c r="BV22" i="4"/>
  <c r="AS22" i="4" s="1"/>
  <c r="AR31" i="4"/>
  <c r="BX37" i="4"/>
  <c r="AT37" i="4" s="1"/>
  <c r="AY37" i="4"/>
  <c r="BG37" i="4"/>
  <c r="BW37" i="4"/>
  <c r="AK20" i="4"/>
  <c r="BX52" i="4"/>
  <c r="BW49" i="4"/>
  <c r="AS49" i="4" s="1"/>
  <c r="BV31" i="4"/>
  <c r="AS31" i="4" s="1"/>
  <c r="BX25" i="4"/>
  <c r="BY25" i="4"/>
  <c r="BY37" i="4"/>
  <c r="T23" i="4"/>
  <c r="AM22" i="4" s="1"/>
  <c r="AL28" i="4"/>
  <c r="BY43" i="4"/>
  <c r="AT43" i="4" s="1"/>
  <c r="AR55" i="4"/>
  <c r="AK53" i="4"/>
  <c r="AM52" i="4" s="1"/>
  <c r="AM12" i="4"/>
  <c r="AR61" i="4"/>
  <c r="AH15" i="4"/>
  <c r="AI15" i="4"/>
  <c r="AK12" i="4"/>
  <c r="AM34" i="4" l="1"/>
  <c r="AT25" i="4"/>
  <c r="AM19" i="4"/>
  <c r="AT22" i="4"/>
  <c r="AP38" i="4"/>
  <c r="AP50" i="4"/>
  <c r="AM46" i="4"/>
  <c r="AT31" i="4"/>
  <c r="AP32" i="4"/>
  <c r="AP59" i="4"/>
  <c r="BN46" i="4"/>
  <c r="AS34" i="4"/>
  <c r="AT46" i="4"/>
  <c r="AM43" i="4"/>
  <c r="AT19" i="4"/>
  <c r="AP23" i="4"/>
  <c r="AT52" i="4"/>
  <c r="BN37" i="4"/>
  <c r="BV37" i="4"/>
  <c r="AS37" i="4" s="1"/>
</calcChain>
</file>

<file path=xl/sharedStrings.xml><?xml version="1.0" encoding="utf-8"?>
<sst xmlns="http://schemas.openxmlformats.org/spreadsheetml/2006/main" count="550" uniqueCount="91">
  <si>
    <t>дней</t>
  </si>
  <si>
    <t>всего</t>
  </si>
  <si>
    <t>часов</t>
  </si>
  <si>
    <t>Отметки о явках и неявках на работу по числам месяца</t>
  </si>
  <si>
    <t>должность</t>
  </si>
  <si>
    <t>личная подпись</t>
  </si>
  <si>
    <t>расшифровка подписи</t>
  </si>
  <si>
    <t>инженер</t>
  </si>
  <si>
    <t xml:space="preserve">Форма № Т-12
</t>
  </si>
  <si>
    <t>Код</t>
  </si>
  <si>
    <t>(наименование организации)</t>
  </si>
  <si>
    <t>(наименование структурного подразделения)</t>
  </si>
  <si>
    <t>Номер документа</t>
  </si>
  <si>
    <t>Дата составления</t>
  </si>
  <si>
    <t>Отчетный период</t>
  </si>
  <si>
    <t>с</t>
  </si>
  <si>
    <t>по</t>
  </si>
  <si>
    <t xml:space="preserve">ТАБЕЛЬ  </t>
  </si>
  <si>
    <t>учета  рабочего времени</t>
  </si>
  <si>
    <t>Номер 
по 
порядку</t>
  </si>
  <si>
    <t xml:space="preserve">Фамилия, инициалы,
должность 
(специальность, 
профессия) </t>
  </si>
  <si>
    <t>Табельный
 номер</t>
  </si>
  <si>
    <t>Итого отработано за месяц</t>
  </si>
  <si>
    <t>Количество неявок, дней (часов)</t>
  </si>
  <si>
    <t>Из них по причинам</t>
  </si>
  <si>
    <t>Количество выходных и праздничных дней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</si>
  <si>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</si>
  <si>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</si>
  <si>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</si>
  <si>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</si>
  <si>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</si>
  <si>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</si>
  <si>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</si>
  <si>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</si>
  <si>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</si>
  <si>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</si>
  <si>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</si>
  <si>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</si>
  <si>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</si>
  <si>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</si>
  <si>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</si>
  <si>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итого отработано за 1 половину месяца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</si>
  <si>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</si>
  <si>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</si>
  <si>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</si>
  <si>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</si>
  <si>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</si>
  <si>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</si>
  <si>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</si>
  <si>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</si>
  <si>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</si>
  <si>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</si>
  <si>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</si>
  <si>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</si>
  <si>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</si>
  <si>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из них</t>
  </si>
  <si>
    <t>код</t>
  </si>
  <si>
    <t>количество дней
(часов)</t>
  </si>
  <si>
    <t>сверхурочных</t>
  </si>
  <si>
    <t>ночных</t>
  </si>
  <si>
    <t>выходных, праздничных</t>
  </si>
  <si>
    <t>ОТ</t>
  </si>
  <si>
    <t xml:space="preserve">
Ответственное лицо </t>
  </si>
  <si>
    <t>дата</t>
  </si>
  <si>
    <t>итого отработано за 2 половину месяца</t>
  </si>
  <si>
    <t>сверхурочная работа</t>
  </si>
  <si>
    <t>ОД</t>
  </si>
  <si>
    <t>Б</t>
  </si>
  <si>
    <t>ДО</t>
  </si>
  <si>
    <t>НН</t>
  </si>
  <si>
    <t>Г</t>
  </si>
  <si>
    <t xml:space="preserve">Начальник отдела </t>
  </si>
  <si>
    <t xml:space="preserve">Старший инженер  </t>
  </si>
  <si>
    <t>ведущий инженер</t>
  </si>
  <si>
    <t>Слесарь КИП и А 6 разряд</t>
  </si>
  <si>
    <t>К</t>
  </si>
  <si>
    <t>НВ</t>
  </si>
  <si>
    <t>ПК</t>
  </si>
  <si>
    <t>Я</t>
  </si>
  <si>
    <t>В</t>
  </si>
  <si>
    <t>Р</t>
  </si>
  <si>
    <t>AS1</t>
  </si>
  <si>
    <t>AS2</t>
  </si>
  <si>
    <t>AT1</t>
  </si>
  <si>
    <t>AT2</t>
  </si>
  <si>
    <t>сокращенные дни указать насколько сокращены       (на всех сотрудников)</t>
  </si>
  <si>
    <t>ОЖ</t>
  </si>
  <si>
    <t xml:space="preserve"> </t>
  </si>
  <si>
    <t>РВ</t>
  </si>
  <si>
    <t xml:space="preserve">Начальник Управления </t>
  </si>
  <si>
    <t xml:space="preserve">Зам.начальника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</si>
</sst>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>
      <alignment horizontal="left"/>
    </xf>
    <xf numFmtId="0" fontId="4" fillId="0" borderId="0">
      <alignment horizontal="left"/>
    </xf>
  </cellStyleXfs>
  <cellXfs count="121">
    <xf numFmtId="0" fontId="0" fillId="0" borderId="0" xfId="0"/>
    <xf numFmtId="0" fontId="4" fillId="0" borderId="0" xfId="2" applyFill="1" applyAlignment="1"/>
    <xf numFmtId="0" fontId="4" fillId="0" borderId="0" xfId="2" applyFill="1" applyAlignment="1">
      <alignment wrapText="1"/>
    </xf>
    <xf numFmtId="0" fontId="4" fillId="0" borderId="0" xfId="2" applyFill="1" applyBorder="1" applyAlignment="1"/>
    <xf numFmtId="0" fontId="4" fillId="0" borderId="0" xfId="2" applyFill="1" applyBorder="1" applyAlignment="1">
      <alignment vertical="center"/>
    </xf>
    <xf numFmtId="0" fontId="4" fillId="0" borderId="1" xfId="2" applyFill="1" applyBorder="1" applyAlignment="1">
      <alignment horizontal="center" vertical="center"/>
    </xf>
    <xf numFmtId="49" fontId="4" fillId="0" borderId="2" xfId="2" applyNumberForma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/>
    </xf>
    <xf numFmtId="0" fontId="4" fillId="2" borderId="3" xfId="2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top"/>
    </xf>
    <xf numFmtId="0" fontId="7" fillId="0" borderId="0" xfId="2" applyFont="1" applyFill="1" applyAlignment="1"/>
    <xf numFmtId="0" fontId="4" fillId="0" borderId="0" xfId="2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ill="1" applyBorder="1" applyAlignment="1">
      <alignment horizontal="center"/>
    </xf>
    <xf numFmtId="0" fontId="1" fillId="0" borderId="0" xfId="2" applyFont="1" applyFill="1" applyAlignment="1">
      <alignment horizontal="center" vertical="top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Continuous" vertical="center" wrapText="1"/>
    </xf>
    <xf numFmtId="0" fontId="9" fillId="0" borderId="4" xfId="2" applyFont="1" applyFill="1" applyBorder="1" applyAlignment="1">
      <alignment horizontal="centerContinuous" vertical="center"/>
    </xf>
    <xf numFmtId="0" fontId="9" fillId="0" borderId="4" xfId="2" applyFont="1" applyFill="1" applyBorder="1" applyAlignment="1">
      <alignment horizontal="centerContinuous"/>
    </xf>
    <xf numFmtId="0" fontId="9" fillId="0" borderId="5" xfId="2" applyFont="1" applyFill="1" applyBorder="1" applyAlignment="1">
      <alignment horizontal="center" vertical="center" wrapText="1"/>
    </xf>
    <xf numFmtId="0" fontId="9" fillId="0" borderId="0" xfId="2" applyFont="1" applyFill="1" applyAlignment="1"/>
    <xf numFmtId="0" fontId="9" fillId="0" borderId="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0" xfId="2" applyFont="1" applyFill="1" applyAlignment="1"/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wrapText="1"/>
    </xf>
    <xf numFmtId="0" fontId="2" fillId="0" borderId="0" xfId="2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14" fontId="4" fillId="0" borderId="0" xfId="2" applyNumberFormat="1" applyFill="1" applyAlignment="1"/>
    <xf numFmtId="0" fontId="4" fillId="0" borderId="0" xfId="2" applyFill="1" applyAlignment="1">
      <alignment horizont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4" fillId="0" borderId="0" xfId="2" applyFill="1" applyAlignment="1">
      <alignment horizontal="center" wrapText="1"/>
    </xf>
    <xf numFmtId="0" fontId="1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top" wrapText="1"/>
    </xf>
    <xf numFmtId="0" fontId="10" fillId="0" borderId="0" xfId="2" applyFont="1" applyFill="1" applyAlignment="1">
      <alignment horizontal="center" wrapText="1"/>
    </xf>
    <xf numFmtId="0" fontId="4" fillId="0" borderId="0" xfId="2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2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49" fontId="4" fillId="0" borderId="0" xfId="2" applyNumberFormat="1" applyFill="1" applyAlignment="1"/>
    <xf numFmtId="49" fontId="9" fillId="0" borderId="4" xfId="2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Alignment="1"/>
    <xf numFmtId="0" fontId="4" fillId="0" borderId="10" xfId="2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0" borderId="0" xfId="2" applyFont="1" applyFill="1" applyAlignment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/>
    <xf numFmtId="0" fontId="8" fillId="0" borderId="0" xfId="2" applyFont="1" applyFill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1" fontId="10" fillId="3" borderId="4" xfId="2" applyNumberFormat="1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center"/>
    </xf>
    <xf numFmtId="0" fontId="13" fillId="3" borderId="8" xfId="2" applyNumberFormat="1" applyFont="1" applyFill="1" applyBorder="1" applyAlignment="1">
      <alignment horizontal="center" vertical="center"/>
    </xf>
    <xf numFmtId="0" fontId="10" fillId="3" borderId="10" xfId="2" applyNumberFormat="1" applyFont="1" applyFill="1" applyBorder="1" applyAlignment="1">
      <alignment horizontal="center" vertical="center"/>
    </xf>
    <xf numFmtId="0" fontId="10" fillId="3" borderId="9" xfId="2" applyNumberFormat="1" applyFont="1" applyFill="1" applyBorder="1" applyAlignment="1">
      <alignment horizontal="center" vertical="center"/>
    </xf>
    <xf numFmtId="0" fontId="10" fillId="3" borderId="9" xfId="2" applyNumberFormat="1" applyFont="1" applyFill="1" applyBorder="1" applyAlignment="1">
      <alignment horizontal="center" vertical="center" wrapText="1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10" xfId="2" applyNumberFormat="1" applyFont="1" applyFill="1" applyBorder="1" applyAlignment="1">
      <alignment horizontal="center" vertical="center"/>
    </xf>
    <xf numFmtId="0" fontId="10" fillId="3" borderId="9" xfId="2" applyNumberFormat="1" applyFont="1" applyFill="1" applyBorder="1" applyAlignment="1">
      <alignment vertical="top" wrapText="1"/>
    </xf>
    <xf numFmtId="0" fontId="10" fillId="4" borderId="4" xfId="2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10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0" borderId="10" xfId="2" applyNumberFormat="1" applyFont="1" applyFill="1" applyBorder="1" applyAlignment="1">
      <alignment horizontal="center" vertical="center"/>
    </xf>
    <xf numFmtId="0" fontId="10" fillId="0" borderId="9" xfId="2" applyNumberFormat="1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10" xfId="2" applyNumberFormat="1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top" wrapText="1"/>
    </xf>
    <xf numFmtId="0" fontId="10" fillId="3" borderId="10" xfId="2" applyNumberFormat="1" applyFont="1" applyFill="1" applyBorder="1" applyAlignment="1">
      <alignment horizontal="center" vertical="top" wrapText="1"/>
    </xf>
    <xf numFmtId="0" fontId="14" fillId="0" borderId="0" xfId="3" applyFont="1" applyFill="1" applyAlignment="1">
      <alignment horizontal="right" wrapText="1"/>
    </xf>
    <xf numFmtId="0" fontId="4" fillId="0" borderId="8" xfId="2" applyFill="1" applyBorder="1" applyAlignment="1">
      <alignment horizontal="center" vertical="center"/>
    </xf>
    <xf numFmtId="0" fontId="4" fillId="0" borderId="10" xfId="2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center" vertical="center" wrapText="1"/>
    </xf>
    <xf numFmtId="49" fontId="12" fillId="0" borderId="10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wrapText="1"/>
    </xf>
    <xf numFmtId="0" fontId="1" fillId="0" borderId="11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 vertical="top"/>
    </xf>
    <xf numFmtId="0" fontId="8" fillId="0" borderId="11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14" fontId="4" fillId="0" borderId="14" xfId="2" applyNumberFormat="1" applyFill="1" applyBorder="1" applyAlignment="1">
      <alignment horizontal="center"/>
    </xf>
    <xf numFmtId="0" fontId="4" fillId="0" borderId="14" xfId="2" applyFill="1" applyBorder="1" applyAlignment="1">
      <alignment horizontal="center"/>
    </xf>
    <xf numFmtId="14" fontId="4" fillId="0" borderId="15" xfId="2" applyNumberFormat="1" applyFill="1" applyBorder="1" applyAlignment="1">
      <alignment horizontal="center"/>
    </xf>
    <xf numFmtId="0" fontId="4" fillId="0" borderId="4" xfId="2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4" fillId="0" borderId="15" xfId="2" applyFill="1" applyBorder="1" applyAlignment="1">
      <alignment horizontal="center"/>
    </xf>
    <xf numFmtId="0" fontId="4" fillId="0" borderId="18" xfId="2" applyFill="1" applyBorder="1" applyAlignment="1">
      <alignment horizont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top"/>
    </xf>
    <xf numFmtId="0" fontId="10" fillId="0" borderId="11" xfId="2" applyFont="1" applyFill="1" applyBorder="1" applyAlignment="1">
      <alignment horizontal="center"/>
    </xf>
    <xf numFmtId="0" fontId="4" fillId="0" borderId="12" xfId="2" applyBorder="1" applyAlignment="1"/>
    <xf numFmtId="0" fontId="10" fillId="0" borderId="0" xfId="2" applyFont="1" applyFill="1" applyBorder="1" applyAlignment="1">
      <alignment horizontal="left" vertical="top"/>
    </xf>
    <xf numFmtId="0" fontId="4" fillId="0" borderId="0" xfId="2" applyAlignment="1"/>
    <xf numFmtId="0" fontId="2" fillId="0" borderId="0" xfId="2" applyFont="1" applyFill="1" applyAlignment="1">
      <alignment horizontal="center" vertical="top" wrapText="1"/>
    </xf>
    <xf numFmtId="0" fontId="2" fillId="0" borderId="0" xfId="2" applyFont="1" applyFill="1" applyAlignment="1">
      <alignment horizontal="center" vertical="top"/>
    </xf>
    <xf numFmtId="0" fontId="5" fillId="0" borderId="11" xfId="2" applyFont="1" applyFill="1" applyBorder="1" applyAlignment="1">
      <alignment horizontal="center" wrapText="1"/>
    </xf>
    <xf numFmtId="14" fontId="10" fillId="0" borderId="11" xfId="2" applyNumberFormat="1" applyFont="1" applyFill="1" applyBorder="1" applyAlignment="1">
      <alignment horizontal="center"/>
    </xf>
    <xf numFmtId="0" fontId="4" fillId="0" borderId="11" xfId="2" applyBorder="1" applyAlignment="1">
      <alignment horizontal="center"/>
    </xf>
    <xf numFmtId="0" fontId="12" fillId="0" borderId="11" xfId="2" applyFont="1" applyFill="1" applyBorder="1" applyAlignment="1">
      <alignment horizontal="center" wrapText="1"/>
    </xf>
    <xf numFmtId="0" fontId="4" fillId="0" borderId="11" xfId="2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1" xfId="2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">
    <cellStyle name="Обычный" xfId="0" builtinId="0"/>
    <cellStyle name="Обычный 2" xfId="1"/>
    <cellStyle name="Обычный_Табель СБ и ПАЗ" xfId="2"/>
    <cellStyle name="Обычный_Табель СЗ и П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P99"/>
  <sheetViews>
    <sheetView tabSelected="1" view="pageBreakPreview" topLeftCell="B1" zoomScale="85" zoomScaleNormal="85" zoomScaleSheetLayoutView="85" workbookViewId="0">
      <selection activeCell="AV21" sqref="AV21"/>
    </sheetView>
  </sheetViews>
  <sheetFormatPr defaultColWidth="8.85546875" defaultRowHeight="11.25" x14ac:dyDescent="0.2"/>
  <cols>
    <col min="1" max="1" width="0.7109375" style="1" hidden="1" customWidth="1"/>
    <col min="2" max="2" width="5.140625" style="1" customWidth="1"/>
    <col min="3" max="3" width="27.42578125" style="1" customWidth="1"/>
    <col min="4" max="4" width="7.42578125" style="48" customWidth="1"/>
    <col min="5" max="5" width="3.140625" style="1" customWidth="1"/>
    <col min="6" max="16" width="3" style="1" customWidth="1"/>
    <col min="17" max="17" width="2.85546875" style="1" customWidth="1"/>
    <col min="18" max="19" width="3" style="1" customWidth="1"/>
    <col min="20" max="20" width="6" style="1" customWidth="1"/>
    <col min="21" max="36" width="3" style="1" customWidth="1"/>
    <col min="37" max="37" width="5.85546875" style="1" customWidth="1"/>
    <col min="38" max="38" width="4.85546875" style="1" customWidth="1"/>
    <col min="39" max="39" width="5.42578125" style="1" customWidth="1"/>
    <col min="40" max="40" width="5.7109375" style="1" customWidth="1"/>
    <col min="41" max="41" width="5.140625" style="1" customWidth="1"/>
    <col min="42" max="42" width="7" style="1" customWidth="1"/>
    <col min="43" max="43" width="3.28515625" style="1" customWidth="1"/>
    <col min="44" max="44" width="6.28515625" style="33" customWidth="1"/>
    <col min="45" max="45" width="4.5703125" style="37" customWidth="1"/>
    <col min="46" max="46" width="6.5703125" style="37" customWidth="1"/>
    <col min="47" max="47" width="8.5703125" style="33" customWidth="1"/>
    <col min="48" max="48" width="6.140625" style="1" customWidth="1"/>
    <col min="49" max="49" width="3.28515625" style="1" customWidth="1"/>
    <col min="50" max="51" width="5.5703125" style="41" bestFit="1" customWidth="1"/>
    <col min="52" max="65" width="3.85546875" style="41" bestFit="1" customWidth="1"/>
    <col min="66" max="66" width="2.85546875" style="41" bestFit="1" customWidth="1"/>
    <col min="67" max="73" width="2.42578125" style="1" customWidth="1"/>
    <col min="74" max="75" width="3.42578125" style="1" bestFit="1" customWidth="1"/>
    <col min="76" max="77" width="3.28515625" style="1" bestFit="1" customWidth="1"/>
    <col min="78" max="16384" width="8.85546875" style="1"/>
  </cols>
  <sheetData>
    <row r="1" spans="2:72" ht="23.25" customHeight="1" x14ac:dyDescent="0.2">
      <c r="B1" s="79" t="s">
        <v>85</v>
      </c>
      <c r="C1" s="79"/>
      <c r="D1" s="79"/>
      <c r="AV1" s="57"/>
      <c r="AW1" s="57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7"/>
    </row>
    <row r="2" spans="2:72" x14ac:dyDescent="0.2">
      <c r="C2" s="32"/>
      <c r="AC2" s="2"/>
      <c r="AD2" s="2"/>
      <c r="AE2" s="2"/>
      <c r="AF2" s="2"/>
      <c r="AG2" s="2"/>
      <c r="AH2" s="2"/>
      <c r="AI2" s="2"/>
      <c r="AJ2" s="2"/>
      <c r="AK2" s="2"/>
      <c r="AL2" s="2"/>
      <c r="AM2" s="86" t="s">
        <v>8</v>
      </c>
      <c r="AN2" s="86"/>
      <c r="AO2" s="86"/>
      <c r="AP2" s="86"/>
      <c r="AQ2" s="86"/>
      <c r="AR2" s="86"/>
      <c r="AS2" s="86"/>
      <c r="AT2" s="86"/>
      <c r="AU2" s="86"/>
    </row>
    <row r="3" spans="2:72" ht="12" thickBot="1" x14ac:dyDescent="0.25">
      <c r="AN3" s="3"/>
    </row>
    <row r="4" spans="2:72" ht="12" thickBot="1" x14ac:dyDescent="0.25">
      <c r="AN4" s="4"/>
      <c r="AU4" s="5" t="s">
        <v>9</v>
      </c>
    </row>
    <row r="5" spans="2:72" x14ac:dyDescent="0.2">
      <c r="AN5" s="4"/>
      <c r="AU5" s="6"/>
    </row>
    <row r="6" spans="2:72" ht="21" customHeight="1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7"/>
      <c r="AQ6" s="7"/>
      <c r="AR6" s="7"/>
      <c r="AS6" s="38"/>
      <c r="AT6" s="38"/>
      <c r="AU6" s="8"/>
    </row>
    <row r="7" spans="2:72" s="10" customFormat="1" ht="8.25" x14ac:dyDescent="0.15">
      <c r="B7" s="88" t="s">
        <v>10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9"/>
      <c r="AQ7" s="9"/>
      <c r="AR7" s="9"/>
      <c r="AS7" s="39"/>
      <c r="AT7" s="39"/>
      <c r="AU7" s="34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</row>
    <row r="8" spans="2:72" ht="12.75" thickBo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35"/>
    </row>
    <row r="9" spans="2:72" x14ac:dyDescent="0.2">
      <c r="B9" s="88" t="s">
        <v>11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9"/>
      <c r="AQ9" s="9"/>
      <c r="AR9" s="9"/>
      <c r="AS9" s="39"/>
      <c r="AT9" s="39"/>
    </row>
    <row r="10" spans="2:72" x14ac:dyDescent="0.2">
      <c r="Z10" s="94" t="s">
        <v>12</v>
      </c>
      <c r="AA10" s="94"/>
      <c r="AB10" s="94"/>
      <c r="AC10" s="94"/>
      <c r="AD10" s="94"/>
      <c r="AE10" s="94" t="s">
        <v>13</v>
      </c>
      <c r="AF10" s="94"/>
      <c r="AG10" s="94"/>
      <c r="AH10" s="94"/>
      <c r="AI10" s="94"/>
      <c r="AK10" s="94" t="s">
        <v>14</v>
      </c>
      <c r="AL10" s="94"/>
      <c r="AM10" s="94"/>
      <c r="AN10" s="94"/>
      <c r="BR10" s="11"/>
    </row>
    <row r="11" spans="2:72" ht="11.25" customHeight="1" thickBot="1" x14ac:dyDescent="0.25"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K11" s="80" t="s">
        <v>15</v>
      </c>
      <c r="AL11" s="80"/>
      <c r="AM11" s="80" t="s">
        <v>16</v>
      </c>
      <c r="AN11" s="80"/>
      <c r="BR11" s="11"/>
    </row>
    <row r="12" spans="2:72" ht="18.75" thickBot="1" x14ac:dyDescent="0.25">
      <c r="U12" s="12" t="s">
        <v>17</v>
      </c>
      <c r="Z12" s="101"/>
      <c r="AA12" s="92"/>
      <c r="AB12" s="92"/>
      <c r="AC12" s="92"/>
      <c r="AD12" s="92"/>
      <c r="AE12" s="91">
        <f ca="1">NOW()</f>
        <v>42612.524568634261</v>
      </c>
      <c r="AF12" s="92"/>
      <c r="AG12" s="92"/>
      <c r="AH12" s="92"/>
      <c r="AI12" s="102"/>
      <c r="AK12" s="93">
        <f ca="1">DATE(YEAR(AE12),MONTH(AE12),1)</f>
        <v>42583</v>
      </c>
      <c r="AL12" s="92"/>
      <c r="AM12" s="91">
        <f ca="1">IF(DAY(AE12)&lt;16,DATE(YEAR(AE12),MONTH(AE12),15),DATE(YEAR(AE12),MONTH(AE12)+1,1)-1)</f>
        <v>42613</v>
      </c>
      <c r="AN12" s="92"/>
      <c r="BR12" s="13"/>
    </row>
    <row r="13" spans="2:72" ht="15.75" x14ac:dyDescent="0.2">
      <c r="O13" s="14"/>
      <c r="U13" s="14" t="s">
        <v>18</v>
      </c>
      <c r="AE13" s="14"/>
      <c r="AI13" s="14"/>
      <c r="AL13" s="14"/>
      <c r="BT13" s="3"/>
    </row>
    <row r="14" spans="2:72" s="20" customFormat="1" ht="9.75" x14ac:dyDescent="0.2">
      <c r="B14" s="84" t="s">
        <v>19</v>
      </c>
      <c r="C14" s="84" t="s">
        <v>20</v>
      </c>
      <c r="D14" s="103" t="s">
        <v>21</v>
      </c>
      <c r="E14" s="16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5" t="s">
        <v>22</v>
      </c>
      <c r="AM14" s="96"/>
      <c r="AN14" s="96"/>
      <c r="AO14" s="96"/>
      <c r="AP14" s="96"/>
      <c r="AQ14" s="97"/>
      <c r="AR14" s="98" t="s">
        <v>23</v>
      </c>
      <c r="AS14" s="84" t="s">
        <v>24</v>
      </c>
      <c r="AT14" s="84"/>
      <c r="AU14" s="84" t="s">
        <v>25</v>
      </c>
      <c r="AV14" s="55"/>
      <c r="AW14" s="55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5"/>
    </row>
    <row r="15" spans="2:72" s="20" customFormat="1" ht="9.75" x14ac:dyDescent="0.2">
      <c r="B15" s="84"/>
      <c r="C15" s="84"/>
      <c r="D15" s="103"/>
      <c r="E15" s="85" t="s">
        <v>26</v>
      </c>
      <c r="F15" s="85" t="s">
        <v>27</v>
      </c>
      <c r="G15" s="85" t="s">
        <v>28</v>
      </c>
      <c r="H15" s="85" t="s">
        <v>29</v>
      </c>
      <c r="I15" s="85" t="s">
        <v>30</v>
      </c>
      <c r="J15" s="85" t="s">
        <v>31</v>
      </c>
      <c r="K15" s="85" t="s">
        <v>32</v>
      </c>
      <c r="L15" s="85" t="s">
        <v>33</v>
      </c>
      <c r="M15" s="85" t="s">
        <v>34</v>
      </c>
      <c r="N15" s="85" t="s">
        <v>35</v>
      </c>
      <c r="O15" s="85" t="s">
        <v>36</v>
      </c>
      <c r="P15" s="85" t="s">
        <v>37</v>
      </c>
      <c r="Q15" s="85" t="s">
        <v>38</v>
      </c>
      <c r="R15" s="85" t="s">
        <v>39</v>
      </c>
      <c r="S15" s="85" t="s">
        <v>40</v>
      </c>
      <c r="T15" s="98" t="s">
        <v>41</v>
      </c>
      <c r="U15" s="85" t="s">
        <v>42</v>
      </c>
      <c r="V15" s="85" t="s">
        <v>43</v>
      </c>
      <c r="W15" s="85" t="s">
        <v>44</v>
      </c>
      <c r="X15" s="85" t="s">
        <v>45</v>
      </c>
      <c r="Y15" s="85" t="s">
        <v>46</v>
      </c>
      <c r="Z15" s="85" t="s">
        <v>47</v>
      </c>
      <c r="AA15" s="85" t="s">
        <v>48</v>
      </c>
      <c r="AB15" s="85" t="s">
        <v>49</v>
      </c>
      <c r="AC15" s="85" t="s">
        <v>50</v>
      </c>
      <c r="AD15" s="85" t="s">
        <v>51</v>
      </c>
      <c r="AE15" s="85" t="s">
        <v>52</v>
      </c>
      <c r="AF15" s="85" t="s">
        <v>53</v>
      </c>
      <c r="AG15" s="85" t="s">
        <v>54</v>
      </c>
      <c r="AH15" s="85">
        <f ca="1">IF(DAY(DATE(YEAR(AE12),MONTH(AE12)+1,1)-1)&gt;=29,29,"")</f>
        <v>29</v>
      </c>
      <c r="AI15" s="85">
        <f ca="1">IF(DAY(DATE(YEAR(AE12),MONTH(AE12)+1,1)-1)&gt;=30,30,"")</f>
        <v>30</v>
      </c>
      <c r="AJ15" s="85">
        <f ca="1">IF(DAY(DATE(YEAR(AE12),MONTH(AE12)+1,1)-1)&gt;30,31,"")</f>
        <v>31</v>
      </c>
      <c r="AK15" s="98" t="s">
        <v>64</v>
      </c>
      <c r="AL15" s="98" t="s">
        <v>0</v>
      </c>
      <c r="AM15" s="95" t="s">
        <v>2</v>
      </c>
      <c r="AN15" s="96"/>
      <c r="AO15" s="96"/>
      <c r="AP15" s="96"/>
      <c r="AQ15" s="97"/>
      <c r="AR15" s="99"/>
      <c r="AS15" s="84"/>
      <c r="AT15" s="84"/>
      <c r="AU15" s="84"/>
      <c r="AV15" s="55"/>
      <c r="AW15" s="55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5"/>
    </row>
    <row r="16" spans="2:72" s="20" customFormat="1" ht="12" customHeight="1" x14ac:dyDescent="0.2">
      <c r="B16" s="84"/>
      <c r="C16" s="84"/>
      <c r="D16" s="103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9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99"/>
      <c r="AL16" s="99"/>
      <c r="AM16" s="84" t="s">
        <v>1</v>
      </c>
      <c r="AN16" s="96" t="s">
        <v>55</v>
      </c>
      <c r="AO16" s="96"/>
      <c r="AP16" s="96"/>
      <c r="AQ16" s="97"/>
      <c r="AR16" s="99"/>
      <c r="AS16" s="84" t="s">
        <v>56</v>
      </c>
      <c r="AT16" s="84" t="s">
        <v>57</v>
      </c>
      <c r="AU16" s="84"/>
      <c r="AV16" s="55"/>
      <c r="AW16" s="55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5"/>
    </row>
    <row r="17" spans="2:94" s="20" customFormat="1" ht="39" x14ac:dyDescent="0.2">
      <c r="B17" s="84"/>
      <c r="C17" s="84"/>
      <c r="D17" s="103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00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100"/>
      <c r="AL17" s="100"/>
      <c r="AM17" s="84"/>
      <c r="AN17" s="19" t="s">
        <v>58</v>
      </c>
      <c r="AO17" s="15" t="s">
        <v>59</v>
      </c>
      <c r="AP17" s="15" t="s">
        <v>60</v>
      </c>
      <c r="AQ17" s="15"/>
      <c r="AR17" s="100"/>
      <c r="AS17" s="84"/>
      <c r="AT17" s="84"/>
      <c r="AU17" s="84"/>
      <c r="AV17" s="55"/>
      <c r="AW17" s="55"/>
      <c r="AX17" s="56" t="s">
        <v>76</v>
      </c>
      <c r="AY17" s="56" t="s">
        <v>61</v>
      </c>
      <c r="AZ17" s="56" t="s">
        <v>80</v>
      </c>
      <c r="BA17" s="56" t="s">
        <v>66</v>
      </c>
      <c r="BB17" s="56" t="s">
        <v>67</v>
      </c>
      <c r="BC17" s="56" t="s">
        <v>68</v>
      </c>
      <c r="BD17" s="56" t="s">
        <v>69</v>
      </c>
      <c r="BE17" s="56" t="s">
        <v>77</v>
      </c>
      <c r="BF17" s="56" t="s">
        <v>70</v>
      </c>
      <c r="BG17" s="56" t="s">
        <v>75</v>
      </c>
      <c r="BH17" s="56" t="s">
        <v>86</v>
      </c>
      <c r="BI17" s="56"/>
      <c r="BJ17" s="56"/>
      <c r="BK17" s="56"/>
      <c r="BL17" s="56"/>
      <c r="BM17" s="56"/>
      <c r="BN17" s="56"/>
      <c r="BO17" s="55"/>
      <c r="BV17" s="55" t="s">
        <v>81</v>
      </c>
      <c r="BW17" s="55" t="s">
        <v>82</v>
      </c>
      <c r="BX17" s="55" t="s">
        <v>83</v>
      </c>
      <c r="BY17" s="55" t="s">
        <v>84</v>
      </c>
    </row>
    <row r="18" spans="2:94" s="20" customFormat="1" ht="9.75" x14ac:dyDescent="0.2">
      <c r="B18" s="21" t="s">
        <v>26</v>
      </c>
      <c r="C18" s="21" t="s">
        <v>27</v>
      </c>
      <c r="D18" s="49" t="s">
        <v>28</v>
      </c>
      <c r="E18" s="85" t="s">
        <v>29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21" t="s">
        <v>30</v>
      </c>
      <c r="U18" s="85">
        <v>6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21">
        <v>7</v>
      </c>
      <c r="AL18" s="21">
        <v>8</v>
      </c>
      <c r="AM18" s="21">
        <v>9</v>
      </c>
      <c r="AN18" s="21">
        <v>10</v>
      </c>
      <c r="AO18" s="21">
        <v>11</v>
      </c>
      <c r="AP18" s="21">
        <v>12</v>
      </c>
      <c r="AQ18" s="21">
        <v>13</v>
      </c>
      <c r="AR18" s="21">
        <v>14</v>
      </c>
      <c r="AS18" s="15">
        <v>15</v>
      </c>
      <c r="AT18" s="15">
        <v>16</v>
      </c>
      <c r="AU18" s="21">
        <v>17</v>
      </c>
      <c r="AV18" s="55"/>
      <c r="AW18" s="55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5"/>
    </row>
    <row r="19" spans="2:94" x14ac:dyDescent="0.2">
      <c r="B19" s="80">
        <v>1</v>
      </c>
      <c r="C19" s="44"/>
      <c r="D19" s="82"/>
      <c r="E19" s="22" t="s">
        <v>61</v>
      </c>
      <c r="F19" s="22" t="s">
        <v>61</v>
      </c>
      <c r="G19" s="22" t="s">
        <v>61</v>
      </c>
      <c r="H19" s="22" t="s">
        <v>61</v>
      </c>
      <c r="I19" s="22" t="s">
        <v>78</v>
      </c>
      <c r="J19" s="22" t="s">
        <v>79</v>
      </c>
      <c r="K19" s="22" t="s">
        <v>79</v>
      </c>
      <c r="L19" s="22" t="s">
        <v>78</v>
      </c>
      <c r="M19" s="22" t="s">
        <v>78</v>
      </c>
      <c r="N19" s="22" t="s">
        <v>78</v>
      </c>
      <c r="O19" s="22" t="s">
        <v>78</v>
      </c>
      <c r="P19" s="22" t="s">
        <v>78</v>
      </c>
      <c r="Q19" s="22" t="s">
        <v>79</v>
      </c>
      <c r="R19" s="22" t="s">
        <v>79</v>
      </c>
      <c r="S19" s="22" t="s">
        <v>78</v>
      </c>
      <c r="T19" s="59">
        <f>COUNTIF(E19:S19,"Я")+COUNTIF(E19:S19,"РВ")</f>
        <v>7</v>
      </c>
      <c r="U19" s="22" t="s">
        <v>78</v>
      </c>
      <c r="V19" s="22" t="s">
        <v>78</v>
      </c>
      <c r="W19" s="22" t="s">
        <v>78</v>
      </c>
      <c r="X19" s="22" t="s">
        <v>78</v>
      </c>
      <c r="Y19" s="22" t="s">
        <v>79</v>
      </c>
      <c r="Z19" s="22" t="s">
        <v>79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 t="s">
        <v>79</v>
      </c>
      <c r="AG19" s="22" t="s">
        <v>79</v>
      </c>
      <c r="AH19" s="22" t="s">
        <v>78</v>
      </c>
      <c r="AI19" s="22" t="s">
        <v>78</v>
      </c>
      <c r="AJ19" s="22" t="s">
        <v>78</v>
      </c>
      <c r="AK19" s="59">
        <f>COUNTIF(U19:AJ19,"Я")+COUNTIF(U19:AJ19,"РВ")</f>
        <v>12</v>
      </c>
      <c r="AL19" s="75">
        <f>T19+AK19</f>
        <v>19</v>
      </c>
      <c r="AM19" s="75">
        <f>T20+AK20</f>
        <v>152</v>
      </c>
      <c r="AN19" s="61"/>
      <c r="AO19" s="72"/>
      <c r="AP19" s="62">
        <f>COUNTIF($E19:$S19,"РВ")+COUNTIF($U19:$AJ19,"РВ")</f>
        <v>0</v>
      </c>
      <c r="AQ19" s="72"/>
      <c r="AR19" s="61" t="str">
        <f>IF(SUM($AX20:$BM20)&gt;0,CONCATENATE(SUM($AX20:$BM20),"(",8*SUM($AX20:$BM20),")"),"")</f>
        <v>4(32)</v>
      </c>
      <c r="AS19" s="77" t="str">
        <f>CONCATENATE(BV19,BW19)</f>
        <v xml:space="preserve">ОТ
</v>
      </c>
      <c r="AT19" s="77" t="str">
        <f>CONCATENATE(BX19,BY19)</f>
        <v xml:space="preserve">4(32)
</v>
      </c>
      <c r="AU19" s="75">
        <f>COUNTIF(U19:AJ19,"В")+COUNTIF(E19:S19,"В")+COUNTIF(U19:AJ19,"РВ")+COUNTIF(E19:S19,"РВ")</f>
        <v>8</v>
      </c>
      <c r="AV19" s="23">
        <v>1</v>
      </c>
      <c r="AW19" s="23"/>
      <c r="AX19" s="43" t="str">
        <f t="shared" ref="AX19:BM19" si="0">IF(AX20&lt;&gt;0,AX$17,"")</f>
        <v/>
      </c>
      <c r="AY19" s="43" t="str">
        <f t="shared" si="0"/>
        <v>ОТ</v>
      </c>
      <c r="AZ19" s="43" t="str">
        <f t="shared" si="0"/>
        <v/>
      </c>
      <c r="BA19" s="43" t="str">
        <f t="shared" si="0"/>
        <v/>
      </c>
      <c r="BB19" s="43" t="str">
        <f t="shared" si="0"/>
        <v/>
      </c>
      <c r="BC19" s="43" t="str">
        <f t="shared" si="0"/>
        <v/>
      </c>
      <c r="BD19" s="43" t="str">
        <f t="shared" si="0"/>
        <v/>
      </c>
      <c r="BE19" s="43" t="str">
        <f t="shared" si="0"/>
        <v/>
      </c>
      <c r="BF19" s="43" t="str">
        <f t="shared" si="0"/>
        <v/>
      </c>
      <c r="BG19" s="43" t="str">
        <f t="shared" si="0"/>
        <v/>
      </c>
      <c r="BH19" s="43" t="str">
        <f t="shared" si="0"/>
        <v/>
      </c>
      <c r="BI19" s="43" t="str">
        <f t="shared" si="0"/>
        <v/>
      </c>
      <c r="BJ19" s="43" t="str">
        <f t="shared" si="0"/>
        <v/>
      </c>
      <c r="BK19" s="43" t="str">
        <f t="shared" si="0"/>
        <v/>
      </c>
      <c r="BL19" s="43" t="str">
        <f t="shared" si="0"/>
        <v/>
      </c>
      <c r="BM19" s="43" t="str">
        <f t="shared" si="0"/>
        <v/>
      </c>
      <c r="BN19" s="43">
        <f>COUNTBLANK(AX19:BM19)</f>
        <v>15</v>
      </c>
      <c r="BO19" s="23"/>
      <c r="BP19" s="23"/>
      <c r="BQ19" s="23"/>
      <c r="BR19" s="23"/>
      <c r="BS19" s="23"/>
      <c r="BT19" s="23"/>
      <c r="BU19" s="23"/>
      <c r="BV19" s="23" t="str">
        <f>CONCATENATE(IF(AX20&gt;0,CONCATENATE(AX19,CHAR(10)),""),IF(AY20&gt;0,CONCATENATE(AY19,CHAR(10)),""),IF(AZ20&gt;0,CONCATENATE(AZ19,CHAR(10),),""),IF(BA20&gt;0,CONCATENATE(BA19,CHAR(10)),""),IF(BB20&gt;0,CONCATENATE(BB19,CHAR(10)),""),IF(BC20&gt;0,CONCATENATE(BC19,CHAR(10)),""),IF(BD20&gt;0,CONCATENATE(BD19,CHAR(10)),""),IF(BE20&gt;0,CONCATENATE(BE19,CHAR(10)),""))</f>
        <v xml:space="preserve">ОТ
</v>
      </c>
      <c r="BW19" s="23" t="str">
        <f>CONCATENATE(IF(BF20&gt;0,CONCATENATE(BF19,CHAR(10)),""),IF(BG20&gt;0,CONCATENATE(BG19,CHAR(10)),""),IF(BH20&gt;0,CONCATENATE(BH19,CHAR(10),),""),IF(BI20&gt;0,CONCATENATE(BI19,CHAR(10)),""),IF(BJ20&gt;0,CONCATENATE(BJ19,CHAR(10)),""),IF(BK20&gt;0,CONCATENATE(BK19,CHAR(10)),""),IF(BL20&gt;0,CONCATENATE(BL19,CHAR(10)),""),IF(BM20&gt;0,CONCATENATE(BM19,CHAR(10)),""))</f>
        <v/>
      </c>
      <c r="BX19" s="23" t="str">
        <f>CONCATENATE(IF(AX20&gt;0,CONCATENATE(AX20,"(",(8*AX20),")",CHAR(10)),""),IF(AY20&gt;0,CONCATENATE(AY20,"(",(8*AY20),")",CHAR(10)),""),IF(AZ20&gt;0,CONCATENATE(AZ20,"(",(8*AZ20),")",CHAR(10)),""),IF(BA20&gt;0,CONCATENATE(BA20,"(",(8*BA20),")",CHAR(10)),""),IF(BB20&gt;0,CONCATENATE(BB20,"(",(8*BB20),")",CHAR(10)),""),IF(BC20&gt;0,CONCATENATE(BC20,"(",(8*BC20),")",CHAR(10)),""),IF(BD20&gt;0,CONCATENATE(BD20,"(",(8*BD20),")",CHAR(10)),""),IF(BE20&gt;0,CONCATENATE(BE20,"(",(8*BE20),")",CHAR(10)),""))</f>
        <v xml:space="preserve">4(32)
</v>
      </c>
      <c r="BY19" s="23" t="str">
        <f>CONCATENATE(IF(BF20&gt;0,CONCATENATE(BF20,"(",(8*BF20),")",CHAR(10)),""),IF(BG20&gt;0,CONCATENATE(BG20,"(",(8*BG20),")",CHAR(10)),""),IF(BH20&gt;0,CONCATENATE(BH20,"(",(8*BH20),")",CHAR(10)),""),IF(BI20&gt;0,CONCATENATE(BI20,"(",(8*BI20),")",CHAR(10)),""),IF(BJ20&gt;0,CONCATENATE(BJ20,"(",(8*BJ20),")",CHAR(10)),""),IF(BK20&gt;0,CONCATENATE(BK20,"(",(8*BK20),")",CHAR(10)),""),IF(BL20&gt;0,CONCATENATE(BL20,"(",(8*BL20),")",CHAR(10)),""),IF(BM20&gt;0,CONCATENATE(BM20,"(",(8*BM20),")",CHAR(10)),""))</f>
        <v/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</row>
    <row r="20" spans="2:94" x14ac:dyDescent="0.2">
      <c r="B20" s="81"/>
      <c r="C20" s="47" t="s">
        <v>89</v>
      </c>
      <c r="D20" s="83"/>
      <c r="E20" s="59" t="str">
        <f t="shared" ref="E20:AJ20" si="1">IF(E21+IF(E19="Я",8, IF(E19="РВ",8,0))-E$1&lt;&gt;0,E21+IF(E19="Я",8, IF(E19="РВ",8,0))-E$1,"")</f>
        <v/>
      </c>
      <c r="F20" s="59" t="str">
        <f t="shared" si="1"/>
        <v/>
      </c>
      <c r="G20" s="59" t="str">
        <f t="shared" si="1"/>
        <v/>
      </c>
      <c r="H20" s="59" t="str">
        <f t="shared" si="1"/>
        <v/>
      </c>
      <c r="I20" s="59">
        <f t="shared" si="1"/>
        <v>8</v>
      </c>
      <c r="J20" s="59" t="str">
        <f t="shared" si="1"/>
        <v/>
      </c>
      <c r="K20" s="59" t="str">
        <f t="shared" si="1"/>
        <v/>
      </c>
      <c r="L20" s="59">
        <f t="shared" si="1"/>
        <v>8</v>
      </c>
      <c r="M20" s="59">
        <f t="shared" si="1"/>
        <v>8</v>
      </c>
      <c r="N20" s="59">
        <f t="shared" si="1"/>
        <v>8</v>
      </c>
      <c r="O20" s="59">
        <f t="shared" si="1"/>
        <v>8</v>
      </c>
      <c r="P20" s="22">
        <f t="shared" si="1"/>
        <v>8</v>
      </c>
      <c r="Q20" s="59" t="str">
        <f t="shared" si="1"/>
        <v/>
      </c>
      <c r="R20" s="59" t="str">
        <f t="shared" si="1"/>
        <v/>
      </c>
      <c r="S20" s="59">
        <f t="shared" si="1"/>
        <v>8</v>
      </c>
      <c r="T20" s="60">
        <f>SUM(E20:S20)</f>
        <v>56</v>
      </c>
      <c r="U20" s="59">
        <f t="shared" si="1"/>
        <v>8</v>
      </c>
      <c r="V20" s="59">
        <f t="shared" si="1"/>
        <v>8</v>
      </c>
      <c r="W20" s="59">
        <f t="shared" si="1"/>
        <v>8</v>
      </c>
      <c r="X20" s="59">
        <f t="shared" si="1"/>
        <v>8</v>
      </c>
      <c r="Y20" s="59" t="str">
        <f t="shared" si="1"/>
        <v/>
      </c>
      <c r="Z20" s="59" t="str">
        <f t="shared" si="1"/>
        <v/>
      </c>
      <c r="AA20" s="59">
        <f t="shared" si="1"/>
        <v>8</v>
      </c>
      <c r="AB20" s="59">
        <f t="shared" si="1"/>
        <v>8</v>
      </c>
      <c r="AC20" s="59">
        <f t="shared" si="1"/>
        <v>8</v>
      </c>
      <c r="AD20" s="59">
        <f t="shared" si="1"/>
        <v>8</v>
      </c>
      <c r="AE20" s="59">
        <f t="shared" si="1"/>
        <v>8</v>
      </c>
      <c r="AF20" s="59" t="str">
        <f t="shared" si="1"/>
        <v/>
      </c>
      <c r="AG20" s="59" t="str">
        <f t="shared" si="1"/>
        <v/>
      </c>
      <c r="AH20" s="59">
        <f t="shared" si="1"/>
        <v>8</v>
      </c>
      <c r="AI20" s="59">
        <f t="shared" si="1"/>
        <v>8</v>
      </c>
      <c r="AJ20" s="59">
        <f t="shared" si="1"/>
        <v>8</v>
      </c>
      <c r="AK20" s="60">
        <f>SUM(U20:AJ20)</f>
        <v>96</v>
      </c>
      <c r="AL20" s="76"/>
      <c r="AM20" s="76"/>
      <c r="AN20" s="63"/>
      <c r="AO20" s="73"/>
      <c r="AP20" s="63" t="str">
        <f ca="1">IF(SUMIF(E19:AJ20,"РВ",E20:AJ20)&lt;=0,"",SUMIF(E19:AJ20,"РВ",E20:AJ20))</f>
        <v/>
      </c>
      <c r="AQ20" s="73"/>
      <c r="AR20" s="63"/>
      <c r="AS20" s="78"/>
      <c r="AT20" s="78"/>
      <c r="AU20" s="76"/>
      <c r="AV20" s="23">
        <v>1</v>
      </c>
      <c r="AW20" s="23"/>
      <c r="AX20" s="43">
        <f t="shared" ref="AX20:BM20" si="2">COUNTIF($E19:$S19,AX$17)+COUNTIF($U19:$AJ19,AX$17)</f>
        <v>0</v>
      </c>
      <c r="AY20" s="43">
        <f t="shared" si="2"/>
        <v>4</v>
      </c>
      <c r="AZ20" s="43">
        <f>COUNTIF($E19:$S19,AZ$17)+COUNTIF($U19:$AJ19,AZ$17)</f>
        <v>0</v>
      </c>
      <c r="BA20" s="43">
        <f t="shared" si="2"/>
        <v>0</v>
      </c>
      <c r="BB20" s="43">
        <f t="shared" si="2"/>
        <v>0</v>
      </c>
      <c r="BC20" s="43">
        <f>COUNTIF($E19:$S19,BC$17)+COUNTIF($U19:$AJ19,BC$17)</f>
        <v>0</v>
      </c>
      <c r="BD20" s="43">
        <f>COUNTIF($E19:$S19,BD$17)+COUNTIF($U19:$AJ19,BD$17)</f>
        <v>0</v>
      </c>
      <c r="BE20" s="43">
        <f>COUNTIF($E19:$S19,BE$17)+COUNTIF($U19:$AJ19,BE$17)</f>
        <v>0</v>
      </c>
      <c r="BF20" s="43">
        <f>COUNTIF($E19:$S19,BF$17)+COUNTIF($U19:$AJ19,BF$17)</f>
        <v>0</v>
      </c>
      <c r="BG20" s="43">
        <f>COUNTIF($E19:$S19,BG$17)+COUNTIF($U19:$AJ19,BG$17)</f>
        <v>0</v>
      </c>
      <c r="BH20" s="43">
        <f t="shared" si="2"/>
        <v>0</v>
      </c>
      <c r="BI20" s="43">
        <f t="shared" si="2"/>
        <v>0</v>
      </c>
      <c r="BJ20" s="43">
        <f>COUNTIF($E19:$S19,BJ$17)+COUNTIF($U19:$AJ19,BJ$17)</f>
        <v>0</v>
      </c>
      <c r="BK20" s="43">
        <f t="shared" si="2"/>
        <v>0</v>
      </c>
      <c r="BL20" s="43">
        <f>COUNTIF($E19:$S19,BL$17)+COUNTIF($U19:$AJ19,BL$17)</f>
        <v>0</v>
      </c>
      <c r="BM20" s="43">
        <f t="shared" si="2"/>
        <v>0</v>
      </c>
      <c r="BN20" s="4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</row>
    <row r="21" spans="2:94" x14ac:dyDescent="0.2">
      <c r="B21" s="46"/>
      <c r="C21" s="45" t="s">
        <v>65</v>
      </c>
      <c r="D21" s="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60">
        <f>SUM(E21:S21)</f>
        <v>0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60">
        <f>SUM(U21:AJ21)</f>
        <v>0</v>
      </c>
      <c r="AL21" s="64"/>
      <c r="AM21" s="64"/>
      <c r="AN21" s="64">
        <f>T21+AK21</f>
        <v>0</v>
      </c>
      <c r="AO21" s="74"/>
      <c r="AP21" s="64"/>
      <c r="AQ21" s="74"/>
      <c r="AR21" s="64"/>
      <c r="AS21" s="68"/>
      <c r="AT21" s="65"/>
      <c r="AU21" s="64"/>
      <c r="AV21" s="23">
        <f>IF(T21+AK21&gt;0,1,0)</f>
        <v>0</v>
      </c>
      <c r="AW21" s="2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</row>
    <row r="22" spans="2:94" x14ac:dyDescent="0.2">
      <c r="B22" s="80">
        <v>2</v>
      </c>
      <c r="C22" s="44"/>
      <c r="D22" s="82"/>
      <c r="E22" s="22" t="s">
        <v>61</v>
      </c>
      <c r="F22" s="22" t="s">
        <v>61</v>
      </c>
      <c r="G22" s="22" t="s">
        <v>61</v>
      </c>
      <c r="H22" s="22" t="s">
        <v>61</v>
      </c>
      <c r="I22" s="22" t="s">
        <v>61</v>
      </c>
      <c r="J22" s="22" t="s">
        <v>61</v>
      </c>
      <c r="K22" s="22" t="s">
        <v>61</v>
      </c>
      <c r="L22" s="22" t="s">
        <v>61</v>
      </c>
      <c r="M22" s="22" t="s">
        <v>61</v>
      </c>
      <c r="N22" s="22" t="s">
        <v>61</v>
      </c>
      <c r="O22" s="22" t="s">
        <v>61</v>
      </c>
      <c r="P22" s="22" t="s">
        <v>61</v>
      </c>
      <c r="Q22" s="22" t="s">
        <v>61</v>
      </c>
      <c r="R22" s="22" t="s">
        <v>61</v>
      </c>
      <c r="S22" s="22" t="s">
        <v>61</v>
      </c>
      <c r="T22" s="59">
        <f>COUNTIF(E22:S22,"Я")+COUNTIF(E22:S22,"РВ")</f>
        <v>0</v>
      </c>
      <c r="U22" s="22" t="s">
        <v>61</v>
      </c>
      <c r="V22" s="22" t="s">
        <v>61</v>
      </c>
      <c r="W22" s="22" t="s">
        <v>61</v>
      </c>
      <c r="X22" s="22" t="s">
        <v>78</v>
      </c>
      <c r="Y22" s="22" t="s">
        <v>79</v>
      </c>
      <c r="Z22" s="22" t="s">
        <v>79</v>
      </c>
      <c r="AA22" s="22" t="s">
        <v>78</v>
      </c>
      <c r="AB22" s="22" t="s">
        <v>78</v>
      </c>
      <c r="AC22" s="22" t="s">
        <v>78</v>
      </c>
      <c r="AD22" s="22" t="s">
        <v>78</v>
      </c>
      <c r="AE22" s="22" t="s">
        <v>78</v>
      </c>
      <c r="AF22" s="22" t="s">
        <v>79</v>
      </c>
      <c r="AG22" s="22" t="s">
        <v>88</v>
      </c>
      <c r="AH22" s="22" t="s">
        <v>76</v>
      </c>
      <c r="AI22" s="22" t="s">
        <v>78</v>
      </c>
      <c r="AJ22" s="22" t="s">
        <v>78</v>
      </c>
      <c r="AK22" s="59">
        <f>COUNTIF(U22:AJ22,"Я")+COUNTIF(U22:AJ22,"РВ")</f>
        <v>9</v>
      </c>
      <c r="AL22" s="75">
        <f>T22+AK22</f>
        <v>9</v>
      </c>
      <c r="AM22" s="75">
        <f>T23+AK23</f>
        <v>72</v>
      </c>
      <c r="AN22" s="61"/>
      <c r="AO22" s="72"/>
      <c r="AP22" s="62">
        <f>COUNTIF($E22:$S22,"РВ")+COUNTIF($U22:$AJ22,"РВ")</f>
        <v>1</v>
      </c>
      <c r="AQ22" s="72"/>
      <c r="AR22" s="66" t="str">
        <f>IF(SUM($AX23:$BM23)&gt;0,CONCATENATE(SUM($AX23:$BM23),"(",8*SUM($AX23:$BM23),")"),"")</f>
        <v>19(152)</v>
      </c>
      <c r="AS22" s="77" t="str">
        <f>CONCATENATE(BV22,BW22)</f>
        <v xml:space="preserve">НВ
ОТ
</v>
      </c>
      <c r="AT22" s="77" t="str">
        <f>CONCATENATE(BX22,BY22)</f>
        <v xml:space="preserve">1(8)
18(144)
</v>
      </c>
      <c r="AU22" s="75">
        <f>COUNTIF(U22:AJ22,"В")+COUNTIF(E22:S22,"В")+COUNTIF(U22:AJ22,"РВ")+COUNTIF(E22:S22,"РВ")</f>
        <v>4</v>
      </c>
      <c r="AV22" s="23">
        <v>1</v>
      </c>
      <c r="AW22" s="23"/>
      <c r="AX22" s="43" t="str">
        <f t="shared" ref="AX22:BM22" si="3">IF(AX23&lt;&gt;0,AX$17,"")</f>
        <v>НВ</v>
      </c>
      <c r="AY22" s="43" t="str">
        <f t="shared" si="3"/>
        <v>ОТ</v>
      </c>
      <c r="AZ22" s="43" t="str">
        <f t="shared" si="3"/>
        <v/>
      </c>
      <c r="BA22" s="43" t="str">
        <f t="shared" si="3"/>
        <v/>
      </c>
      <c r="BB22" s="43" t="str">
        <f t="shared" si="3"/>
        <v/>
      </c>
      <c r="BC22" s="43" t="str">
        <f t="shared" si="3"/>
        <v/>
      </c>
      <c r="BD22" s="43" t="str">
        <f t="shared" si="3"/>
        <v/>
      </c>
      <c r="BE22" s="43" t="str">
        <f t="shared" si="3"/>
        <v/>
      </c>
      <c r="BF22" s="43" t="str">
        <f t="shared" si="3"/>
        <v/>
      </c>
      <c r="BG22" s="43" t="str">
        <f t="shared" si="3"/>
        <v/>
      </c>
      <c r="BH22" s="43" t="str">
        <f t="shared" si="3"/>
        <v/>
      </c>
      <c r="BI22" s="43" t="str">
        <f t="shared" si="3"/>
        <v/>
      </c>
      <c r="BJ22" s="43" t="str">
        <f t="shared" si="3"/>
        <v/>
      </c>
      <c r="BK22" s="43" t="str">
        <f t="shared" si="3"/>
        <v/>
      </c>
      <c r="BL22" s="43" t="str">
        <f t="shared" si="3"/>
        <v/>
      </c>
      <c r="BM22" s="43" t="str">
        <f t="shared" si="3"/>
        <v/>
      </c>
      <c r="BN22" s="43">
        <f>COUNTBLANK(AX22:BM22)</f>
        <v>14</v>
      </c>
      <c r="BO22" s="23"/>
      <c r="BP22" s="23"/>
      <c r="BQ22" s="23"/>
      <c r="BR22" s="23"/>
      <c r="BS22" s="23"/>
      <c r="BT22" s="23"/>
      <c r="BU22" s="23"/>
      <c r="BV22" s="23" t="str">
        <f>CONCATENATE(IF(AX23&gt;0,CONCATENATE(AX22,CHAR(10)),""),IF(AY23&gt;0,CONCATENATE(AY22,CHAR(10)),""),IF(AZ23&gt;0,CONCATENATE(AZ22,CHAR(10),),""),IF(BA23&gt;0,CONCATENATE(BA22,CHAR(10)),""),IF(BB23&gt;0,CONCATENATE(BB22,CHAR(10)),""),IF(BC23&gt;0,CONCATENATE(BC22,CHAR(10)),""),IF(BD23&gt;0,CONCATENATE(BD22,CHAR(10)),""),IF(BE23&gt;0,CONCATENATE(BE22,CHAR(10)),""))</f>
        <v xml:space="preserve">НВ
ОТ
</v>
      </c>
      <c r="BW22" s="23" t="str">
        <f>CONCATENATE(IF(BF23&gt;0,CONCATENATE(BF22,CHAR(10)),""),IF(BG23&gt;0,CONCATENATE(BG22,CHAR(10)),""),IF(BH23&gt;0,CONCATENATE(BH22,CHAR(10),),""),IF(BI23&gt;0,CONCATENATE(BI22,CHAR(10)),""),IF(BJ23&gt;0,CONCATENATE(BJ22,CHAR(10)),""),IF(BK23&gt;0,CONCATENATE(BK22,CHAR(10)),""),IF(BL23&gt;0,CONCATENATE(BL22,CHAR(10)),""),IF(BM23&gt;0,CONCATENATE(BM22,CHAR(10)),""))</f>
        <v/>
      </c>
      <c r="BX22" s="23" t="str">
        <f>CONCATENATE(IF(AX23&gt;0,CONCATENATE(AX23,"(",(8*AX23),")",CHAR(10)),""),IF(AY23&gt;0,CONCATENATE(AY23,"(",(8*AY23),")",CHAR(10)),""),IF(AZ23&gt;0,CONCATENATE(AZ23,"(",(8*AZ23),")",CHAR(10)),""),IF(BA23&gt;0,CONCATENATE(BA23,"(",(8*BA23),")",CHAR(10)),""),IF(BB23&gt;0,CONCATENATE(BB23,"(",(8*BB23),")",CHAR(10)),""),IF(BC23&gt;0,CONCATENATE(BC23,"(",(8*BC23),")",CHAR(10)),""),IF(BD23&gt;0,CONCATENATE(BD23,"(",(8*BD23),")",CHAR(10)),""),IF(BE23&gt;0,CONCATENATE(BE23,"(",(8*BE23),")",CHAR(10)),""))</f>
        <v xml:space="preserve">1(8)
18(144)
</v>
      </c>
      <c r="BY22" s="23" t="str">
        <f>CONCATENATE(IF(BF23&gt;0,CONCATENATE(BF23,"(",(8*BF23),")",CHAR(10)),""),IF(BG23&gt;0,CONCATENATE(BG23,"(",(8*BG23),")",CHAR(10)),""),IF(BH23&gt;0,CONCATENATE(BH23,"(",(8*BH23),")",CHAR(10)),""),IF(BI23&gt;0,CONCATENATE(BI23,"(",(8*BI23),")",CHAR(10)),""),IF(BJ23&gt;0,CONCATENATE(BJ23,"(",(8*BJ23),")",CHAR(10)),""),IF(BK23&gt;0,CONCATENATE(BK23,"(",(8*BK23),")",CHAR(10)),""),IF(BL23&gt;0,CONCATENATE(BL23,"(",(8*BL23),")",CHAR(10)),""),IF(BM23&gt;0,CONCATENATE(BM23,"(",(8*BM23),")",CHAR(10)),""))</f>
        <v/>
      </c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</row>
    <row r="23" spans="2:94" x14ac:dyDescent="0.2">
      <c r="B23" s="81"/>
      <c r="C23" s="47" t="s">
        <v>90</v>
      </c>
      <c r="D23" s="83"/>
      <c r="E23" s="59" t="str">
        <f t="shared" ref="E23:S23" si="4">IF(E24+IF(E22="Я",8, IF(E22="РВ",8,0))-E$1&lt;&gt;0,E24+IF(E22="Я",8, IF(E22="РВ",8,0))-E$1,"")</f>
        <v/>
      </c>
      <c r="F23" s="59" t="str">
        <f t="shared" si="4"/>
        <v/>
      </c>
      <c r="G23" s="59" t="str">
        <f t="shared" si="4"/>
        <v/>
      </c>
      <c r="H23" s="59" t="str">
        <f t="shared" si="4"/>
        <v/>
      </c>
      <c r="I23" s="59" t="str">
        <f t="shared" si="4"/>
        <v/>
      </c>
      <c r="J23" s="59" t="str">
        <f t="shared" si="4"/>
        <v/>
      </c>
      <c r="K23" s="59" t="str">
        <f t="shared" si="4"/>
        <v/>
      </c>
      <c r="L23" s="59" t="str">
        <f t="shared" si="4"/>
        <v/>
      </c>
      <c r="M23" s="59" t="str">
        <f t="shared" si="4"/>
        <v/>
      </c>
      <c r="N23" s="59" t="str">
        <f t="shared" si="4"/>
        <v/>
      </c>
      <c r="O23" s="59" t="str">
        <f t="shared" si="4"/>
        <v/>
      </c>
      <c r="P23" s="59" t="str">
        <f t="shared" si="4"/>
        <v/>
      </c>
      <c r="Q23" s="59" t="str">
        <f t="shared" si="4"/>
        <v/>
      </c>
      <c r="R23" s="59" t="str">
        <f t="shared" si="4"/>
        <v/>
      </c>
      <c r="S23" s="59" t="str">
        <f t="shared" si="4"/>
        <v/>
      </c>
      <c r="T23" s="60">
        <f>SUM(E23:S23)</f>
        <v>0</v>
      </c>
      <c r="U23" s="59" t="str">
        <f t="shared" ref="U23:AJ23" si="5">IF(U24+IF(U22="Я",8, IF(U22="РВ",8,0))-U$1&lt;&gt;0,U24+IF(U22="Я",8, IF(U22="РВ",8,0))-U$1,"")</f>
        <v/>
      </c>
      <c r="V23" s="59" t="str">
        <f t="shared" si="5"/>
        <v/>
      </c>
      <c r="W23" s="59" t="str">
        <f t="shared" si="5"/>
        <v/>
      </c>
      <c r="X23" s="59">
        <f t="shared" si="5"/>
        <v>8</v>
      </c>
      <c r="Y23" s="59" t="str">
        <f t="shared" si="5"/>
        <v/>
      </c>
      <c r="Z23" s="59" t="str">
        <f t="shared" si="5"/>
        <v/>
      </c>
      <c r="AA23" s="59">
        <f t="shared" si="5"/>
        <v>8</v>
      </c>
      <c r="AB23" s="59">
        <f t="shared" si="5"/>
        <v>8</v>
      </c>
      <c r="AC23" s="59">
        <f t="shared" si="5"/>
        <v>8</v>
      </c>
      <c r="AD23" s="59">
        <f t="shared" si="5"/>
        <v>8</v>
      </c>
      <c r="AE23" s="59">
        <f t="shared" si="5"/>
        <v>8</v>
      </c>
      <c r="AF23" s="59" t="str">
        <f t="shared" si="5"/>
        <v/>
      </c>
      <c r="AG23" s="59">
        <f t="shared" si="5"/>
        <v>8</v>
      </c>
      <c r="AH23" s="59" t="str">
        <f t="shared" si="5"/>
        <v/>
      </c>
      <c r="AI23" s="59">
        <f t="shared" si="5"/>
        <v>8</v>
      </c>
      <c r="AJ23" s="59">
        <f t="shared" si="5"/>
        <v>8</v>
      </c>
      <c r="AK23" s="60">
        <f>SUM(U23:AJ23)</f>
        <v>72</v>
      </c>
      <c r="AL23" s="76"/>
      <c r="AM23" s="76"/>
      <c r="AN23" s="63"/>
      <c r="AO23" s="73"/>
      <c r="AP23" s="63">
        <f ca="1">IF(SUMIF(E22:AJ23,"РВ",E23:AJ23)&lt;=0,"",SUMIF(E22:AJ23,"РВ",E23:AJ23))</f>
        <v>8</v>
      </c>
      <c r="AQ23" s="73"/>
      <c r="AR23" s="67"/>
      <c r="AS23" s="78"/>
      <c r="AT23" s="78"/>
      <c r="AU23" s="76"/>
      <c r="AV23" s="23">
        <v>1</v>
      </c>
      <c r="AW23" s="23"/>
      <c r="AX23" s="43">
        <f t="shared" ref="AX23:BM23" si="6">COUNTIF($E22:$S22,AX$17)+COUNTIF($U22:$AJ22,AX$17)</f>
        <v>1</v>
      </c>
      <c r="AY23" s="43">
        <f t="shared" si="6"/>
        <v>18</v>
      </c>
      <c r="AZ23" s="43">
        <f t="shared" si="6"/>
        <v>0</v>
      </c>
      <c r="BA23" s="43">
        <f t="shared" si="6"/>
        <v>0</v>
      </c>
      <c r="BB23" s="43">
        <f t="shared" si="6"/>
        <v>0</v>
      </c>
      <c r="BC23" s="43">
        <f t="shared" si="6"/>
        <v>0</v>
      </c>
      <c r="BD23" s="43">
        <f t="shared" si="6"/>
        <v>0</v>
      </c>
      <c r="BE23" s="43">
        <f t="shared" si="6"/>
        <v>0</v>
      </c>
      <c r="BF23" s="43">
        <f t="shared" si="6"/>
        <v>0</v>
      </c>
      <c r="BG23" s="43">
        <f t="shared" si="6"/>
        <v>0</v>
      </c>
      <c r="BH23" s="43">
        <f t="shared" si="6"/>
        <v>0</v>
      </c>
      <c r="BI23" s="43">
        <f t="shared" si="6"/>
        <v>0</v>
      </c>
      <c r="BJ23" s="43">
        <f t="shared" si="6"/>
        <v>0</v>
      </c>
      <c r="BK23" s="43">
        <f t="shared" si="6"/>
        <v>0</v>
      </c>
      <c r="BL23" s="43">
        <f t="shared" si="6"/>
        <v>0</v>
      </c>
      <c r="BM23" s="43">
        <f t="shared" si="6"/>
        <v>0</v>
      </c>
      <c r="BN23" s="4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</row>
    <row r="24" spans="2:94" x14ac:dyDescent="0.2">
      <c r="B24" s="46"/>
      <c r="C24" s="45" t="s">
        <v>65</v>
      </c>
      <c r="D24" s="5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0">
        <f>SUM(E24:S24)</f>
        <v>0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60">
        <f>SUM(U24:AJ24)</f>
        <v>0</v>
      </c>
      <c r="AL24" s="64"/>
      <c r="AM24" s="64"/>
      <c r="AN24" s="64">
        <f>T24+AK24</f>
        <v>0</v>
      </c>
      <c r="AO24" s="74"/>
      <c r="AP24" s="64"/>
      <c r="AQ24" s="74"/>
      <c r="AR24" s="64"/>
      <c r="AS24" s="68"/>
      <c r="AT24" s="65"/>
      <c r="AU24" s="64"/>
      <c r="AV24" s="23">
        <f>IF(T24+AK24&gt;0,1,0)</f>
        <v>0</v>
      </c>
      <c r="AW24" s="2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</row>
    <row r="25" spans="2:94" x14ac:dyDescent="0.2">
      <c r="B25" s="80">
        <v>3</v>
      </c>
      <c r="C25" s="44"/>
      <c r="D25" s="82"/>
      <c r="E25" s="22" t="s">
        <v>78</v>
      </c>
      <c r="F25" s="22" t="s">
        <v>78</v>
      </c>
      <c r="G25" s="22" t="s">
        <v>78</v>
      </c>
      <c r="H25" s="22" t="s">
        <v>78</v>
      </c>
      <c r="I25" s="22" t="s">
        <v>78</v>
      </c>
      <c r="J25" s="22" t="s">
        <v>79</v>
      </c>
      <c r="K25" s="22" t="s">
        <v>79</v>
      </c>
      <c r="L25" s="22" t="s">
        <v>78</v>
      </c>
      <c r="M25" s="22" t="s">
        <v>78</v>
      </c>
      <c r="N25" s="22" t="s">
        <v>78</v>
      </c>
      <c r="O25" s="22" t="s">
        <v>78</v>
      </c>
      <c r="P25" s="22" t="s">
        <v>78</v>
      </c>
      <c r="Q25" s="22" t="s">
        <v>79</v>
      </c>
      <c r="R25" s="22" t="s">
        <v>79</v>
      </c>
      <c r="S25" s="22" t="s">
        <v>78</v>
      </c>
      <c r="T25" s="59">
        <f>COUNTIF(E25:S25,"Я")+COUNTIF(E25:S25,"РВ")</f>
        <v>11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79</v>
      </c>
      <c r="Z25" s="22" t="s">
        <v>79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 t="s">
        <v>79</v>
      </c>
      <c r="AG25" s="22" t="s">
        <v>79</v>
      </c>
      <c r="AH25" s="22" t="s">
        <v>69</v>
      </c>
      <c r="AI25" s="22" t="s">
        <v>69</v>
      </c>
      <c r="AJ25" s="22" t="s">
        <v>69</v>
      </c>
      <c r="AK25" s="59">
        <f>COUNTIF(U25:AJ25,"Я")+COUNTIF(U25:AJ25,"РВ")</f>
        <v>9</v>
      </c>
      <c r="AL25" s="75">
        <f>T25+AK25</f>
        <v>20</v>
      </c>
      <c r="AM25" s="75">
        <f>T26+AK26</f>
        <v>160</v>
      </c>
      <c r="AN25" s="61"/>
      <c r="AO25" s="72"/>
      <c r="AP25" s="62">
        <f>COUNTIF($E25:$S25,"РВ")+COUNTIF($U25:$AJ25,"РВ")</f>
        <v>0</v>
      </c>
      <c r="AQ25" s="72"/>
      <c r="AR25" s="66" t="str">
        <f>IF(SUM($AX26:$BM26)&gt;0,CONCATENATE(SUM($AX26:$BM26),"(",8*SUM($AX26:$BM26),")"),"")</f>
        <v>3(24)</v>
      </c>
      <c r="AS25" s="77" t="str">
        <f>CONCATENATE(BV25,BW25)</f>
        <v xml:space="preserve">НН
</v>
      </c>
      <c r="AT25" s="77" t="str">
        <f>CONCATENATE(BX25,BY25)</f>
        <v xml:space="preserve">3(24)
</v>
      </c>
      <c r="AU25" s="75">
        <f>COUNTIF(U25:AJ25,"В")+COUNTIF(E25:S25,"В")+COUNTIF(U25:AJ25,"РВ")+COUNTIF(E25:S25,"РВ")</f>
        <v>8</v>
      </c>
      <c r="AV25" s="23">
        <v>1</v>
      </c>
      <c r="AW25" s="23"/>
      <c r="AX25" s="43" t="str">
        <f t="shared" ref="AX25:BM25" si="7">IF(AX26&lt;&gt;0,AX$17,"")</f>
        <v/>
      </c>
      <c r="AY25" s="43" t="str">
        <f t="shared" si="7"/>
        <v/>
      </c>
      <c r="AZ25" s="43" t="str">
        <f t="shared" si="7"/>
        <v/>
      </c>
      <c r="BA25" s="43" t="str">
        <f t="shared" si="7"/>
        <v/>
      </c>
      <c r="BB25" s="43" t="str">
        <f t="shared" si="7"/>
        <v/>
      </c>
      <c r="BC25" s="43" t="str">
        <f t="shared" si="7"/>
        <v/>
      </c>
      <c r="BD25" s="43" t="str">
        <f t="shared" si="7"/>
        <v>НН</v>
      </c>
      <c r="BE25" s="43" t="str">
        <f t="shared" si="7"/>
        <v/>
      </c>
      <c r="BF25" s="43" t="str">
        <f t="shared" si="7"/>
        <v/>
      </c>
      <c r="BG25" s="43" t="str">
        <f t="shared" si="7"/>
        <v/>
      </c>
      <c r="BH25" s="43" t="str">
        <f t="shared" si="7"/>
        <v/>
      </c>
      <c r="BI25" s="43" t="str">
        <f t="shared" si="7"/>
        <v/>
      </c>
      <c r="BJ25" s="43" t="str">
        <f t="shared" si="7"/>
        <v/>
      </c>
      <c r="BK25" s="43" t="str">
        <f t="shared" si="7"/>
        <v/>
      </c>
      <c r="BL25" s="43" t="str">
        <f t="shared" si="7"/>
        <v/>
      </c>
      <c r="BM25" s="43" t="str">
        <f t="shared" si="7"/>
        <v/>
      </c>
      <c r="BN25" s="43">
        <f>COUNTBLANK(AX25:BM25)</f>
        <v>15</v>
      </c>
      <c r="BO25" s="23"/>
      <c r="BP25" s="23"/>
      <c r="BQ25" s="23"/>
      <c r="BR25" s="23"/>
      <c r="BS25" s="23"/>
      <c r="BT25" s="23"/>
      <c r="BU25" s="23"/>
      <c r="BV25" s="23" t="str">
        <f>CONCATENATE(IF(AX26&gt;0,CONCATENATE(AX25,CHAR(10)),""),IF(AY26&gt;0,CONCATENATE(AY25,CHAR(10)),""),IF(AZ26&gt;0,CONCATENATE(AZ25,CHAR(10),),""),IF(BA26&gt;0,CONCATENATE(BA25,CHAR(10)),""),IF(BB26&gt;0,CONCATENATE(BB25,CHAR(10)),""),IF(BC26&gt;0,CONCATENATE(BC25,CHAR(10)),""),IF(BD26&gt;0,CONCATENATE(BD25,CHAR(10)),""),IF(BE26&gt;0,CONCATENATE(BE25,CHAR(10)),""))</f>
        <v xml:space="preserve">НН
</v>
      </c>
      <c r="BW25" s="23" t="str">
        <f>CONCATENATE(IF(BF26&gt;0,CONCATENATE(BF25,CHAR(10)),""),IF(BG26&gt;0,CONCATENATE(BG25,CHAR(10)),""),IF(BH26&gt;0,CONCATENATE(BH25,CHAR(10),),""),IF(BI26&gt;0,CONCATENATE(BI25,CHAR(10)),""),IF(BJ26&gt;0,CONCATENATE(BJ25,CHAR(10)),""),IF(BK26&gt;0,CONCATENATE(BK25,CHAR(10)),""),IF(BL26&gt;0,CONCATENATE(BL25,CHAR(10)),""),IF(BM26&gt;0,CONCATENATE(BM25,CHAR(10)),""))</f>
        <v/>
      </c>
      <c r="BX25" s="23" t="str">
        <f>CONCATENATE(IF(AX26&gt;0,CONCATENATE(AX26,"(",(8*AX26),")",CHAR(10)),""),IF(AY26&gt;0,CONCATENATE(AY26,"(",(8*AY26),")",CHAR(10)),""),IF(AZ26&gt;0,CONCATENATE(AZ26,"(",(8*AZ26),")",CHAR(10)),""),IF(BA26&gt;0,CONCATENATE(BA26,"(",(8*BA26),")",CHAR(10)),""),IF(BB26&gt;0,CONCATENATE(BB26,"(",(8*BB26),")",CHAR(10)),""),IF(BC26&gt;0,CONCATENATE(BC26,"(",(8*BC26),")",CHAR(10)),""),IF(BD26&gt;0,CONCATENATE(BD26,"(",(8*BD26),")",CHAR(10)),""),IF(BE26&gt;0,CONCATENATE(BE26,"(",(8*BE26),")",CHAR(10)),""))</f>
        <v xml:space="preserve">3(24)
</v>
      </c>
      <c r="BY25" s="23" t="str">
        <f>CONCATENATE(IF(BF26&gt;0,CONCATENATE(BF26,"(",(8*BF26),")",CHAR(10)),""),IF(BG26&gt;0,CONCATENATE(BG26,"(",(8*BG26),")",CHAR(10)),""),IF(BH26&gt;0,CONCATENATE(BH26,"(",(8*BH26),")",CHAR(10)),""),IF(BI26&gt;0,CONCATENATE(BI26,"(",(8*BI26),")",CHAR(10)),""),IF(BJ26&gt;0,CONCATENATE(BJ26,"(",(8*BJ26),")",CHAR(10)),""),IF(BK26&gt;0,CONCATENATE(BK26,"(",(8*BK26),")",CHAR(10)),""),IF(BL26&gt;0,CONCATENATE(BL26,"(",(8*BL26),")",CHAR(10)),""),IF(BM26&gt;0,CONCATENATE(BM26,"(",(8*BM26),")",CHAR(10)),""))</f>
        <v/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</row>
    <row r="26" spans="2:94" x14ac:dyDescent="0.2">
      <c r="B26" s="81"/>
      <c r="C26" s="47" t="s">
        <v>71</v>
      </c>
      <c r="D26" s="83"/>
      <c r="E26" s="59">
        <f t="shared" ref="E26:S26" si="8">IF(E27+IF(E25="Я",8, IF(E25="РВ",8,0))-E$1&lt;&gt;0,E27+IF(E25="Я",8, IF(E25="РВ",8,0))-E$1,"")</f>
        <v>8</v>
      </c>
      <c r="F26" s="59">
        <f t="shared" si="8"/>
        <v>8</v>
      </c>
      <c r="G26" s="59">
        <f t="shared" si="8"/>
        <v>8</v>
      </c>
      <c r="H26" s="59">
        <f t="shared" si="8"/>
        <v>8</v>
      </c>
      <c r="I26" s="59">
        <f t="shared" si="8"/>
        <v>8</v>
      </c>
      <c r="J26" s="59" t="str">
        <f t="shared" si="8"/>
        <v/>
      </c>
      <c r="K26" s="59" t="str">
        <f t="shared" si="8"/>
        <v/>
      </c>
      <c r="L26" s="59">
        <f t="shared" si="8"/>
        <v>8</v>
      </c>
      <c r="M26" s="59">
        <f t="shared" si="8"/>
        <v>8</v>
      </c>
      <c r="N26" s="59">
        <f t="shared" si="8"/>
        <v>8</v>
      </c>
      <c r="O26" s="59">
        <f t="shared" si="8"/>
        <v>8</v>
      </c>
      <c r="P26" s="59">
        <f t="shared" si="8"/>
        <v>8</v>
      </c>
      <c r="Q26" s="59" t="str">
        <f t="shared" si="8"/>
        <v/>
      </c>
      <c r="R26" s="59" t="str">
        <f t="shared" si="8"/>
        <v/>
      </c>
      <c r="S26" s="59">
        <f t="shared" si="8"/>
        <v>8</v>
      </c>
      <c r="T26" s="60">
        <f>SUM(E26:S26)</f>
        <v>88</v>
      </c>
      <c r="U26" s="59">
        <f t="shared" ref="U26:AJ26" si="9">IF(U27+IF(U25="Я",8, IF(U25="РВ",8,0))-U$1&lt;&gt;0,U27+IF(U25="Я",8, IF(U25="РВ",8,0))-U$1,"")</f>
        <v>8</v>
      </c>
      <c r="V26" s="59">
        <f t="shared" si="9"/>
        <v>8</v>
      </c>
      <c r="W26" s="59">
        <f t="shared" si="9"/>
        <v>8</v>
      </c>
      <c r="X26" s="59">
        <f t="shared" si="9"/>
        <v>8</v>
      </c>
      <c r="Y26" s="59" t="str">
        <f t="shared" si="9"/>
        <v/>
      </c>
      <c r="Z26" s="59" t="str">
        <f t="shared" si="9"/>
        <v/>
      </c>
      <c r="AA26" s="59">
        <f t="shared" si="9"/>
        <v>8</v>
      </c>
      <c r="AB26" s="59">
        <f t="shared" si="9"/>
        <v>8</v>
      </c>
      <c r="AC26" s="59">
        <f t="shared" si="9"/>
        <v>8</v>
      </c>
      <c r="AD26" s="59">
        <f t="shared" si="9"/>
        <v>8</v>
      </c>
      <c r="AE26" s="59">
        <f t="shared" si="9"/>
        <v>8</v>
      </c>
      <c r="AF26" s="59" t="str">
        <f t="shared" si="9"/>
        <v/>
      </c>
      <c r="AG26" s="59" t="str">
        <f t="shared" si="9"/>
        <v/>
      </c>
      <c r="AH26" s="59" t="str">
        <f t="shared" si="9"/>
        <v/>
      </c>
      <c r="AI26" s="59" t="str">
        <f t="shared" si="9"/>
        <v/>
      </c>
      <c r="AJ26" s="59" t="str">
        <f t="shared" si="9"/>
        <v/>
      </c>
      <c r="AK26" s="60">
        <f>SUM(U26:AJ26)</f>
        <v>72</v>
      </c>
      <c r="AL26" s="76"/>
      <c r="AM26" s="76"/>
      <c r="AN26" s="63"/>
      <c r="AO26" s="73"/>
      <c r="AP26" s="63" t="str">
        <f ca="1">IF(SUMIF(E25:AJ26,"РВ",E26:AJ26)&lt;=0,"",SUMIF(E25:AJ26,"РВ",E26:AJ26))</f>
        <v/>
      </c>
      <c r="AQ26" s="73"/>
      <c r="AR26" s="67"/>
      <c r="AS26" s="78"/>
      <c r="AT26" s="78"/>
      <c r="AU26" s="76"/>
      <c r="AV26" s="23">
        <v>1</v>
      </c>
      <c r="AW26" s="23"/>
      <c r="AX26" s="43">
        <f t="shared" ref="AX26:BM26" si="10">COUNTIF($E25:$S25,AX$17)+COUNTIF($U25:$AJ25,AX$17)</f>
        <v>0</v>
      </c>
      <c r="AY26" s="43">
        <f t="shared" si="10"/>
        <v>0</v>
      </c>
      <c r="AZ26" s="43">
        <f t="shared" si="10"/>
        <v>0</v>
      </c>
      <c r="BA26" s="43">
        <f t="shared" si="10"/>
        <v>0</v>
      </c>
      <c r="BB26" s="43">
        <f t="shared" si="10"/>
        <v>0</v>
      </c>
      <c r="BC26" s="43">
        <f t="shared" si="10"/>
        <v>0</v>
      </c>
      <c r="BD26" s="43">
        <f t="shared" si="10"/>
        <v>3</v>
      </c>
      <c r="BE26" s="43">
        <f t="shared" si="10"/>
        <v>0</v>
      </c>
      <c r="BF26" s="43">
        <f t="shared" si="10"/>
        <v>0</v>
      </c>
      <c r="BG26" s="43">
        <f t="shared" si="10"/>
        <v>0</v>
      </c>
      <c r="BH26" s="43">
        <f t="shared" si="10"/>
        <v>0</v>
      </c>
      <c r="BI26" s="43">
        <f t="shared" si="10"/>
        <v>0</v>
      </c>
      <c r="BJ26" s="43">
        <f t="shared" si="10"/>
        <v>0</v>
      </c>
      <c r="BK26" s="43">
        <f t="shared" si="10"/>
        <v>0</v>
      </c>
      <c r="BL26" s="43">
        <f t="shared" si="10"/>
        <v>0</v>
      </c>
      <c r="BM26" s="43">
        <f t="shared" si="10"/>
        <v>0</v>
      </c>
      <c r="BN26" s="4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</row>
    <row r="27" spans="2:94" x14ac:dyDescent="0.2">
      <c r="B27" s="46"/>
      <c r="C27" s="45" t="s">
        <v>65</v>
      </c>
      <c r="D27" s="5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60">
        <f>SUM(E27:S27)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60">
        <f>SUM(U27:AJ27)</f>
        <v>0</v>
      </c>
      <c r="AL27" s="64"/>
      <c r="AM27" s="64"/>
      <c r="AN27" s="64">
        <f>T27+AK27</f>
        <v>0</v>
      </c>
      <c r="AO27" s="74"/>
      <c r="AP27" s="64"/>
      <c r="AQ27" s="74"/>
      <c r="AR27" s="64"/>
      <c r="AS27" s="68"/>
      <c r="AT27" s="65"/>
      <c r="AU27" s="64"/>
      <c r="AV27" s="23">
        <f>IF(T27+AK27&gt;0,1,0)</f>
        <v>0</v>
      </c>
      <c r="AW27" s="2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2:94" x14ac:dyDescent="0.2">
      <c r="B28" s="80">
        <v>4</v>
      </c>
      <c r="C28" s="54"/>
      <c r="D28" s="82"/>
      <c r="E28" s="22" t="s">
        <v>78</v>
      </c>
      <c r="F28" s="22" t="s">
        <v>78</v>
      </c>
      <c r="G28" s="22" t="s">
        <v>78</v>
      </c>
      <c r="H28" s="22" t="s">
        <v>78</v>
      </c>
      <c r="I28" s="22" t="s">
        <v>78</v>
      </c>
      <c r="J28" s="22" t="s">
        <v>79</v>
      </c>
      <c r="K28" s="22" t="s">
        <v>79</v>
      </c>
      <c r="L28" s="22" t="s">
        <v>78</v>
      </c>
      <c r="M28" s="22" t="s">
        <v>78</v>
      </c>
      <c r="N28" s="22" t="s">
        <v>78</v>
      </c>
      <c r="O28" s="22" t="s">
        <v>78</v>
      </c>
      <c r="P28" s="22" t="s">
        <v>78</v>
      </c>
      <c r="Q28" s="22" t="s">
        <v>79</v>
      </c>
      <c r="R28" s="22" t="s">
        <v>79</v>
      </c>
      <c r="S28" s="22" t="s">
        <v>78</v>
      </c>
      <c r="T28" s="59">
        <f>COUNTIF(E28:S28,"Я")+COUNTIF(E28:S28,"РВ")</f>
        <v>11</v>
      </c>
      <c r="U28" s="22" t="s">
        <v>78</v>
      </c>
      <c r="V28" s="22" t="s">
        <v>78</v>
      </c>
      <c r="W28" s="22" t="s">
        <v>78</v>
      </c>
      <c r="X28" s="22" t="s">
        <v>78</v>
      </c>
      <c r="Y28" s="22" t="s">
        <v>79</v>
      </c>
      <c r="Z28" s="22" t="s">
        <v>79</v>
      </c>
      <c r="AA28" s="22" t="s">
        <v>78</v>
      </c>
      <c r="AB28" s="22" t="s">
        <v>78</v>
      </c>
      <c r="AC28" s="22" t="s">
        <v>78</v>
      </c>
      <c r="AD28" s="22" t="s">
        <v>78</v>
      </c>
      <c r="AE28" s="22" t="s">
        <v>78</v>
      </c>
      <c r="AF28" s="22" t="s">
        <v>79</v>
      </c>
      <c r="AG28" s="22" t="s">
        <v>79</v>
      </c>
      <c r="AH28" s="22" t="s">
        <v>78</v>
      </c>
      <c r="AI28" s="22" t="s">
        <v>78</v>
      </c>
      <c r="AJ28" s="22" t="s">
        <v>78</v>
      </c>
      <c r="AK28" s="59">
        <f>COUNTIF(U28:AJ28,"Я")+COUNTIF(U28:AJ28,"РВ")</f>
        <v>12</v>
      </c>
      <c r="AL28" s="75">
        <f>T28+AK28</f>
        <v>23</v>
      </c>
      <c r="AM28" s="75">
        <f>T29+AK29</f>
        <v>192</v>
      </c>
      <c r="AN28" s="61"/>
      <c r="AO28" s="72"/>
      <c r="AP28" s="62">
        <f>COUNTIF($E28:$S28,"РВ")+COUNTIF($U28:$AJ28,"РВ")</f>
        <v>0</v>
      </c>
      <c r="AQ28" s="72"/>
      <c r="AR28" s="66" t="str">
        <f>IF(SUM($AX29:$BM29)&gt;0,CONCATENATE(SUM($AX29:$BM29),"(",8*SUM($AX29:$BM29),")"),"")</f>
        <v/>
      </c>
      <c r="AS28" s="77" t="str">
        <f>CONCATENATE(BV28,BW28)</f>
        <v/>
      </c>
      <c r="AT28" s="77" t="str">
        <f>CONCATENATE(BX28,BY28)</f>
        <v/>
      </c>
      <c r="AU28" s="75">
        <f>COUNTIF(U28:AJ28,"В")+COUNTIF(E28:S28,"В")+COUNTIF(U28:AJ28,"РВ")+COUNTIF(E28:S28,"РВ")</f>
        <v>8</v>
      </c>
      <c r="AV28" s="23">
        <v>1</v>
      </c>
      <c r="AW28" s="23"/>
      <c r="AX28" s="43" t="str">
        <f t="shared" ref="AX28:BM28" si="11">IF(AX29&lt;&gt;0,AX$17,"")</f>
        <v/>
      </c>
      <c r="AY28" s="43" t="str">
        <f t="shared" si="11"/>
        <v/>
      </c>
      <c r="AZ28" s="43" t="str">
        <f t="shared" si="11"/>
        <v/>
      </c>
      <c r="BA28" s="43" t="str">
        <f t="shared" si="11"/>
        <v/>
      </c>
      <c r="BB28" s="43" t="str">
        <f t="shared" si="11"/>
        <v/>
      </c>
      <c r="BC28" s="43" t="str">
        <f t="shared" si="11"/>
        <v/>
      </c>
      <c r="BD28" s="43" t="str">
        <f t="shared" si="11"/>
        <v/>
      </c>
      <c r="BE28" s="43" t="str">
        <f t="shared" si="11"/>
        <v/>
      </c>
      <c r="BF28" s="43" t="str">
        <f t="shared" si="11"/>
        <v/>
      </c>
      <c r="BG28" s="43" t="str">
        <f t="shared" si="11"/>
        <v/>
      </c>
      <c r="BH28" s="43" t="str">
        <f t="shared" si="11"/>
        <v/>
      </c>
      <c r="BI28" s="43" t="str">
        <f t="shared" si="11"/>
        <v/>
      </c>
      <c r="BJ28" s="43" t="str">
        <f t="shared" si="11"/>
        <v/>
      </c>
      <c r="BK28" s="43" t="str">
        <f t="shared" si="11"/>
        <v/>
      </c>
      <c r="BL28" s="43" t="str">
        <f t="shared" si="11"/>
        <v/>
      </c>
      <c r="BM28" s="43" t="str">
        <f t="shared" si="11"/>
        <v/>
      </c>
      <c r="BN28" s="43">
        <f>COUNTBLANK(AX28:BM28)</f>
        <v>16</v>
      </c>
      <c r="BO28" s="23"/>
      <c r="BP28" s="23"/>
      <c r="BQ28" s="23"/>
      <c r="BR28" s="23"/>
      <c r="BS28" s="23"/>
      <c r="BT28" s="23"/>
      <c r="BU28" s="23"/>
      <c r="BV28" s="23" t="str">
        <f>CONCATENATE(IF(AX29&gt;0,CONCATENATE(AX28,CHAR(10)),""),IF(AY29&gt;0,CONCATENATE(AY28,CHAR(10)),""),IF(AZ29&gt;0,CONCATENATE(AZ28,CHAR(10),),""),IF(BA29&gt;0,CONCATENATE(BA28,CHAR(10)),""),IF(BB29&gt;0,CONCATENATE(BB28,CHAR(10)),""),IF(BC29&gt;0,CONCATENATE(BC28,CHAR(10)),""),IF(BD29&gt;0,CONCATENATE(BD28,CHAR(10)),""),IF(BE29&gt;0,CONCATENATE(BE28,CHAR(10)),""))</f>
        <v/>
      </c>
      <c r="BW28" s="23" t="str">
        <f>CONCATENATE(IF(BF29&gt;0,CONCATENATE(BF28,CHAR(10)),""),IF(BG29&gt;0,CONCATENATE(BG28,CHAR(10)),""),IF(BH29&gt;0,CONCATENATE(BH28,CHAR(10),),""),IF(BI29&gt;0,CONCATENATE(BI28,CHAR(10)),""),IF(BJ29&gt;0,CONCATENATE(BJ28,CHAR(10)),""),IF(BK29&gt;0,CONCATENATE(BK28,CHAR(10)),""),IF(BL29&gt;0,CONCATENATE(BL28,CHAR(10)),""),IF(BM29&gt;0,CONCATENATE(BM28,CHAR(10)),""))</f>
        <v/>
      </c>
      <c r="BX28" s="23" t="str">
        <f>CONCATENATE(IF(AX29&gt;0,CONCATENATE(AX29,"(",(8*AX29),")",CHAR(10)),""),IF(AY29&gt;0,CONCATENATE(AY29,"(",(8*AY29),")",CHAR(10)),""),IF(AZ29&gt;0,CONCATENATE(AZ29,"(",(8*AZ29),")",CHAR(10)),""),IF(BA29&gt;0,CONCATENATE(BA29,"(",(8*BA29),")",CHAR(10)),""),IF(BB29&gt;0,CONCATENATE(BB29,"(",(8*BB29),")",CHAR(10)),""),IF(BC29&gt;0,CONCATENATE(BC29,"(",(8*BC29),")",CHAR(10)),""),IF(BD29&gt;0,CONCATENATE(BD29,"(",(8*BD29),")",CHAR(10)),""),IF(BE29&gt;0,CONCATENATE(BE29,"(",(8*BE29),")",CHAR(10)),""))</f>
        <v/>
      </c>
      <c r="BY28" s="23" t="str">
        <f>CONCATENATE(IF(BF29&gt;0,CONCATENATE(BF29,"(",(8*BF29),")",CHAR(10)),""),IF(BG29&gt;0,CONCATENATE(BG29,"(",(8*BG29),")",CHAR(10)),""),IF(BH29&gt;0,CONCATENATE(BH29,"(",(8*BH29),")",CHAR(10)),""),IF(BI29&gt;0,CONCATENATE(BI29,"(",(8*BI29),")",CHAR(10)),""),IF(BJ29&gt;0,CONCATENATE(BJ29,"(",(8*BJ29),")",CHAR(10)),""),IF(BK29&gt;0,CONCATENATE(BK29,"(",(8*BK29),")",CHAR(10)),""),IF(BL29&gt;0,CONCATENATE(BL29,"(",(8*BL29),")",CHAR(10)),""),IF(BM29&gt;0,CONCATENATE(BM29,"(",(8*BM29),")",CHAR(10)),""))</f>
        <v/>
      </c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</row>
    <row r="29" spans="2:94" x14ac:dyDescent="0.2">
      <c r="B29" s="81"/>
      <c r="C29" s="47" t="s">
        <v>73</v>
      </c>
      <c r="D29" s="83"/>
      <c r="E29" s="59">
        <f t="shared" ref="E29:S29" si="12">IF(E30+IF(E28="Я",8, IF(E28="РВ",8,0))-E$1&lt;&gt;0,E30+IF(E28="Я",8, IF(E28="РВ",8,0))-E$1,"")</f>
        <v>8</v>
      </c>
      <c r="F29" s="59">
        <f t="shared" si="12"/>
        <v>8</v>
      </c>
      <c r="G29" s="59">
        <f t="shared" si="12"/>
        <v>8</v>
      </c>
      <c r="H29" s="59">
        <f t="shared" si="12"/>
        <v>8</v>
      </c>
      <c r="I29" s="59">
        <f t="shared" si="12"/>
        <v>8</v>
      </c>
      <c r="J29" s="59" t="str">
        <f t="shared" si="12"/>
        <v/>
      </c>
      <c r="K29" s="59" t="str">
        <f t="shared" si="12"/>
        <v/>
      </c>
      <c r="L29" s="59">
        <f t="shared" si="12"/>
        <v>10</v>
      </c>
      <c r="M29" s="59">
        <f t="shared" si="12"/>
        <v>10</v>
      </c>
      <c r="N29" s="59">
        <f t="shared" si="12"/>
        <v>8</v>
      </c>
      <c r="O29" s="59">
        <f t="shared" si="12"/>
        <v>12</v>
      </c>
      <c r="P29" s="59">
        <f t="shared" si="12"/>
        <v>8</v>
      </c>
      <c r="Q29" s="59" t="str">
        <f t="shared" si="12"/>
        <v/>
      </c>
      <c r="R29" s="59" t="str">
        <f t="shared" si="12"/>
        <v/>
      </c>
      <c r="S29" s="59">
        <f t="shared" si="12"/>
        <v>8</v>
      </c>
      <c r="T29" s="60">
        <f>SUM(E29:S29)</f>
        <v>96</v>
      </c>
      <c r="U29" s="59">
        <f t="shared" ref="U29:AJ29" si="13">IF(U30+IF(U28="Я",8, IF(U28="РВ",8,0))-U$1&lt;&gt;0,U30+IF(U28="Я",8, IF(U28="РВ",8,0))-U$1,"")</f>
        <v>8</v>
      </c>
      <c r="V29" s="59">
        <f t="shared" si="13"/>
        <v>8</v>
      </c>
      <c r="W29" s="59">
        <f t="shared" si="13"/>
        <v>8</v>
      </c>
      <c r="X29" s="59">
        <f t="shared" si="13"/>
        <v>8</v>
      </c>
      <c r="Y29" s="59" t="str">
        <f t="shared" si="13"/>
        <v/>
      </c>
      <c r="Z29" s="59" t="str">
        <f t="shared" si="13"/>
        <v/>
      </c>
      <c r="AA29" s="59">
        <f t="shared" si="13"/>
        <v>8</v>
      </c>
      <c r="AB29" s="59">
        <f t="shared" si="13"/>
        <v>8</v>
      </c>
      <c r="AC29" s="59">
        <f t="shared" si="13"/>
        <v>8</v>
      </c>
      <c r="AD29" s="59">
        <f t="shared" si="13"/>
        <v>8</v>
      </c>
      <c r="AE29" s="59">
        <f t="shared" si="13"/>
        <v>8</v>
      </c>
      <c r="AF29" s="59" t="str">
        <f t="shared" si="13"/>
        <v/>
      </c>
      <c r="AG29" s="59" t="str">
        <f t="shared" si="13"/>
        <v/>
      </c>
      <c r="AH29" s="59">
        <f t="shared" si="13"/>
        <v>8</v>
      </c>
      <c r="AI29" s="59">
        <f t="shared" si="13"/>
        <v>8</v>
      </c>
      <c r="AJ29" s="59">
        <f t="shared" si="13"/>
        <v>8</v>
      </c>
      <c r="AK29" s="60">
        <f>SUM(U29:AJ29)</f>
        <v>96</v>
      </c>
      <c r="AL29" s="76"/>
      <c r="AM29" s="76"/>
      <c r="AN29" s="63"/>
      <c r="AO29" s="73"/>
      <c r="AP29" s="63" t="str">
        <f ca="1">IF(SUMIF(E28:AJ29,"РВ",E29:AJ29)&lt;=0,"",SUMIF(E28:AJ29,"РВ",E29:AJ29))</f>
        <v/>
      </c>
      <c r="AQ29" s="73"/>
      <c r="AR29" s="67"/>
      <c r="AS29" s="78"/>
      <c r="AT29" s="78"/>
      <c r="AU29" s="76"/>
      <c r="AV29" s="23">
        <v>1</v>
      </c>
      <c r="AW29" s="23"/>
      <c r="AX29" s="43">
        <f t="shared" ref="AX29:BM29" si="14">COUNTIF($E28:$S28,AX$17)+COUNTIF($U28:$AJ28,AX$17)</f>
        <v>0</v>
      </c>
      <c r="AY29" s="43">
        <f t="shared" si="14"/>
        <v>0</v>
      </c>
      <c r="AZ29" s="43">
        <f t="shared" si="14"/>
        <v>0</v>
      </c>
      <c r="BA29" s="43">
        <f t="shared" si="14"/>
        <v>0</v>
      </c>
      <c r="BB29" s="43">
        <f t="shared" si="14"/>
        <v>0</v>
      </c>
      <c r="BC29" s="43">
        <f t="shared" si="14"/>
        <v>0</v>
      </c>
      <c r="BD29" s="43">
        <f t="shared" si="14"/>
        <v>0</v>
      </c>
      <c r="BE29" s="43">
        <f t="shared" si="14"/>
        <v>0</v>
      </c>
      <c r="BF29" s="43">
        <f t="shared" si="14"/>
        <v>0</v>
      </c>
      <c r="BG29" s="43">
        <f t="shared" si="14"/>
        <v>0</v>
      </c>
      <c r="BH29" s="43">
        <f t="shared" si="14"/>
        <v>0</v>
      </c>
      <c r="BI29" s="43">
        <f t="shared" si="14"/>
        <v>0</v>
      </c>
      <c r="BJ29" s="43">
        <f t="shared" si="14"/>
        <v>0</v>
      </c>
      <c r="BK29" s="43">
        <f t="shared" si="14"/>
        <v>0</v>
      </c>
      <c r="BL29" s="43">
        <f t="shared" si="14"/>
        <v>0</v>
      </c>
      <c r="BM29" s="43">
        <f t="shared" si="14"/>
        <v>0</v>
      </c>
      <c r="BN29" s="4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</row>
    <row r="30" spans="2:94" x14ac:dyDescent="0.2">
      <c r="B30" s="46"/>
      <c r="C30" s="45" t="s">
        <v>65</v>
      </c>
      <c r="D30" s="50"/>
      <c r="E30" s="22"/>
      <c r="F30" s="22"/>
      <c r="G30" s="22"/>
      <c r="H30" s="22"/>
      <c r="I30" s="22"/>
      <c r="J30" s="22"/>
      <c r="K30" s="22"/>
      <c r="L30" s="22">
        <v>2</v>
      </c>
      <c r="M30" s="22">
        <v>2</v>
      </c>
      <c r="N30" s="22"/>
      <c r="O30" s="22">
        <v>4</v>
      </c>
      <c r="P30" s="22"/>
      <c r="Q30" s="22"/>
      <c r="R30" s="22"/>
      <c r="S30" s="22"/>
      <c r="T30" s="60">
        <f>SUM(E30:S30)</f>
        <v>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60">
        <f>SUM(U30:AJ30)</f>
        <v>0</v>
      </c>
      <c r="AL30" s="64"/>
      <c r="AM30" s="64"/>
      <c r="AN30" s="64">
        <f>T30+AK30</f>
        <v>8</v>
      </c>
      <c r="AO30" s="74"/>
      <c r="AP30" s="64"/>
      <c r="AQ30" s="74"/>
      <c r="AR30" s="64"/>
      <c r="AS30" s="68"/>
      <c r="AT30" s="65"/>
      <c r="AU30" s="64"/>
      <c r="AV30" s="23">
        <f>IF(T30+AK30&gt;0,1,0)</f>
        <v>1</v>
      </c>
      <c r="AW30" s="2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</row>
    <row r="31" spans="2:94" x14ac:dyDescent="0.2">
      <c r="B31" s="80">
        <v>5</v>
      </c>
      <c r="C31" s="44"/>
      <c r="D31" s="82"/>
      <c r="E31" s="22" t="s">
        <v>61</v>
      </c>
      <c r="F31" s="22" t="s">
        <v>61</v>
      </c>
      <c r="G31" s="22" t="s">
        <v>61</v>
      </c>
      <c r="H31" s="22" t="s">
        <v>61</v>
      </c>
      <c r="I31" s="22" t="s">
        <v>61</v>
      </c>
      <c r="J31" s="22" t="s">
        <v>61</v>
      </c>
      <c r="K31" s="22" t="s">
        <v>61</v>
      </c>
      <c r="L31" s="22" t="s">
        <v>61</v>
      </c>
      <c r="M31" s="22" t="s">
        <v>61</v>
      </c>
      <c r="N31" s="22" t="s">
        <v>61</v>
      </c>
      <c r="O31" s="22" t="s">
        <v>61</v>
      </c>
      <c r="P31" s="22" t="s">
        <v>61</v>
      </c>
      <c r="Q31" s="22" t="s">
        <v>61</v>
      </c>
      <c r="R31" s="22" t="s">
        <v>61</v>
      </c>
      <c r="S31" s="22" t="s">
        <v>61</v>
      </c>
      <c r="T31" s="59">
        <f>COUNTIF(E31:S31,"Я")+COUNTIF(E31:S31,"РВ")</f>
        <v>0</v>
      </c>
      <c r="U31" s="22" t="s">
        <v>61</v>
      </c>
      <c r="V31" s="22" t="s">
        <v>61</v>
      </c>
      <c r="W31" s="22" t="s">
        <v>61</v>
      </c>
      <c r="X31" s="22" t="s">
        <v>78</v>
      </c>
      <c r="Y31" s="22" t="s">
        <v>79</v>
      </c>
      <c r="Z31" s="22" t="s">
        <v>79</v>
      </c>
      <c r="AA31" s="22" t="s">
        <v>78</v>
      </c>
      <c r="AB31" s="22" t="s">
        <v>68</v>
      </c>
      <c r="AC31" s="22" t="s">
        <v>78</v>
      </c>
      <c r="AD31" s="22" t="s">
        <v>78</v>
      </c>
      <c r="AE31" s="22" t="s">
        <v>78</v>
      </c>
      <c r="AF31" s="22" t="s">
        <v>79</v>
      </c>
      <c r="AG31" s="22" t="s">
        <v>79</v>
      </c>
      <c r="AH31" s="22" t="s">
        <v>69</v>
      </c>
      <c r="AI31" s="22" t="s">
        <v>69</v>
      </c>
      <c r="AJ31" s="22" t="s">
        <v>69</v>
      </c>
      <c r="AK31" s="59">
        <f>COUNTIF(U31:AJ31,"Я")+COUNTIF(U31:AJ31,"РВ")</f>
        <v>5</v>
      </c>
      <c r="AL31" s="75">
        <f>T31+AK31</f>
        <v>5</v>
      </c>
      <c r="AM31" s="75">
        <f>T32+AK32</f>
        <v>40</v>
      </c>
      <c r="AN31" s="61"/>
      <c r="AO31" s="72"/>
      <c r="AP31" s="62">
        <f>COUNTIF($E31:$S31,"РВ")+COUNTIF($U31:$AJ31,"РВ")</f>
        <v>0</v>
      </c>
      <c r="AQ31" s="72"/>
      <c r="AR31" s="66" t="str">
        <f>IF(SUM($AX32:$BM32)&gt;0,CONCATENATE(SUM($AX32:$BM32),"(",8*SUM($AX32:$BM32),")"),"")</f>
        <v>22(176)</v>
      </c>
      <c r="AS31" s="77" t="str">
        <f>CONCATENATE(BV31,BW31)</f>
        <v xml:space="preserve">ОТ
ДО
НН
</v>
      </c>
      <c r="AT31" s="77" t="str">
        <f>CONCATENATE(BX31,BY31)</f>
        <v xml:space="preserve">18(144)
1(8)
3(24)
</v>
      </c>
      <c r="AU31" s="75">
        <f>COUNTIF(U31:AJ31,"В")+COUNTIF(E31:S31,"В")+COUNTIF(U31:AJ31,"РВ")+COUNTIF(E31:S31,"РВ")</f>
        <v>4</v>
      </c>
      <c r="AV31" s="23">
        <v>1</v>
      </c>
      <c r="AW31" s="23"/>
      <c r="AX31" s="43" t="str">
        <f t="shared" ref="AX31:BM31" si="15">IF(AX32&lt;&gt;0,AX$17,"")</f>
        <v/>
      </c>
      <c r="AY31" s="43" t="str">
        <f t="shared" si="15"/>
        <v>ОТ</v>
      </c>
      <c r="AZ31" s="43" t="str">
        <f t="shared" si="15"/>
        <v/>
      </c>
      <c r="BA31" s="43" t="str">
        <f t="shared" si="15"/>
        <v/>
      </c>
      <c r="BB31" s="43" t="str">
        <f t="shared" si="15"/>
        <v/>
      </c>
      <c r="BC31" s="43" t="str">
        <f t="shared" si="15"/>
        <v>ДО</v>
      </c>
      <c r="BD31" s="43" t="str">
        <f t="shared" si="15"/>
        <v>НН</v>
      </c>
      <c r="BE31" s="43" t="str">
        <f t="shared" si="15"/>
        <v/>
      </c>
      <c r="BF31" s="43" t="str">
        <f t="shared" si="15"/>
        <v/>
      </c>
      <c r="BG31" s="43" t="str">
        <f t="shared" si="15"/>
        <v/>
      </c>
      <c r="BH31" s="43" t="str">
        <f t="shared" si="15"/>
        <v/>
      </c>
      <c r="BI31" s="43" t="str">
        <f t="shared" si="15"/>
        <v/>
      </c>
      <c r="BJ31" s="43" t="str">
        <f t="shared" si="15"/>
        <v/>
      </c>
      <c r="BK31" s="43" t="str">
        <f t="shared" si="15"/>
        <v/>
      </c>
      <c r="BL31" s="43" t="str">
        <f t="shared" si="15"/>
        <v/>
      </c>
      <c r="BM31" s="43" t="str">
        <f t="shared" si="15"/>
        <v/>
      </c>
      <c r="BN31" s="43">
        <f>COUNTBLANK(AX31:BM31)</f>
        <v>13</v>
      </c>
      <c r="BO31" s="23"/>
      <c r="BP31" s="23"/>
      <c r="BQ31" s="23"/>
      <c r="BR31" s="23"/>
      <c r="BS31" s="23"/>
      <c r="BT31" s="23"/>
      <c r="BU31" s="23"/>
      <c r="BV31" s="23" t="str">
        <f>CONCATENATE(IF(AX32&gt;0,CONCATENATE(AX31,CHAR(10)),""),IF(AY32&gt;0,CONCATENATE(AY31,CHAR(10)),""),IF(AZ32&gt;0,CONCATENATE(AZ31,CHAR(10),),""),IF(BA32&gt;0,CONCATENATE(BA31,CHAR(10)),""),IF(BB32&gt;0,CONCATENATE(BB31,CHAR(10)),""),IF(BC32&gt;0,CONCATENATE(BC31,CHAR(10)),""),IF(BD32&gt;0,CONCATENATE(BD31,CHAR(10)),""),IF(BE32&gt;0,CONCATENATE(BE31,CHAR(10)),""))</f>
        <v xml:space="preserve">ОТ
ДО
НН
</v>
      </c>
      <c r="BW31" s="23" t="str">
        <f>CONCATENATE(IF(BF32&gt;0,CONCATENATE(BF31,CHAR(10)),""),IF(BG32&gt;0,CONCATENATE(BG31,CHAR(10)),""),IF(BH32&gt;0,CONCATENATE(BH31,CHAR(10),),""),IF(BI32&gt;0,CONCATENATE(BI31,CHAR(10)),""),IF(BJ32&gt;0,CONCATENATE(BJ31,CHAR(10)),""),IF(BK32&gt;0,CONCATENATE(BK31,CHAR(10)),""),IF(BL32&gt;0,CONCATENATE(BL31,CHAR(10)),""),IF(BM32&gt;0,CONCATENATE(BM31,CHAR(10)),""))</f>
        <v/>
      </c>
      <c r="BX31" s="23" t="str">
        <f>CONCATENATE(IF(AX32&gt;0,CONCATENATE(AX32,"(",(8*AX32),")",CHAR(10)),""),IF(AY32&gt;0,CONCATENATE(AY32,"(",(8*AY32),")",CHAR(10)),""),IF(AZ32&gt;0,CONCATENATE(AZ32,"(",(8*AZ32),")",CHAR(10)),""),IF(BA32&gt;0,CONCATENATE(BA32,"(",(8*BA32),")",CHAR(10)),""),IF(BB32&gt;0,CONCATENATE(BB32,"(",(8*BB32),")",CHAR(10)),""),IF(BC32&gt;0,CONCATENATE(BC32,"(",(8*BC32),")",CHAR(10)),""),IF(BD32&gt;0,CONCATENATE(BD32,"(",(8*BD32),")",CHAR(10)),""),IF(BE32&gt;0,CONCATENATE(BE32,"(",(8*BE32),")",CHAR(10)),""))</f>
        <v xml:space="preserve">18(144)
1(8)
3(24)
</v>
      </c>
      <c r="BY31" s="23" t="str">
        <f>CONCATENATE(IF(BF32&gt;0,CONCATENATE(BF32,"(",(8*BF32),")",CHAR(10)),""),IF(BG32&gt;0,CONCATENATE(BG32,"(",(8*BG32),")",CHAR(10)),""),IF(BH32&gt;0,CONCATENATE(BH32,"(",(8*BH32),")",CHAR(10)),""),IF(BI32&gt;0,CONCATENATE(BI32,"(",(8*BI32),")",CHAR(10)),""),IF(BJ32&gt;0,CONCATENATE(BJ32,"(",(8*BJ32),")",CHAR(10)),""),IF(BK32&gt;0,CONCATENATE(BK32,"(",(8*BK32),")",CHAR(10)),""),IF(BL32&gt;0,CONCATENATE(BL32,"(",(8*BL32),")",CHAR(10)),""),IF(BM32&gt;0,CONCATENATE(BM32,"(",(8*BM32),")",CHAR(10)),""))</f>
        <v/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2:94" x14ac:dyDescent="0.2">
      <c r="B32" s="81"/>
      <c r="C32" s="47" t="s">
        <v>72</v>
      </c>
      <c r="D32" s="83"/>
      <c r="E32" s="59" t="str">
        <f t="shared" ref="E32:S32" si="16">IF(E33+IF(E31="Я",8, IF(E31="РВ",8,0))-E$1&lt;&gt;0,E33+IF(E31="Я",8, IF(E31="РВ",8,0))-E$1,"")</f>
        <v/>
      </c>
      <c r="F32" s="59" t="str">
        <f t="shared" si="16"/>
        <v/>
      </c>
      <c r="G32" s="59" t="str">
        <f t="shared" si="16"/>
        <v/>
      </c>
      <c r="H32" s="59" t="str">
        <f t="shared" si="16"/>
        <v/>
      </c>
      <c r="I32" s="59" t="str">
        <f t="shared" si="16"/>
        <v/>
      </c>
      <c r="J32" s="59" t="str">
        <f t="shared" si="16"/>
        <v/>
      </c>
      <c r="K32" s="59" t="str">
        <f t="shared" si="16"/>
        <v/>
      </c>
      <c r="L32" s="59" t="str">
        <f t="shared" si="16"/>
        <v/>
      </c>
      <c r="M32" s="59" t="str">
        <f t="shared" si="16"/>
        <v/>
      </c>
      <c r="N32" s="59" t="str">
        <f t="shared" si="16"/>
        <v/>
      </c>
      <c r="O32" s="59" t="str">
        <f t="shared" si="16"/>
        <v/>
      </c>
      <c r="P32" s="59" t="str">
        <f t="shared" si="16"/>
        <v/>
      </c>
      <c r="Q32" s="59" t="str">
        <f t="shared" si="16"/>
        <v/>
      </c>
      <c r="R32" s="59" t="str">
        <f t="shared" si="16"/>
        <v/>
      </c>
      <c r="S32" s="59" t="str">
        <f t="shared" si="16"/>
        <v/>
      </c>
      <c r="T32" s="60">
        <f>SUM(E32:S32)</f>
        <v>0</v>
      </c>
      <c r="U32" s="59" t="str">
        <f t="shared" ref="U32:AJ32" si="17">IF(U33+IF(U31="Я",8, IF(U31="РВ",8,0))-U$1&lt;&gt;0,U33+IF(U31="Я",8, IF(U31="РВ",8,0))-U$1,"")</f>
        <v/>
      </c>
      <c r="V32" s="59" t="str">
        <f t="shared" si="17"/>
        <v/>
      </c>
      <c r="W32" s="59" t="str">
        <f t="shared" si="17"/>
        <v/>
      </c>
      <c r="X32" s="59">
        <f t="shared" si="17"/>
        <v>8</v>
      </c>
      <c r="Y32" s="59" t="str">
        <f t="shared" si="17"/>
        <v/>
      </c>
      <c r="Z32" s="59" t="str">
        <f t="shared" si="17"/>
        <v/>
      </c>
      <c r="AA32" s="59">
        <f t="shared" si="17"/>
        <v>8</v>
      </c>
      <c r="AB32" s="59" t="str">
        <f t="shared" si="17"/>
        <v/>
      </c>
      <c r="AC32" s="59">
        <f t="shared" si="17"/>
        <v>8</v>
      </c>
      <c r="AD32" s="59">
        <f t="shared" si="17"/>
        <v>8</v>
      </c>
      <c r="AE32" s="59">
        <f t="shared" si="17"/>
        <v>8</v>
      </c>
      <c r="AF32" s="59" t="str">
        <f t="shared" si="17"/>
        <v/>
      </c>
      <c r="AG32" s="59" t="str">
        <f t="shared" si="17"/>
        <v/>
      </c>
      <c r="AH32" s="59" t="str">
        <f t="shared" si="17"/>
        <v/>
      </c>
      <c r="AI32" s="59" t="str">
        <f t="shared" si="17"/>
        <v/>
      </c>
      <c r="AJ32" s="59" t="str">
        <f t="shared" si="17"/>
        <v/>
      </c>
      <c r="AK32" s="60">
        <f>SUM(U32:AJ32)</f>
        <v>40</v>
      </c>
      <c r="AL32" s="76"/>
      <c r="AM32" s="76"/>
      <c r="AN32" s="63"/>
      <c r="AO32" s="73"/>
      <c r="AP32" s="63" t="str">
        <f ca="1">IF(SUMIF(E31:AJ32,"РВ",E32:AJ32)&lt;=0,"",SUMIF(E31:AJ32,"РВ",E32:AJ32))</f>
        <v/>
      </c>
      <c r="AQ32" s="73"/>
      <c r="AR32" s="67"/>
      <c r="AS32" s="78"/>
      <c r="AT32" s="78"/>
      <c r="AU32" s="76"/>
      <c r="AV32" s="23">
        <v>1</v>
      </c>
      <c r="AW32" s="23"/>
      <c r="AX32" s="43">
        <f t="shared" ref="AX32:BM32" si="18">COUNTIF($E31:$S31,AX$17)+COUNTIF($U31:$AJ31,AX$17)</f>
        <v>0</v>
      </c>
      <c r="AY32" s="43">
        <f t="shared" si="18"/>
        <v>18</v>
      </c>
      <c r="AZ32" s="43">
        <f t="shared" si="18"/>
        <v>0</v>
      </c>
      <c r="BA32" s="43">
        <f t="shared" si="18"/>
        <v>0</v>
      </c>
      <c r="BB32" s="43">
        <f t="shared" si="18"/>
        <v>0</v>
      </c>
      <c r="BC32" s="43">
        <f t="shared" si="18"/>
        <v>1</v>
      </c>
      <c r="BD32" s="43">
        <f t="shared" si="18"/>
        <v>3</v>
      </c>
      <c r="BE32" s="43">
        <f t="shared" si="18"/>
        <v>0</v>
      </c>
      <c r="BF32" s="43">
        <f t="shared" si="18"/>
        <v>0</v>
      </c>
      <c r="BG32" s="43">
        <f t="shared" si="18"/>
        <v>0</v>
      </c>
      <c r="BH32" s="43">
        <f t="shared" si="18"/>
        <v>0</v>
      </c>
      <c r="BI32" s="43">
        <f t="shared" si="18"/>
        <v>0</v>
      </c>
      <c r="BJ32" s="43">
        <f t="shared" si="18"/>
        <v>0</v>
      </c>
      <c r="BK32" s="43">
        <f t="shared" si="18"/>
        <v>0</v>
      </c>
      <c r="BL32" s="43">
        <f t="shared" si="18"/>
        <v>0</v>
      </c>
      <c r="BM32" s="43">
        <f t="shared" si="18"/>
        <v>0</v>
      </c>
      <c r="BN32" s="4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</row>
    <row r="33" spans="2:94" x14ac:dyDescent="0.2">
      <c r="B33" s="46"/>
      <c r="C33" s="45" t="s">
        <v>65</v>
      </c>
      <c r="D33" s="5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60">
        <f>SUM(E33:S33)</f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0">
        <f>SUM(U33:AJ33)</f>
        <v>0</v>
      </c>
      <c r="AL33" s="64"/>
      <c r="AM33" s="64"/>
      <c r="AN33" s="64">
        <f>T33+AK33</f>
        <v>0</v>
      </c>
      <c r="AO33" s="74"/>
      <c r="AP33" s="64"/>
      <c r="AQ33" s="74"/>
      <c r="AR33" s="64"/>
      <c r="AS33" s="68"/>
      <c r="AT33" s="65"/>
      <c r="AU33" s="64"/>
      <c r="AV33" s="23">
        <f>IF(T33+AK33&gt;0,1,0)</f>
        <v>0</v>
      </c>
      <c r="AW33" s="2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</row>
    <row r="34" spans="2:94" x14ac:dyDescent="0.2">
      <c r="B34" s="80">
        <v>6</v>
      </c>
      <c r="C34" s="44"/>
      <c r="D34" s="82"/>
      <c r="E34" s="22" t="s">
        <v>61</v>
      </c>
      <c r="F34" s="22" t="s">
        <v>61</v>
      </c>
      <c r="G34" s="22" t="s">
        <v>61</v>
      </c>
      <c r="H34" s="22" t="s">
        <v>61</v>
      </c>
      <c r="I34" s="22" t="s">
        <v>78</v>
      </c>
      <c r="J34" s="22" t="s">
        <v>79</v>
      </c>
      <c r="K34" s="22" t="s">
        <v>79</v>
      </c>
      <c r="L34" s="22" t="s">
        <v>78</v>
      </c>
      <c r="M34" s="22" t="s">
        <v>78</v>
      </c>
      <c r="N34" s="22" t="s">
        <v>78</v>
      </c>
      <c r="O34" s="22" t="s">
        <v>78</v>
      </c>
      <c r="P34" s="22" t="s">
        <v>78</v>
      </c>
      <c r="Q34" s="22" t="s">
        <v>79</v>
      </c>
      <c r="R34" s="22" t="s">
        <v>79</v>
      </c>
      <c r="S34" s="22" t="s">
        <v>78</v>
      </c>
      <c r="T34" s="59">
        <f>COUNTIF(E34:S34,"Я")+COUNTIF(E34:S34,"РВ")</f>
        <v>7</v>
      </c>
      <c r="U34" s="22" t="s">
        <v>78</v>
      </c>
      <c r="V34" s="22" t="s">
        <v>78</v>
      </c>
      <c r="W34" s="22" t="s">
        <v>78</v>
      </c>
      <c r="X34" s="22" t="s">
        <v>78</v>
      </c>
      <c r="Y34" s="22" t="s">
        <v>79</v>
      </c>
      <c r="Z34" s="22" t="s">
        <v>79</v>
      </c>
      <c r="AA34" s="22" t="s">
        <v>67</v>
      </c>
      <c r="AB34" s="22" t="s">
        <v>67</v>
      </c>
      <c r="AC34" s="22" t="s">
        <v>67</v>
      </c>
      <c r="AD34" s="22" t="s">
        <v>67</v>
      </c>
      <c r="AE34" s="22" t="s">
        <v>67</v>
      </c>
      <c r="AF34" s="22" t="s">
        <v>67</v>
      </c>
      <c r="AG34" s="22" t="s">
        <v>67</v>
      </c>
      <c r="AH34" s="22" t="s">
        <v>67</v>
      </c>
      <c r="AI34" s="22" t="s">
        <v>78</v>
      </c>
      <c r="AJ34" s="22" t="s">
        <v>78</v>
      </c>
      <c r="AK34" s="59">
        <f>COUNTIF(U34:AJ34,"Я")+COUNTIF(U34:AJ34,"РВ")</f>
        <v>6</v>
      </c>
      <c r="AL34" s="75">
        <f>T34+AK34</f>
        <v>13</v>
      </c>
      <c r="AM34" s="75">
        <f>T35+AK35</f>
        <v>104</v>
      </c>
      <c r="AN34" s="61"/>
      <c r="AO34" s="72"/>
      <c r="AP34" s="62">
        <f>COUNTIF($E34:$S34,"РВ")+COUNTIF($U34:$AJ34,"РВ")</f>
        <v>0</v>
      </c>
      <c r="AQ34" s="72"/>
      <c r="AR34" s="66" t="str">
        <f>IF(SUM($AX35:$BM35)&gt;0,CONCATENATE(SUM($AX35:$BM35),"(",8*SUM($AX35:$BM35),")"),"")</f>
        <v>12(96)</v>
      </c>
      <c r="AS34" s="77" t="str">
        <f>CONCATENATE(BV34,BW34)</f>
        <v xml:space="preserve">ОТ
Б
</v>
      </c>
      <c r="AT34" s="77" t="str">
        <f>CONCATENATE(BX34,BY34)</f>
        <v xml:space="preserve">4(32)
8(64)
</v>
      </c>
      <c r="AU34" s="75">
        <f>COUNTIF(U34:AJ34,"В")+COUNTIF(E34:S34,"В")+COUNTIF(U34:AJ34,"РВ")+COUNTIF(E34:S34,"РВ")</f>
        <v>6</v>
      </c>
      <c r="AV34" s="23">
        <v>1</v>
      </c>
      <c r="AW34" s="23"/>
      <c r="AX34" s="43" t="str">
        <f t="shared" ref="AX34:BM34" si="19">IF(AX35&lt;&gt;0,AX$17,"")</f>
        <v/>
      </c>
      <c r="AY34" s="43" t="str">
        <f t="shared" si="19"/>
        <v>ОТ</v>
      </c>
      <c r="AZ34" s="43" t="str">
        <f t="shared" si="19"/>
        <v/>
      </c>
      <c r="BA34" s="43" t="str">
        <f t="shared" si="19"/>
        <v/>
      </c>
      <c r="BB34" s="43" t="str">
        <f t="shared" si="19"/>
        <v>Б</v>
      </c>
      <c r="BC34" s="43" t="str">
        <f t="shared" si="19"/>
        <v/>
      </c>
      <c r="BD34" s="43" t="str">
        <f t="shared" si="19"/>
        <v/>
      </c>
      <c r="BE34" s="43" t="str">
        <f t="shared" si="19"/>
        <v/>
      </c>
      <c r="BF34" s="43" t="str">
        <f t="shared" si="19"/>
        <v/>
      </c>
      <c r="BG34" s="43" t="str">
        <f t="shared" si="19"/>
        <v/>
      </c>
      <c r="BH34" s="43" t="str">
        <f t="shared" si="19"/>
        <v/>
      </c>
      <c r="BI34" s="43" t="str">
        <f t="shared" si="19"/>
        <v/>
      </c>
      <c r="BJ34" s="43" t="str">
        <f t="shared" si="19"/>
        <v/>
      </c>
      <c r="BK34" s="43" t="str">
        <f t="shared" si="19"/>
        <v/>
      </c>
      <c r="BL34" s="43" t="str">
        <f t="shared" si="19"/>
        <v/>
      </c>
      <c r="BM34" s="43" t="str">
        <f t="shared" si="19"/>
        <v/>
      </c>
      <c r="BN34" s="43">
        <f>COUNTBLANK(AX34:BM34)</f>
        <v>14</v>
      </c>
      <c r="BO34" s="23"/>
      <c r="BP34" s="23"/>
      <c r="BQ34" s="23"/>
      <c r="BR34" s="23"/>
      <c r="BS34" s="23"/>
      <c r="BT34" s="23"/>
      <c r="BU34" s="23"/>
      <c r="BV34" s="23" t="str">
        <f>CONCATENATE(IF(AX35&gt;0,CONCATENATE(AX34,CHAR(10)),""),IF(AY35&gt;0,CONCATENATE(AY34,CHAR(10)),""),IF(AZ35&gt;0,CONCATENATE(AZ34,CHAR(10),),""),IF(BA35&gt;0,CONCATENATE(BA34,CHAR(10)),""),IF(BB35&gt;0,CONCATENATE(BB34,CHAR(10)),""),IF(BC35&gt;0,CONCATENATE(BC34,CHAR(10)),""),IF(BD35&gt;0,CONCATENATE(BD34,CHAR(10)),""),IF(BE35&gt;0,CONCATENATE(BE34,CHAR(10)),""))</f>
        <v xml:space="preserve">ОТ
Б
</v>
      </c>
      <c r="BW34" s="23" t="str">
        <f>CONCATENATE(IF(BF35&gt;0,CONCATENATE(BF34,CHAR(10)),""),IF(BG35&gt;0,CONCATENATE(BG34,CHAR(10)),""),IF(BH35&gt;0,CONCATENATE(BH34,CHAR(10),),""),IF(BI35&gt;0,CONCATENATE(BI34,CHAR(10)),""),IF(BJ35&gt;0,CONCATENATE(BJ34,CHAR(10)),""),IF(BK35&gt;0,CONCATENATE(BK34,CHAR(10)),""),IF(BL35&gt;0,CONCATENATE(BL34,CHAR(10)),""),IF(BM35&gt;0,CONCATENATE(BM34,CHAR(10)),""))</f>
        <v/>
      </c>
      <c r="BX34" s="23" t="str">
        <f>CONCATENATE(IF(AX35&gt;0,CONCATENATE(AX35,"(",(8*AX35),")",CHAR(10)),""),IF(AY35&gt;0,CONCATENATE(AY35,"(",(8*AY35),")",CHAR(10)),""),IF(AZ35&gt;0,CONCATENATE(AZ35,"(",(8*AZ35),")",CHAR(10)),""),IF(BA35&gt;0,CONCATENATE(BA35,"(",(8*BA35),")",CHAR(10)),""),IF(BB35&gt;0,CONCATENATE(BB35,"(",(8*BB35),")",CHAR(10)),""),IF(BC35&gt;0,CONCATENATE(BC35,"(",(8*BC35),")",CHAR(10)),""),IF(BD35&gt;0,CONCATENATE(BD35,"(",(8*BD35),")",CHAR(10)),""),IF(BE35&gt;0,CONCATENATE(BE35,"(",(8*BE35),")",CHAR(10)),""))</f>
        <v xml:space="preserve">4(32)
8(64)
</v>
      </c>
      <c r="BY34" s="23" t="str">
        <f>CONCATENATE(IF(BF35&gt;0,CONCATENATE(BF35,"(",(8*BF35),")",CHAR(10)),""),IF(BG35&gt;0,CONCATENATE(BG35,"(",(8*BG35),")",CHAR(10)),""),IF(BH35&gt;0,CONCATENATE(BH35,"(",(8*BH35),")",CHAR(10)),""),IF(BI35&gt;0,CONCATENATE(BI35,"(",(8*BI35),")",CHAR(10)),""),IF(BJ35&gt;0,CONCATENATE(BJ35,"(",(8*BJ35),")",CHAR(10)),""),IF(BK35&gt;0,CONCATENATE(BK35,"(",(8*BK35),")",CHAR(10)),""),IF(BL35&gt;0,CONCATENATE(BL35,"(",(8*BL35),")",CHAR(10)),""),IF(BM35&gt;0,CONCATENATE(BM35,"(",(8*BM35),")",CHAR(10)),""))</f>
        <v/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</row>
    <row r="35" spans="2:94" x14ac:dyDescent="0.2">
      <c r="B35" s="81"/>
      <c r="C35" s="47" t="s">
        <v>72</v>
      </c>
      <c r="D35" s="83"/>
      <c r="E35" s="59" t="str">
        <f t="shared" ref="E35:S35" si="20">IF(E36+IF(E34="Я",8, IF(E34="РВ",8,0))-E$1&lt;&gt;0,E36+IF(E34="Я",8, IF(E34="РВ",8,0))-E$1,"")</f>
        <v/>
      </c>
      <c r="F35" s="59" t="str">
        <f t="shared" si="20"/>
        <v/>
      </c>
      <c r="G35" s="59" t="str">
        <f t="shared" si="20"/>
        <v/>
      </c>
      <c r="H35" s="59" t="str">
        <f t="shared" si="20"/>
        <v/>
      </c>
      <c r="I35" s="59">
        <f t="shared" si="20"/>
        <v>8</v>
      </c>
      <c r="J35" s="59" t="str">
        <f t="shared" si="20"/>
        <v/>
      </c>
      <c r="K35" s="59" t="str">
        <f t="shared" si="20"/>
        <v/>
      </c>
      <c r="L35" s="59">
        <f t="shared" si="20"/>
        <v>8</v>
      </c>
      <c r="M35" s="59">
        <f t="shared" si="20"/>
        <v>8</v>
      </c>
      <c r="N35" s="59">
        <f t="shared" si="20"/>
        <v>8</v>
      </c>
      <c r="O35" s="59">
        <f t="shared" si="20"/>
        <v>8</v>
      </c>
      <c r="P35" s="59">
        <f t="shared" si="20"/>
        <v>8</v>
      </c>
      <c r="Q35" s="59" t="str">
        <f t="shared" si="20"/>
        <v/>
      </c>
      <c r="R35" s="59" t="str">
        <f t="shared" si="20"/>
        <v/>
      </c>
      <c r="S35" s="59">
        <f t="shared" si="20"/>
        <v>8</v>
      </c>
      <c r="T35" s="60">
        <f>SUM(E35:S35)</f>
        <v>56</v>
      </c>
      <c r="U35" s="59">
        <f t="shared" ref="U35:AJ35" si="21">IF(U36+IF(U34="Я",8, IF(U34="РВ",8,0))-U$1&lt;&gt;0,U36+IF(U34="Я",8, IF(U34="РВ",8,0))-U$1,"")</f>
        <v>8</v>
      </c>
      <c r="V35" s="59">
        <f t="shared" si="21"/>
        <v>8</v>
      </c>
      <c r="W35" s="59">
        <f t="shared" si="21"/>
        <v>8</v>
      </c>
      <c r="X35" s="59">
        <f t="shared" si="21"/>
        <v>8</v>
      </c>
      <c r="Y35" s="59" t="str">
        <f t="shared" si="21"/>
        <v/>
      </c>
      <c r="Z35" s="59" t="str">
        <f t="shared" si="21"/>
        <v/>
      </c>
      <c r="AA35" s="59" t="str">
        <f t="shared" si="21"/>
        <v/>
      </c>
      <c r="AB35" s="59" t="str">
        <f t="shared" si="21"/>
        <v/>
      </c>
      <c r="AC35" s="59" t="str">
        <f t="shared" si="21"/>
        <v/>
      </c>
      <c r="AD35" s="59" t="str">
        <f t="shared" si="21"/>
        <v/>
      </c>
      <c r="AE35" s="59" t="str">
        <f t="shared" si="21"/>
        <v/>
      </c>
      <c r="AF35" s="59" t="str">
        <f t="shared" si="21"/>
        <v/>
      </c>
      <c r="AG35" s="59" t="str">
        <f t="shared" si="21"/>
        <v/>
      </c>
      <c r="AH35" s="59" t="str">
        <f t="shared" si="21"/>
        <v/>
      </c>
      <c r="AI35" s="59">
        <f t="shared" si="21"/>
        <v>8</v>
      </c>
      <c r="AJ35" s="59">
        <f t="shared" si="21"/>
        <v>8</v>
      </c>
      <c r="AK35" s="60">
        <f>SUM(U35:AJ35)</f>
        <v>48</v>
      </c>
      <c r="AL35" s="76"/>
      <c r="AM35" s="76"/>
      <c r="AN35" s="63"/>
      <c r="AO35" s="73"/>
      <c r="AP35" s="63" t="str">
        <f ca="1">IF(SUMIF(E34:AJ35,"РВ",E35:AJ35)&lt;=0,"",SUMIF(E34:AJ35,"РВ",E35:AJ35))</f>
        <v/>
      </c>
      <c r="AQ35" s="73"/>
      <c r="AR35" s="67"/>
      <c r="AS35" s="78"/>
      <c r="AT35" s="78"/>
      <c r="AU35" s="76"/>
      <c r="AV35" s="23">
        <v>1</v>
      </c>
      <c r="AW35" s="23"/>
      <c r="AX35" s="43">
        <f t="shared" ref="AX35:BM35" si="22">COUNTIF($E34:$S34,AX$17)+COUNTIF($U34:$AJ34,AX$17)</f>
        <v>0</v>
      </c>
      <c r="AY35" s="43">
        <f t="shared" si="22"/>
        <v>4</v>
      </c>
      <c r="AZ35" s="43">
        <f t="shared" si="22"/>
        <v>0</v>
      </c>
      <c r="BA35" s="43">
        <f t="shared" si="22"/>
        <v>0</v>
      </c>
      <c r="BB35" s="43">
        <f t="shared" si="22"/>
        <v>8</v>
      </c>
      <c r="BC35" s="43">
        <f t="shared" si="22"/>
        <v>0</v>
      </c>
      <c r="BD35" s="43">
        <f t="shared" si="22"/>
        <v>0</v>
      </c>
      <c r="BE35" s="43">
        <f t="shared" si="22"/>
        <v>0</v>
      </c>
      <c r="BF35" s="43">
        <f t="shared" si="22"/>
        <v>0</v>
      </c>
      <c r="BG35" s="43">
        <f t="shared" si="22"/>
        <v>0</v>
      </c>
      <c r="BH35" s="43">
        <f t="shared" si="22"/>
        <v>0</v>
      </c>
      <c r="BI35" s="43">
        <f t="shared" si="22"/>
        <v>0</v>
      </c>
      <c r="BJ35" s="43">
        <f t="shared" si="22"/>
        <v>0</v>
      </c>
      <c r="BK35" s="43">
        <f t="shared" si="22"/>
        <v>0</v>
      </c>
      <c r="BL35" s="43">
        <f t="shared" si="22"/>
        <v>0</v>
      </c>
      <c r="BM35" s="43">
        <f t="shared" si="22"/>
        <v>0</v>
      </c>
      <c r="BN35" s="4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2:94" x14ac:dyDescent="0.2">
      <c r="B36" s="46"/>
      <c r="C36" s="45" t="s">
        <v>65</v>
      </c>
      <c r="D36" s="5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60">
        <f>SUM(E36:S36)</f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60">
        <f>SUM(U36:AJ36)</f>
        <v>0</v>
      </c>
      <c r="AL36" s="64"/>
      <c r="AM36" s="64"/>
      <c r="AN36" s="64">
        <f>T36+AK36</f>
        <v>0</v>
      </c>
      <c r="AO36" s="74"/>
      <c r="AP36" s="64"/>
      <c r="AQ36" s="74"/>
      <c r="AR36" s="64"/>
      <c r="AS36" s="68"/>
      <c r="AT36" s="65"/>
      <c r="AU36" s="64"/>
      <c r="AV36" s="23">
        <f>IF(T36+AK36&gt;0,1,0)</f>
        <v>0</v>
      </c>
      <c r="AW36" s="2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</row>
    <row r="37" spans="2:94" x14ac:dyDescent="0.2">
      <c r="B37" s="80">
        <v>7</v>
      </c>
      <c r="C37" s="44"/>
      <c r="D37" s="82"/>
      <c r="E37" s="22" t="s">
        <v>61</v>
      </c>
      <c r="F37" s="22" t="s">
        <v>61</v>
      </c>
      <c r="G37" s="22" t="s">
        <v>61</v>
      </c>
      <c r="H37" s="22" t="s">
        <v>61</v>
      </c>
      <c r="I37" s="22" t="s">
        <v>61</v>
      </c>
      <c r="J37" s="22" t="s">
        <v>61</v>
      </c>
      <c r="K37" s="22" t="s">
        <v>61</v>
      </c>
      <c r="L37" s="22" t="s">
        <v>61</v>
      </c>
      <c r="M37" s="22" t="s">
        <v>61</v>
      </c>
      <c r="N37" s="22" t="s">
        <v>61</v>
      </c>
      <c r="O37" s="22" t="s">
        <v>61</v>
      </c>
      <c r="P37" s="22" t="s">
        <v>61</v>
      </c>
      <c r="Q37" s="22" t="s">
        <v>61</v>
      </c>
      <c r="R37" s="22" t="s">
        <v>61</v>
      </c>
      <c r="S37" s="22" t="s">
        <v>61</v>
      </c>
      <c r="T37" s="59">
        <f>COUNTIF(E37:S37,"Я")+COUNTIF(E37:S37,"РВ")</f>
        <v>0</v>
      </c>
      <c r="U37" s="22" t="s">
        <v>61</v>
      </c>
      <c r="V37" s="22" t="s">
        <v>61</v>
      </c>
      <c r="W37" s="22" t="s">
        <v>61</v>
      </c>
      <c r="X37" s="22" t="s">
        <v>78</v>
      </c>
      <c r="Y37" s="22" t="s">
        <v>79</v>
      </c>
      <c r="Z37" s="22" t="s">
        <v>79</v>
      </c>
      <c r="AA37" s="22" t="s">
        <v>78</v>
      </c>
      <c r="AB37" s="22" t="s">
        <v>78</v>
      </c>
      <c r="AC37" s="22" t="s">
        <v>78</v>
      </c>
      <c r="AD37" s="22" t="s">
        <v>78</v>
      </c>
      <c r="AE37" s="22" t="s">
        <v>78</v>
      </c>
      <c r="AF37" s="22" t="s">
        <v>79</v>
      </c>
      <c r="AG37" s="22" t="s">
        <v>79</v>
      </c>
      <c r="AH37" s="22" t="s">
        <v>78</v>
      </c>
      <c r="AI37" s="22" t="s">
        <v>78</v>
      </c>
      <c r="AJ37" s="22" t="s">
        <v>78</v>
      </c>
      <c r="AK37" s="59">
        <f>COUNTIF(U37:AJ37,"Я")+COUNTIF(U37:AJ37,"РВ")</f>
        <v>9</v>
      </c>
      <c r="AL37" s="75">
        <f>T37+AK37</f>
        <v>9</v>
      </c>
      <c r="AM37" s="75">
        <f>T38+AK38</f>
        <v>72</v>
      </c>
      <c r="AN37" s="61"/>
      <c r="AO37" s="72"/>
      <c r="AP37" s="62">
        <f>COUNTIF($E37:$S37,"РВ")+COUNTIF($U37:$AJ37,"РВ")</f>
        <v>0</v>
      </c>
      <c r="AQ37" s="72"/>
      <c r="AR37" s="66" t="str">
        <f>IF(SUM($AX38:$BM38)&gt;0,CONCATENATE(SUM($AX38:$BM38),"(",8*SUM($AX38:$BM38),")"),"")</f>
        <v>18(144)</v>
      </c>
      <c r="AS37" s="77" t="str">
        <f>CONCATENATE(BV37,BW37)</f>
        <v xml:space="preserve">ОТ
</v>
      </c>
      <c r="AT37" s="77" t="str">
        <f>CONCATENATE(BX37,BY37)</f>
        <v xml:space="preserve">18(144)
</v>
      </c>
      <c r="AU37" s="75">
        <f>COUNTIF(U37:AJ37,"В")+COUNTIF(E37:S37,"В")+COUNTIF(U37:AJ37,"РВ")+COUNTIF(E37:S37,"РВ")</f>
        <v>4</v>
      </c>
      <c r="AV37" s="23">
        <v>1</v>
      </c>
      <c r="AW37" s="23"/>
      <c r="AX37" s="43" t="str">
        <f t="shared" ref="AX37:BM37" si="23">IF(AX38&lt;&gt;0,AX$17,"")</f>
        <v/>
      </c>
      <c r="AY37" s="43" t="str">
        <f t="shared" si="23"/>
        <v>ОТ</v>
      </c>
      <c r="AZ37" s="43" t="str">
        <f t="shared" si="23"/>
        <v/>
      </c>
      <c r="BA37" s="43" t="str">
        <f t="shared" si="23"/>
        <v/>
      </c>
      <c r="BB37" s="43" t="str">
        <f t="shared" si="23"/>
        <v/>
      </c>
      <c r="BC37" s="43" t="str">
        <f t="shared" si="23"/>
        <v/>
      </c>
      <c r="BD37" s="43" t="str">
        <f t="shared" si="23"/>
        <v/>
      </c>
      <c r="BE37" s="43" t="str">
        <f t="shared" si="23"/>
        <v/>
      </c>
      <c r="BF37" s="43" t="str">
        <f t="shared" si="23"/>
        <v/>
      </c>
      <c r="BG37" s="43" t="str">
        <f t="shared" si="23"/>
        <v/>
      </c>
      <c r="BH37" s="43" t="str">
        <f t="shared" si="23"/>
        <v/>
      </c>
      <c r="BI37" s="43" t="str">
        <f t="shared" si="23"/>
        <v/>
      </c>
      <c r="BJ37" s="43" t="str">
        <f t="shared" si="23"/>
        <v/>
      </c>
      <c r="BK37" s="43" t="str">
        <f t="shared" si="23"/>
        <v/>
      </c>
      <c r="BL37" s="43" t="str">
        <f t="shared" si="23"/>
        <v/>
      </c>
      <c r="BM37" s="43" t="str">
        <f t="shared" si="23"/>
        <v/>
      </c>
      <c r="BN37" s="43">
        <f>COUNTBLANK(AX37:BM37)</f>
        <v>15</v>
      </c>
      <c r="BO37" s="23"/>
      <c r="BP37" s="23"/>
      <c r="BQ37" s="23"/>
      <c r="BR37" s="23"/>
      <c r="BS37" s="23"/>
      <c r="BT37" s="23"/>
      <c r="BU37" s="23"/>
      <c r="BV37" s="23" t="str">
        <f>CONCATENATE(IF(AX38&gt;0,CONCATENATE(AX37,CHAR(10)),""),IF(AY38&gt;0,CONCATENATE(AY37,CHAR(10)),""),IF(AZ38&gt;0,CONCATENATE(AZ37,CHAR(10),),""),IF(BA38&gt;0,CONCATENATE(BA37,CHAR(10)),""),IF(BB38&gt;0,CONCATENATE(BB37,CHAR(10)),""),IF(BC38&gt;0,CONCATENATE(BC37,CHAR(10)),""),IF(BD38&gt;0,CONCATENATE(BD37,CHAR(10)),""),IF(BE38&gt;0,CONCATENATE(BE37,CHAR(10)),""))</f>
        <v xml:space="preserve">ОТ
</v>
      </c>
      <c r="BW37" s="23" t="str">
        <f>CONCATENATE(IF(BF38&gt;0,CONCATENATE(BF37,CHAR(10)),""),IF(BG38&gt;0,CONCATENATE(BG37,CHAR(10)),""),IF(BH38&gt;0,CONCATENATE(BH37,CHAR(10),),""),IF(BI38&gt;0,CONCATENATE(BI37,CHAR(10)),""),IF(BJ38&gt;0,CONCATENATE(BJ37,CHAR(10)),""),IF(BK38&gt;0,CONCATENATE(BK37,CHAR(10)),""),IF(BL38&gt;0,CONCATENATE(BL37,CHAR(10)),""),IF(BM38&gt;0,CONCATENATE(BM37,CHAR(10)),""))</f>
        <v/>
      </c>
      <c r="BX37" s="23" t="str">
        <f>CONCATENATE(IF(AX38&gt;0,CONCATENATE(AX38,"(",(8*AX38),")",CHAR(10)),""),IF(AY38&gt;0,CONCATENATE(AY38,"(",(8*AY38),")",CHAR(10)),""),IF(AZ38&gt;0,CONCATENATE(AZ38,"(",(8*AZ38),")",CHAR(10)),""),IF(BA38&gt;0,CONCATENATE(BA38,"(",(8*BA38),")",CHAR(10)),""),IF(BB38&gt;0,CONCATENATE(BB38,"(",(8*BB38),")",CHAR(10)),""),IF(BC38&gt;0,CONCATENATE(BC38,"(",(8*BC38),")",CHAR(10)),""),IF(BD38&gt;0,CONCATENATE(BD38,"(",(8*BD38),")",CHAR(10)),""),IF(BE38&gt;0,CONCATENATE(BE38,"(",(8*BE38),")",CHAR(10)),""))</f>
        <v xml:space="preserve">18(144)
</v>
      </c>
      <c r="BY37" s="23" t="str">
        <f>CONCATENATE(IF(BF38&gt;0,CONCATENATE(BF38,"(",(8*BF38),")",CHAR(10)),""),IF(BG38&gt;0,CONCATENATE(BG38,"(",(8*BG38),")",CHAR(10)),""),IF(BH38&gt;0,CONCATENATE(BH38,"(",(8*BH38),")",CHAR(10)),""),IF(BI38&gt;0,CONCATENATE(BI38,"(",(8*BI38),")",CHAR(10)),""),IF(BJ38&gt;0,CONCATENATE(BJ38,"(",(8*BJ38),")",CHAR(10)),""),IF(BK38&gt;0,CONCATENATE(BK38,"(",(8*BK38),")",CHAR(10)),""),IF(BL38&gt;0,CONCATENATE(BL38,"(",(8*BL38),")",CHAR(10)),""),IF(BM38&gt;0,CONCATENATE(BM38,"(",(8*BM38),")",CHAR(10)),""))</f>
        <v/>
      </c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</row>
    <row r="38" spans="2:94" x14ac:dyDescent="0.2">
      <c r="B38" s="81"/>
      <c r="C38" s="47" t="s">
        <v>7</v>
      </c>
      <c r="D38" s="83"/>
      <c r="E38" s="59" t="str">
        <f t="shared" ref="E38:S38" si="24">IF(E39+IF(E37="Я",8, IF(E37="РВ",8,0))-E$1&lt;&gt;0,E39+IF(E37="Я",8, IF(E37="РВ",8,0))-E$1,"")</f>
        <v/>
      </c>
      <c r="F38" s="59" t="str">
        <f t="shared" si="24"/>
        <v/>
      </c>
      <c r="G38" s="59" t="str">
        <f t="shared" si="24"/>
        <v/>
      </c>
      <c r="H38" s="59" t="str">
        <f t="shared" si="24"/>
        <v/>
      </c>
      <c r="I38" s="59" t="str">
        <f t="shared" si="24"/>
        <v/>
      </c>
      <c r="J38" s="59" t="str">
        <f t="shared" si="24"/>
        <v/>
      </c>
      <c r="K38" s="59" t="str">
        <f t="shared" si="24"/>
        <v/>
      </c>
      <c r="L38" s="59" t="str">
        <f t="shared" si="24"/>
        <v/>
      </c>
      <c r="M38" s="59" t="str">
        <f t="shared" si="24"/>
        <v/>
      </c>
      <c r="N38" s="59" t="str">
        <f t="shared" si="24"/>
        <v/>
      </c>
      <c r="O38" s="59" t="str">
        <f t="shared" si="24"/>
        <v/>
      </c>
      <c r="P38" s="59" t="str">
        <f t="shared" si="24"/>
        <v/>
      </c>
      <c r="Q38" s="59" t="str">
        <f t="shared" si="24"/>
        <v/>
      </c>
      <c r="R38" s="59" t="str">
        <f t="shared" si="24"/>
        <v/>
      </c>
      <c r="S38" s="59" t="str">
        <f t="shared" si="24"/>
        <v/>
      </c>
      <c r="T38" s="60">
        <f>SUM(E38:S38)</f>
        <v>0</v>
      </c>
      <c r="U38" s="59" t="str">
        <f t="shared" ref="U38:AJ38" si="25">IF(U39+IF(U37="Я",8, IF(U37="РВ",8,0))-U$1&lt;&gt;0,U39+IF(U37="Я",8, IF(U37="РВ",8,0))-U$1,"")</f>
        <v/>
      </c>
      <c r="V38" s="59" t="str">
        <f t="shared" si="25"/>
        <v/>
      </c>
      <c r="W38" s="59" t="str">
        <f t="shared" si="25"/>
        <v/>
      </c>
      <c r="X38" s="59">
        <f t="shared" si="25"/>
        <v>8</v>
      </c>
      <c r="Y38" s="59" t="str">
        <f t="shared" si="25"/>
        <v/>
      </c>
      <c r="Z38" s="59" t="str">
        <f t="shared" si="25"/>
        <v/>
      </c>
      <c r="AA38" s="59">
        <f t="shared" si="25"/>
        <v>8</v>
      </c>
      <c r="AB38" s="59">
        <f t="shared" si="25"/>
        <v>8</v>
      </c>
      <c r="AC38" s="59">
        <f t="shared" si="25"/>
        <v>8</v>
      </c>
      <c r="AD38" s="59">
        <f t="shared" si="25"/>
        <v>8</v>
      </c>
      <c r="AE38" s="59">
        <f t="shared" si="25"/>
        <v>8</v>
      </c>
      <c r="AF38" s="59" t="str">
        <f t="shared" si="25"/>
        <v/>
      </c>
      <c r="AG38" s="59" t="str">
        <f t="shared" si="25"/>
        <v/>
      </c>
      <c r="AH38" s="59">
        <f t="shared" si="25"/>
        <v>8</v>
      </c>
      <c r="AI38" s="59">
        <f t="shared" si="25"/>
        <v>8</v>
      </c>
      <c r="AJ38" s="59">
        <f t="shared" si="25"/>
        <v>8</v>
      </c>
      <c r="AK38" s="60">
        <f>SUM(U38:AJ38)</f>
        <v>72</v>
      </c>
      <c r="AL38" s="76"/>
      <c r="AM38" s="76"/>
      <c r="AN38" s="63"/>
      <c r="AO38" s="73"/>
      <c r="AP38" s="63" t="str">
        <f ca="1">IF(SUMIF(E37:AJ38,"РВ",E38:AJ38)&lt;=0,"",SUMIF(E37:AJ38,"РВ",E38:AJ38))</f>
        <v/>
      </c>
      <c r="AQ38" s="73"/>
      <c r="AR38" s="67"/>
      <c r="AS38" s="78"/>
      <c r="AT38" s="78"/>
      <c r="AU38" s="76"/>
      <c r="AV38" s="23">
        <v>1</v>
      </c>
      <c r="AW38" s="23"/>
      <c r="AX38" s="43">
        <f t="shared" ref="AX38:BM38" si="26">COUNTIF($E37:$S37,AX$17)+COUNTIF($U37:$AJ37,AX$17)</f>
        <v>0</v>
      </c>
      <c r="AY38" s="43">
        <f t="shared" si="26"/>
        <v>18</v>
      </c>
      <c r="AZ38" s="43">
        <f t="shared" si="26"/>
        <v>0</v>
      </c>
      <c r="BA38" s="43">
        <f t="shared" si="26"/>
        <v>0</v>
      </c>
      <c r="BB38" s="43">
        <f t="shared" si="26"/>
        <v>0</v>
      </c>
      <c r="BC38" s="43">
        <f t="shared" si="26"/>
        <v>0</v>
      </c>
      <c r="BD38" s="43">
        <f t="shared" si="26"/>
        <v>0</v>
      </c>
      <c r="BE38" s="43">
        <f t="shared" si="26"/>
        <v>0</v>
      </c>
      <c r="BF38" s="43">
        <f t="shared" si="26"/>
        <v>0</v>
      </c>
      <c r="BG38" s="43">
        <f t="shared" si="26"/>
        <v>0</v>
      </c>
      <c r="BH38" s="43">
        <f t="shared" si="26"/>
        <v>0</v>
      </c>
      <c r="BI38" s="43">
        <f t="shared" si="26"/>
        <v>0</v>
      </c>
      <c r="BJ38" s="43">
        <f t="shared" si="26"/>
        <v>0</v>
      </c>
      <c r="BK38" s="43">
        <f t="shared" si="26"/>
        <v>0</v>
      </c>
      <c r="BL38" s="43">
        <f t="shared" si="26"/>
        <v>0</v>
      </c>
      <c r="BM38" s="43">
        <f t="shared" si="26"/>
        <v>0</v>
      </c>
      <c r="BN38" s="4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</row>
    <row r="39" spans="2:94" x14ac:dyDescent="0.2">
      <c r="B39" s="46"/>
      <c r="C39" s="45" t="s">
        <v>65</v>
      </c>
      <c r="D39" s="5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60">
        <f>SUM(E39:S39)</f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60">
        <f>SUM(U39:AJ39)</f>
        <v>0</v>
      </c>
      <c r="AL39" s="64"/>
      <c r="AM39" s="64"/>
      <c r="AN39" s="64">
        <f>T39+AK39</f>
        <v>0</v>
      </c>
      <c r="AO39" s="74"/>
      <c r="AP39" s="64"/>
      <c r="AQ39" s="74"/>
      <c r="AR39" s="64"/>
      <c r="AS39" s="68"/>
      <c r="AT39" s="65"/>
      <c r="AU39" s="64"/>
      <c r="AV39" s="23">
        <f>IF(T39+AK39&gt;0,1,0)</f>
        <v>0</v>
      </c>
      <c r="AW39" s="2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</row>
    <row r="40" spans="2:94" x14ac:dyDescent="0.2">
      <c r="B40" s="80">
        <v>8</v>
      </c>
      <c r="C40" s="44"/>
      <c r="D40" s="82"/>
      <c r="E40" s="22" t="s">
        <v>78</v>
      </c>
      <c r="F40" s="22" t="s">
        <v>78</v>
      </c>
      <c r="G40" s="22" t="s">
        <v>78</v>
      </c>
      <c r="H40" s="22" t="s">
        <v>78</v>
      </c>
      <c r="I40" s="22" t="s">
        <v>78</v>
      </c>
      <c r="J40" s="22" t="s">
        <v>79</v>
      </c>
      <c r="K40" s="22" t="s">
        <v>79</v>
      </c>
      <c r="L40" s="22" t="s">
        <v>78</v>
      </c>
      <c r="M40" s="22" t="s">
        <v>78</v>
      </c>
      <c r="N40" s="22" t="s">
        <v>78</v>
      </c>
      <c r="O40" s="22" t="s">
        <v>78</v>
      </c>
      <c r="P40" s="22" t="s">
        <v>78</v>
      </c>
      <c r="Q40" s="22" t="s">
        <v>79</v>
      </c>
      <c r="R40" s="22" t="s">
        <v>79</v>
      </c>
      <c r="S40" s="22" t="s">
        <v>78</v>
      </c>
      <c r="T40" s="59">
        <f>COUNTIF(E40:S40,"Я")+COUNTIF(E40:S40,"РВ")</f>
        <v>11</v>
      </c>
      <c r="U40" s="22" t="s">
        <v>78</v>
      </c>
      <c r="V40" s="22" t="s">
        <v>78</v>
      </c>
      <c r="W40" s="22" t="s">
        <v>78</v>
      </c>
      <c r="X40" s="22" t="s">
        <v>78</v>
      </c>
      <c r="Y40" s="22" t="s">
        <v>79</v>
      </c>
      <c r="Z40" s="22" t="s">
        <v>79</v>
      </c>
      <c r="AA40" s="22" t="s">
        <v>78</v>
      </c>
      <c r="AB40" s="22" t="s">
        <v>78</v>
      </c>
      <c r="AC40" s="22" t="s">
        <v>78</v>
      </c>
      <c r="AD40" s="69" t="s">
        <v>78</v>
      </c>
      <c r="AE40" s="22" t="s">
        <v>78</v>
      </c>
      <c r="AF40" s="22" t="s">
        <v>79</v>
      </c>
      <c r="AG40" s="22" t="s">
        <v>79</v>
      </c>
      <c r="AH40" s="22" t="s">
        <v>78</v>
      </c>
      <c r="AI40" s="22" t="s">
        <v>78</v>
      </c>
      <c r="AJ40" s="22" t="s">
        <v>78</v>
      </c>
      <c r="AK40" s="59">
        <f>COUNTIF(U40:AJ40,"Я")+COUNTIF(U40:AJ40,"РВ")</f>
        <v>12</v>
      </c>
      <c r="AL40" s="75">
        <f>T40+AK40</f>
        <v>23</v>
      </c>
      <c r="AM40" s="75">
        <f>T41+AK41</f>
        <v>184</v>
      </c>
      <c r="AN40" s="61"/>
      <c r="AO40" s="72"/>
      <c r="AP40" s="62">
        <f>COUNTIF($E40:$S40,"РВ")+COUNTIF($U40:$AJ40,"РВ")</f>
        <v>0</v>
      </c>
      <c r="AQ40" s="72"/>
      <c r="AR40" s="66" t="str">
        <f>IF(SUM($AX41:$BM41)&gt;0,CONCATENATE(SUM($AX41:$BM41),"(",8*SUM($AX41:$BM41),")"),"")</f>
        <v/>
      </c>
      <c r="AS40" s="77" t="str">
        <f>CONCATENATE(BV40,BW40)</f>
        <v/>
      </c>
      <c r="AT40" s="77" t="str">
        <f>CONCATENATE(BX40,BY40)</f>
        <v/>
      </c>
      <c r="AU40" s="75">
        <f>COUNTIF(U40:AJ40,"В")+COUNTIF(E40:S40,"В")+COUNTIF(U40:AJ40,"РВ")+COUNTIF(E40:S40,"РВ")</f>
        <v>8</v>
      </c>
      <c r="AV40" s="23">
        <v>1</v>
      </c>
      <c r="AW40" s="23"/>
      <c r="AX40" s="43" t="str">
        <f t="shared" ref="AX40:BM40" si="27">IF(AX41&lt;&gt;0,AX$17,"")</f>
        <v/>
      </c>
      <c r="AY40" s="43" t="str">
        <f t="shared" si="27"/>
        <v/>
      </c>
      <c r="AZ40" s="43" t="str">
        <f t="shared" si="27"/>
        <v/>
      </c>
      <c r="BA40" s="43" t="str">
        <f t="shared" si="27"/>
        <v/>
      </c>
      <c r="BB40" s="43" t="str">
        <f t="shared" si="27"/>
        <v/>
      </c>
      <c r="BC40" s="43" t="str">
        <f t="shared" si="27"/>
        <v/>
      </c>
      <c r="BD40" s="43" t="str">
        <f t="shared" si="27"/>
        <v/>
      </c>
      <c r="BE40" s="43" t="str">
        <f t="shared" si="27"/>
        <v/>
      </c>
      <c r="BF40" s="43" t="str">
        <f t="shared" si="27"/>
        <v/>
      </c>
      <c r="BG40" s="43" t="str">
        <f t="shared" si="27"/>
        <v/>
      </c>
      <c r="BH40" s="43" t="str">
        <f t="shared" si="27"/>
        <v/>
      </c>
      <c r="BI40" s="43" t="str">
        <f t="shared" si="27"/>
        <v/>
      </c>
      <c r="BJ40" s="43" t="str">
        <f t="shared" si="27"/>
        <v/>
      </c>
      <c r="BK40" s="43" t="str">
        <f t="shared" si="27"/>
        <v/>
      </c>
      <c r="BL40" s="43" t="str">
        <f t="shared" si="27"/>
        <v/>
      </c>
      <c r="BM40" s="43" t="str">
        <f t="shared" si="27"/>
        <v/>
      </c>
      <c r="BN40" s="43">
        <f>COUNTBLANK(AX40:BM40)</f>
        <v>16</v>
      </c>
      <c r="BO40" s="23"/>
      <c r="BP40" s="23"/>
      <c r="BQ40" s="23"/>
      <c r="BR40" s="23"/>
      <c r="BS40" s="23"/>
      <c r="BT40" s="23"/>
      <c r="BU40" s="23"/>
      <c r="BV40" s="23" t="str">
        <f>CONCATENATE(IF(AX41&gt;0,CONCATENATE(AX40,CHAR(10)),""),IF(AY41&gt;0,CONCATENATE(AY40,CHAR(10)),""),IF(AZ41&gt;0,CONCATENATE(AZ40,CHAR(10),),""),IF(BA41&gt;0,CONCATENATE(BA40,CHAR(10)),""),IF(BB41&gt;0,CONCATENATE(BB40,CHAR(10)),""),IF(BC41&gt;0,CONCATENATE(BC40,CHAR(10)),""),IF(BD41&gt;0,CONCATENATE(BD40,CHAR(10)),""),IF(BE41&gt;0,CONCATENATE(BE40,CHAR(10)),""))</f>
        <v/>
      </c>
      <c r="BW40" s="23" t="str">
        <f>CONCATENATE(IF(BF41&gt;0,CONCATENATE(BF40,CHAR(10)),""),IF(BG41&gt;0,CONCATENATE(BG40,CHAR(10)),""),IF(BH41&gt;0,CONCATENATE(BH40,CHAR(10),),""),IF(BI41&gt;0,CONCATENATE(BI40,CHAR(10)),""),IF(BJ41&gt;0,CONCATENATE(BJ40,CHAR(10)),""),IF(BK41&gt;0,CONCATENATE(BK40,CHAR(10)),""),IF(BL41&gt;0,CONCATENATE(BL40,CHAR(10)),""),IF(BM41&gt;0,CONCATENATE(BM40,CHAR(10)),""))</f>
        <v/>
      </c>
      <c r="BX40" s="23" t="str">
        <f>CONCATENATE(IF(AX41&gt;0,CONCATENATE(AX41,"(",(8*AX41),")",CHAR(10)),""),IF(AY41&gt;0,CONCATENATE(AY41,"(",(8*AY41),")",CHAR(10)),""),IF(AZ41&gt;0,CONCATENATE(AZ41,"(",(8*AZ41),")",CHAR(10)),""),IF(BA41&gt;0,CONCATENATE(BA41,"(",(8*BA41),")",CHAR(10)),""),IF(BB41&gt;0,CONCATENATE(BB41,"(",(8*BB41),")",CHAR(10)),""),IF(BC41&gt;0,CONCATENATE(BC41,"(",(8*BC41),")",CHAR(10)),""),IF(BD41&gt;0,CONCATENATE(BD41,"(",(8*BD41),")",CHAR(10)),""),IF(BE41&gt;0,CONCATENATE(BE41,"(",(8*BE41),")",CHAR(10)),""))</f>
        <v/>
      </c>
      <c r="BY40" s="23" t="str">
        <f>CONCATENATE(IF(BF41&gt;0,CONCATENATE(BF41,"(",(8*BF41),")",CHAR(10)),""),IF(BG41&gt;0,CONCATENATE(BG41,"(",(8*BG41),")",CHAR(10)),""),IF(BH41&gt;0,CONCATENATE(BH41,"(",(8*BH41),")",CHAR(10)),""),IF(BI41&gt;0,CONCATENATE(BI41,"(",(8*BI41),")",CHAR(10)),""),IF(BJ41&gt;0,CONCATENATE(BJ41,"(",(8*BJ41),")",CHAR(10)),""),IF(BK41&gt;0,CONCATENATE(BK41,"(",(8*BK41),")",CHAR(10)),""),IF(BL41&gt;0,CONCATENATE(BL41,"(",(8*BL41),")",CHAR(10)),""),IF(BM41&gt;0,CONCATENATE(BM41,"(",(8*BM41),")",CHAR(10)),""))</f>
        <v/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</row>
    <row r="41" spans="2:94" x14ac:dyDescent="0.2">
      <c r="B41" s="81"/>
      <c r="C41" s="47" t="s">
        <v>7</v>
      </c>
      <c r="D41" s="83"/>
      <c r="E41" s="59">
        <f t="shared" ref="E41:S41" si="28">IF(E42+IF(E40="Я",8, IF(E40="РВ",8,0))-E$1&lt;&gt;0,E42+IF(E40="Я",8, IF(E40="РВ",8,0))-E$1,"")</f>
        <v>8</v>
      </c>
      <c r="F41" s="59">
        <f t="shared" si="28"/>
        <v>8</v>
      </c>
      <c r="G41" s="59">
        <f t="shared" si="28"/>
        <v>8</v>
      </c>
      <c r="H41" s="59">
        <f t="shared" si="28"/>
        <v>8</v>
      </c>
      <c r="I41" s="59">
        <f t="shared" si="28"/>
        <v>8</v>
      </c>
      <c r="J41" s="59" t="str">
        <f t="shared" si="28"/>
        <v/>
      </c>
      <c r="K41" s="59" t="str">
        <f t="shared" si="28"/>
        <v/>
      </c>
      <c r="L41" s="59">
        <f t="shared" si="28"/>
        <v>8</v>
      </c>
      <c r="M41" s="59">
        <f t="shared" si="28"/>
        <v>8</v>
      </c>
      <c r="N41" s="59">
        <f t="shared" si="28"/>
        <v>8</v>
      </c>
      <c r="O41" s="59">
        <f t="shared" si="28"/>
        <v>8</v>
      </c>
      <c r="P41" s="59">
        <f t="shared" si="28"/>
        <v>8</v>
      </c>
      <c r="Q41" s="59" t="str">
        <f t="shared" si="28"/>
        <v/>
      </c>
      <c r="R41" s="59" t="str">
        <f t="shared" si="28"/>
        <v/>
      </c>
      <c r="S41" s="59">
        <f t="shared" si="28"/>
        <v>8</v>
      </c>
      <c r="T41" s="60">
        <f>SUM(E41:S41)</f>
        <v>88</v>
      </c>
      <c r="U41" s="59">
        <f t="shared" ref="U41:AJ41" si="29">IF(U42+IF(U40="Я",8, IF(U40="РВ",8,0))-U$1&lt;&gt;0,U42+IF(U40="Я",8, IF(U40="РВ",8,0))-U$1,"")</f>
        <v>8</v>
      </c>
      <c r="V41" s="59">
        <f t="shared" si="29"/>
        <v>8</v>
      </c>
      <c r="W41" s="59">
        <f t="shared" si="29"/>
        <v>8</v>
      </c>
      <c r="X41" s="59">
        <f t="shared" si="29"/>
        <v>8</v>
      </c>
      <c r="Y41" s="59" t="str">
        <f t="shared" si="29"/>
        <v/>
      </c>
      <c r="Z41" s="59" t="str">
        <f t="shared" si="29"/>
        <v/>
      </c>
      <c r="AA41" s="59">
        <f t="shared" si="29"/>
        <v>8</v>
      </c>
      <c r="AB41" s="59">
        <f t="shared" si="29"/>
        <v>8</v>
      </c>
      <c r="AC41" s="59">
        <f t="shared" si="29"/>
        <v>8</v>
      </c>
      <c r="AD41" s="59">
        <f t="shared" si="29"/>
        <v>8</v>
      </c>
      <c r="AE41" s="59">
        <f t="shared" si="29"/>
        <v>8</v>
      </c>
      <c r="AF41" s="59" t="str">
        <f t="shared" si="29"/>
        <v/>
      </c>
      <c r="AG41" s="59" t="str">
        <f t="shared" si="29"/>
        <v/>
      </c>
      <c r="AH41" s="59">
        <f t="shared" si="29"/>
        <v>8</v>
      </c>
      <c r="AI41" s="59">
        <f t="shared" si="29"/>
        <v>8</v>
      </c>
      <c r="AJ41" s="59">
        <f t="shared" si="29"/>
        <v>8</v>
      </c>
      <c r="AK41" s="60">
        <f>SUM(U41:AJ41)</f>
        <v>96</v>
      </c>
      <c r="AL41" s="76"/>
      <c r="AM41" s="76"/>
      <c r="AN41" s="63"/>
      <c r="AO41" s="73"/>
      <c r="AP41" s="63" t="str">
        <f ca="1">IF(SUMIF(E40:AJ41,"РВ",E41:AJ41)&lt;=0,"",SUMIF(E40:AJ41,"РВ",E41:AJ41))</f>
        <v/>
      </c>
      <c r="AQ41" s="73"/>
      <c r="AR41" s="67"/>
      <c r="AS41" s="78"/>
      <c r="AT41" s="78"/>
      <c r="AU41" s="76"/>
      <c r="AV41" s="23">
        <v>1</v>
      </c>
      <c r="AW41" s="23"/>
      <c r="AX41" s="43">
        <f t="shared" ref="AX41:BM41" si="30">COUNTIF($E40:$S40,AX$17)+COUNTIF($U40:$AJ40,AX$17)</f>
        <v>0</v>
      </c>
      <c r="AY41" s="43">
        <f t="shared" si="30"/>
        <v>0</v>
      </c>
      <c r="AZ41" s="43">
        <f t="shared" si="30"/>
        <v>0</v>
      </c>
      <c r="BA41" s="43">
        <f t="shared" si="30"/>
        <v>0</v>
      </c>
      <c r="BB41" s="43">
        <f t="shared" si="30"/>
        <v>0</v>
      </c>
      <c r="BC41" s="43">
        <f t="shared" si="30"/>
        <v>0</v>
      </c>
      <c r="BD41" s="43">
        <f t="shared" si="30"/>
        <v>0</v>
      </c>
      <c r="BE41" s="43">
        <f t="shared" si="30"/>
        <v>0</v>
      </c>
      <c r="BF41" s="43">
        <f t="shared" si="30"/>
        <v>0</v>
      </c>
      <c r="BG41" s="43">
        <f t="shared" si="30"/>
        <v>0</v>
      </c>
      <c r="BH41" s="43">
        <f t="shared" si="30"/>
        <v>0</v>
      </c>
      <c r="BI41" s="43">
        <f t="shared" si="30"/>
        <v>0</v>
      </c>
      <c r="BJ41" s="43">
        <f t="shared" si="30"/>
        <v>0</v>
      </c>
      <c r="BK41" s="43">
        <f t="shared" si="30"/>
        <v>0</v>
      </c>
      <c r="BL41" s="43">
        <f t="shared" si="30"/>
        <v>0</v>
      </c>
      <c r="BM41" s="43">
        <f t="shared" si="30"/>
        <v>0</v>
      </c>
      <c r="BN41" s="4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2:94" x14ac:dyDescent="0.2">
      <c r="B42" s="46"/>
      <c r="C42" s="45" t="s">
        <v>65</v>
      </c>
      <c r="D42" s="5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60">
        <f>SUM(E42:S42)</f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60">
        <f>SUM(U42:AJ42)</f>
        <v>0</v>
      </c>
      <c r="AL42" s="64"/>
      <c r="AM42" s="64"/>
      <c r="AN42" s="64">
        <f>T42+AK42</f>
        <v>0</v>
      </c>
      <c r="AO42" s="74"/>
      <c r="AP42" s="64"/>
      <c r="AQ42" s="74"/>
      <c r="AR42" s="64"/>
      <c r="AS42" s="68"/>
      <c r="AT42" s="65"/>
      <c r="AU42" s="64"/>
      <c r="AV42" s="23">
        <f>IF(T42+AK42&gt;0,1,0)</f>
        <v>0</v>
      </c>
      <c r="AW42" s="2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</row>
    <row r="43" spans="2:94" x14ac:dyDescent="0.2">
      <c r="B43" s="80">
        <v>9</v>
      </c>
      <c r="C43" s="44"/>
      <c r="D43" s="82"/>
      <c r="E43" s="22" t="s">
        <v>78</v>
      </c>
      <c r="F43" s="22" t="s">
        <v>78</v>
      </c>
      <c r="G43" s="22" t="s">
        <v>78</v>
      </c>
      <c r="H43" s="22" t="s">
        <v>78</v>
      </c>
      <c r="I43" s="22" t="s">
        <v>78</v>
      </c>
      <c r="J43" s="22" t="s">
        <v>79</v>
      </c>
      <c r="K43" s="22" t="s">
        <v>79</v>
      </c>
      <c r="L43" s="22" t="s">
        <v>78</v>
      </c>
      <c r="M43" s="22" t="s">
        <v>78</v>
      </c>
      <c r="N43" s="22" t="s">
        <v>78</v>
      </c>
      <c r="O43" s="22" t="s">
        <v>78</v>
      </c>
      <c r="P43" s="22" t="s">
        <v>78</v>
      </c>
      <c r="Q43" s="22" t="s">
        <v>79</v>
      </c>
      <c r="R43" s="22" t="s">
        <v>79</v>
      </c>
      <c r="S43" s="22" t="s">
        <v>78</v>
      </c>
      <c r="T43" s="59">
        <f>COUNTIF(E43:S43,"Я")+COUNTIF(E43:S43,"РВ")</f>
        <v>11</v>
      </c>
      <c r="U43" s="22" t="s">
        <v>78</v>
      </c>
      <c r="V43" s="22" t="s">
        <v>78</v>
      </c>
      <c r="W43" s="22" t="s">
        <v>78</v>
      </c>
      <c r="X43" s="22" t="s">
        <v>78</v>
      </c>
      <c r="Y43" s="22" t="s">
        <v>79</v>
      </c>
      <c r="Z43" s="22" t="s">
        <v>79</v>
      </c>
      <c r="AA43" s="22" t="s">
        <v>61</v>
      </c>
      <c r="AB43" s="22" t="s">
        <v>61</v>
      </c>
      <c r="AC43" s="22" t="s">
        <v>61</v>
      </c>
      <c r="AD43" s="22" t="s">
        <v>61</v>
      </c>
      <c r="AE43" s="22" t="s">
        <v>61</v>
      </c>
      <c r="AF43" s="22" t="s">
        <v>61</v>
      </c>
      <c r="AG43" s="22" t="s">
        <v>61</v>
      </c>
      <c r="AH43" s="22" t="s">
        <v>61</v>
      </c>
      <c r="AI43" s="22" t="s">
        <v>61</v>
      </c>
      <c r="AJ43" s="22" t="s">
        <v>61</v>
      </c>
      <c r="AK43" s="59">
        <f>COUNTIF(U43:AJ43,"Я")+COUNTIF(U43:AJ43,"РВ")</f>
        <v>4</v>
      </c>
      <c r="AL43" s="75">
        <f>T43+AK43</f>
        <v>15</v>
      </c>
      <c r="AM43" s="75">
        <f>T44+AK44</f>
        <v>120</v>
      </c>
      <c r="AN43" s="61"/>
      <c r="AO43" s="72"/>
      <c r="AP43" s="62">
        <f>COUNTIF($E43:$S43,"РВ")+COUNTIF($U43:$AJ43,"РВ")</f>
        <v>0</v>
      </c>
      <c r="AQ43" s="72"/>
      <c r="AR43" s="66" t="str">
        <f>IF(SUM($AX44:$BM44)&gt;0,CONCATENATE(SUM($AX44:$BM44),"(",8*SUM($AX44:$BM44),")"),"")</f>
        <v>10(80)</v>
      </c>
      <c r="AS43" s="77" t="str">
        <f>CONCATENATE(BV43,BW43)</f>
        <v xml:space="preserve">ОТ
</v>
      </c>
      <c r="AT43" s="77" t="str">
        <f>CONCATENATE(BX43,BY43)</f>
        <v xml:space="preserve">10(80)
</v>
      </c>
      <c r="AU43" s="75">
        <f>COUNTIF(U43:AJ43,"В")+COUNTIF(E43:S43,"В")+COUNTIF(U43:AJ43,"РВ")+COUNTIF(E43:S43,"РВ")</f>
        <v>6</v>
      </c>
      <c r="AV43" s="23">
        <v>1</v>
      </c>
      <c r="AW43" s="23"/>
      <c r="AX43" s="43" t="str">
        <f t="shared" ref="AX43:BM43" si="31">IF(AX44&lt;&gt;0,AX$17,"")</f>
        <v/>
      </c>
      <c r="AY43" s="43" t="str">
        <f t="shared" si="31"/>
        <v>ОТ</v>
      </c>
      <c r="AZ43" s="43" t="str">
        <f t="shared" si="31"/>
        <v/>
      </c>
      <c r="BA43" s="43" t="str">
        <f t="shared" si="31"/>
        <v/>
      </c>
      <c r="BB43" s="43" t="str">
        <f t="shared" si="31"/>
        <v/>
      </c>
      <c r="BC43" s="43" t="str">
        <f t="shared" si="31"/>
        <v/>
      </c>
      <c r="BD43" s="43" t="str">
        <f t="shared" si="31"/>
        <v/>
      </c>
      <c r="BE43" s="43" t="str">
        <f t="shared" si="31"/>
        <v/>
      </c>
      <c r="BF43" s="43" t="str">
        <f t="shared" si="31"/>
        <v/>
      </c>
      <c r="BG43" s="43" t="str">
        <f t="shared" si="31"/>
        <v/>
      </c>
      <c r="BH43" s="43" t="str">
        <f t="shared" si="31"/>
        <v/>
      </c>
      <c r="BI43" s="43" t="str">
        <f t="shared" si="31"/>
        <v/>
      </c>
      <c r="BJ43" s="43" t="str">
        <f t="shared" si="31"/>
        <v/>
      </c>
      <c r="BK43" s="43" t="str">
        <f t="shared" si="31"/>
        <v/>
      </c>
      <c r="BL43" s="43" t="str">
        <f t="shared" si="31"/>
        <v/>
      </c>
      <c r="BM43" s="43" t="str">
        <f t="shared" si="31"/>
        <v/>
      </c>
      <c r="BN43" s="43">
        <f>COUNTBLANK(AX43:BM43)</f>
        <v>15</v>
      </c>
      <c r="BO43" s="23"/>
      <c r="BP43" s="23"/>
      <c r="BQ43" s="23"/>
      <c r="BR43" s="23"/>
      <c r="BS43" s="23"/>
      <c r="BT43" s="23"/>
      <c r="BU43" s="23"/>
      <c r="BV43" s="23" t="str">
        <f>CONCATENATE(IF(AX44&gt;0,CONCATENATE(AX43,CHAR(10)),""),IF(AY44&gt;0,CONCATENATE(AY43,CHAR(10)),""),IF(AZ44&gt;0,CONCATENATE(AZ43,CHAR(10),),""),IF(BA44&gt;0,CONCATENATE(BA43,CHAR(10)),""),IF(BB44&gt;0,CONCATENATE(BB43,CHAR(10)),""),IF(BC44&gt;0,CONCATENATE(BC43,CHAR(10)),""),IF(BD44&gt;0,CONCATENATE(BD43,CHAR(10)),""),IF(BE44&gt;0,CONCATENATE(BE43,CHAR(10)),""))</f>
        <v xml:space="preserve">ОТ
</v>
      </c>
      <c r="BW43" s="23" t="str">
        <f>CONCATENATE(IF(BF44&gt;0,CONCATENATE(BF43,CHAR(10)),""),IF(BG44&gt;0,CONCATENATE(BG43,CHAR(10)),""),IF(BH44&gt;0,CONCATENATE(BH43,CHAR(10),),""),IF(BI44&gt;0,CONCATENATE(BI43,CHAR(10)),""),IF(BJ44&gt;0,CONCATENATE(BJ43,CHAR(10)),""),IF(BK44&gt;0,CONCATENATE(BK43,CHAR(10)),""),IF(BL44&gt;0,CONCATENATE(BL43,CHAR(10)),""),IF(BM44&gt;0,CONCATENATE(BM43,CHAR(10)),""))</f>
        <v/>
      </c>
      <c r="BX43" s="23" t="str">
        <f>CONCATENATE(IF(AX44&gt;0,CONCATENATE(AX44,"(",(8*AX44),")",CHAR(10)),""),IF(AY44&gt;0,CONCATENATE(AY44,"(",(8*AY44),")",CHAR(10)),""),IF(AZ44&gt;0,CONCATENATE(AZ44,"(",(8*AZ44),")",CHAR(10)),""),IF(BA44&gt;0,CONCATENATE(BA44,"(",(8*BA44),")",CHAR(10)),""),IF(BB44&gt;0,CONCATENATE(BB44,"(",(8*BB44),")",CHAR(10)),""),IF(BC44&gt;0,CONCATENATE(BC44,"(",(8*BC44),")",CHAR(10)),""),IF(BD44&gt;0,CONCATENATE(BD44,"(",(8*BD44),")",CHAR(10)),""),IF(BE44&gt;0,CONCATENATE(BE44,"(",(8*BE44),")",CHAR(10)),""))</f>
        <v xml:space="preserve">10(80)
</v>
      </c>
      <c r="BY43" s="23" t="str">
        <f>CONCATENATE(IF(BF44&gt;0,CONCATENATE(BF44,"(",(8*BF44),")",CHAR(10)),""),IF(BG44&gt;0,CONCATENATE(BG44,"(",(8*BG44),")",CHAR(10)),""),IF(BH44&gt;0,CONCATENATE(BH44,"(",(8*BH44),")",CHAR(10)),""),IF(BI44&gt;0,CONCATENATE(BI44,"(",(8*BI44),")",CHAR(10)),""),IF(BJ44&gt;0,CONCATENATE(BJ44,"(",(8*BJ44),")",CHAR(10)),""),IF(BK44&gt;0,CONCATENATE(BK44,"(",(8*BK44),")",CHAR(10)),""),IF(BL44&gt;0,CONCATENATE(BL44,"(",(8*BL44),")",CHAR(10)),""),IF(BM44&gt;0,CONCATENATE(BM44,"(",(8*BM44),")",CHAR(10)),""))</f>
        <v/>
      </c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</row>
    <row r="44" spans="2:94" x14ac:dyDescent="0.2">
      <c r="B44" s="81"/>
      <c r="C44" s="47" t="s">
        <v>74</v>
      </c>
      <c r="D44" s="83"/>
      <c r="E44" s="59">
        <f t="shared" ref="E44:S44" si="32">IF(E45+IF(E43="Я",8, IF(E43="РВ",8,0))-E$1&lt;&gt;0,E45+IF(E43="Я",8, IF(E43="РВ",8,0))-E$1,"")</f>
        <v>8</v>
      </c>
      <c r="F44" s="59">
        <f t="shared" si="32"/>
        <v>8</v>
      </c>
      <c r="G44" s="59">
        <f t="shared" si="32"/>
        <v>8</v>
      </c>
      <c r="H44" s="59">
        <f t="shared" si="32"/>
        <v>8</v>
      </c>
      <c r="I44" s="59">
        <f t="shared" si="32"/>
        <v>8</v>
      </c>
      <c r="J44" s="59" t="str">
        <f t="shared" si="32"/>
        <v/>
      </c>
      <c r="K44" s="59" t="str">
        <f t="shared" si="32"/>
        <v/>
      </c>
      <c r="L44" s="59">
        <f t="shared" si="32"/>
        <v>8</v>
      </c>
      <c r="M44" s="59">
        <f t="shared" si="32"/>
        <v>8</v>
      </c>
      <c r="N44" s="59">
        <f t="shared" si="32"/>
        <v>8</v>
      </c>
      <c r="O44" s="59">
        <f t="shared" si="32"/>
        <v>8</v>
      </c>
      <c r="P44" s="59">
        <f t="shared" si="32"/>
        <v>8</v>
      </c>
      <c r="Q44" s="59" t="str">
        <f t="shared" si="32"/>
        <v/>
      </c>
      <c r="R44" s="59" t="str">
        <f t="shared" si="32"/>
        <v/>
      </c>
      <c r="S44" s="59">
        <f t="shared" si="32"/>
        <v>8</v>
      </c>
      <c r="T44" s="60">
        <f>SUM(E44:S44)</f>
        <v>88</v>
      </c>
      <c r="U44" s="59">
        <f t="shared" ref="U44:AJ44" si="33">IF(U45+IF(U43="Я",8, IF(U43="РВ",8,0))-U$1&lt;&gt;0,U45+IF(U43="Я",8, IF(U43="РВ",8,0))-U$1,"")</f>
        <v>8</v>
      </c>
      <c r="V44" s="59">
        <f t="shared" si="33"/>
        <v>8</v>
      </c>
      <c r="W44" s="59">
        <f t="shared" si="33"/>
        <v>8</v>
      </c>
      <c r="X44" s="59">
        <f t="shared" si="33"/>
        <v>8</v>
      </c>
      <c r="Y44" s="59" t="str">
        <f t="shared" si="33"/>
        <v/>
      </c>
      <c r="Z44" s="59" t="str">
        <f t="shared" si="33"/>
        <v/>
      </c>
      <c r="AA44" s="59" t="str">
        <f t="shared" si="33"/>
        <v/>
      </c>
      <c r="AB44" s="59" t="str">
        <f t="shared" si="33"/>
        <v/>
      </c>
      <c r="AC44" s="59" t="str">
        <f t="shared" si="33"/>
        <v/>
      </c>
      <c r="AD44" s="59" t="str">
        <f t="shared" si="33"/>
        <v/>
      </c>
      <c r="AE44" s="59" t="str">
        <f t="shared" si="33"/>
        <v/>
      </c>
      <c r="AF44" s="59" t="str">
        <f t="shared" si="33"/>
        <v/>
      </c>
      <c r="AG44" s="59" t="str">
        <f t="shared" si="33"/>
        <v/>
      </c>
      <c r="AH44" s="59" t="str">
        <f t="shared" si="33"/>
        <v/>
      </c>
      <c r="AI44" s="59" t="str">
        <f t="shared" si="33"/>
        <v/>
      </c>
      <c r="AJ44" s="59" t="str">
        <f t="shared" si="33"/>
        <v/>
      </c>
      <c r="AK44" s="60">
        <f>SUM(U44:AJ44)</f>
        <v>32</v>
      </c>
      <c r="AL44" s="76"/>
      <c r="AM44" s="76"/>
      <c r="AN44" s="63"/>
      <c r="AO44" s="73"/>
      <c r="AP44" s="63" t="str">
        <f ca="1">IF(SUMIF(E43:AJ44,"РВ",E44:AJ44)&lt;=0,"",SUMIF(E43:AJ44,"РВ",E44:AJ44))</f>
        <v/>
      </c>
      <c r="AQ44" s="73"/>
      <c r="AR44" s="67"/>
      <c r="AS44" s="78"/>
      <c r="AT44" s="78"/>
      <c r="AU44" s="76"/>
      <c r="AV44" s="23">
        <v>1</v>
      </c>
      <c r="AW44" s="23"/>
      <c r="AX44" s="43">
        <f t="shared" ref="AX44:BM44" si="34">COUNTIF($E43:$S43,AX$17)+COUNTIF($U43:$AJ43,AX$17)</f>
        <v>0</v>
      </c>
      <c r="AY44" s="43">
        <f t="shared" si="34"/>
        <v>10</v>
      </c>
      <c r="AZ44" s="43">
        <f t="shared" si="34"/>
        <v>0</v>
      </c>
      <c r="BA44" s="43">
        <f t="shared" si="34"/>
        <v>0</v>
      </c>
      <c r="BB44" s="43">
        <f t="shared" si="34"/>
        <v>0</v>
      </c>
      <c r="BC44" s="43">
        <f t="shared" si="34"/>
        <v>0</v>
      </c>
      <c r="BD44" s="43">
        <f t="shared" si="34"/>
        <v>0</v>
      </c>
      <c r="BE44" s="43">
        <f t="shared" si="34"/>
        <v>0</v>
      </c>
      <c r="BF44" s="43">
        <f t="shared" si="34"/>
        <v>0</v>
      </c>
      <c r="BG44" s="43">
        <f t="shared" si="34"/>
        <v>0</v>
      </c>
      <c r="BH44" s="43">
        <f t="shared" si="34"/>
        <v>0</v>
      </c>
      <c r="BI44" s="43">
        <f t="shared" si="34"/>
        <v>0</v>
      </c>
      <c r="BJ44" s="43">
        <f t="shared" si="34"/>
        <v>0</v>
      </c>
      <c r="BK44" s="43">
        <f t="shared" si="34"/>
        <v>0</v>
      </c>
      <c r="BL44" s="43">
        <f t="shared" si="34"/>
        <v>0</v>
      </c>
      <c r="BM44" s="43">
        <f t="shared" si="34"/>
        <v>0</v>
      </c>
      <c r="BN44" s="4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</row>
    <row r="45" spans="2:94" x14ac:dyDescent="0.2">
      <c r="B45" s="46"/>
      <c r="C45" s="45" t="s">
        <v>65</v>
      </c>
      <c r="D45" s="5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60">
        <f>SUM(E45:S45)</f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60">
        <f>SUM(U45:AJ45)</f>
        <v>0</v>
      </c>
      <c r="AL45" s="64"/>
      <c r="AM45" s="64"/>
      <c r="AN45" s="64">
        <f>T45+AK45</f>
        <v>0</v>
      </c>
      <c r="AO45" s="74"/>
      <c r="AP45" s="64"/>
      <c r="AQ45" s="74"/>
      <c r="AR45" s="64"/>
      <c r="AS45" s="68"/>
      <c r="AT45" s="65"/>
      <c r="AU45" s="64"/>
      <c r="AV45" s="23">
        <f>IF(T45+AK45&gt;0,1,0)</f>
        <v>0</v>
      </c>
      <c r="AW45" s="2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</row>
    <row r="46" spans="2:94" x14ac:dyDescent="0.2">
      <c r="B46" s="80">
        <v>10</v>
      </c>
      <c r="C46" s="44"/>
      <c r="D46" s="82"/>
      <c r="E46" s="22" t="s">
        <v>78</v>
      </c>
      <c r="F46" s="22" t="s">
        <v>78</v>
      </c>
      <c r="G46" s="22" t="s">
        <v>78</v>
      </c>
      <c r="H46" s="22" t="s">
        <v>78</v>
      </c>
      <c r="I46" s="22" t="s">
        <v>78</v>
      </c>
      <c r="J46" s="22" t="s">
        <v>79</v>
      </c>
      <c r="K46" s="22" t="s">
        <v>79</v>
      </c>
      <c r="L46" s="22" t="s">
        <v>78</v>
      </c>
      <c r="M46" s="22" t="s">
        <v>78</v>
      </c>
      <c r="N46" s="22" t="s">
        <v>78</v>
      </c>
      <c r="O46" s="22" t="s">
        <v>78</v>
      </c>
      <c r="P46" s="22" t="s">
        <v>78</v>
      </c>
      <c r="Q46" s="22" t="s">
        <v>79</v>
      </c>
      <c r="R46" s="22" t="s">
        <v>79</v>
      </c>
      <c r="S46" s="22" t="s">
        <v>78</v>
      </c>
      <c r="T46" s="59">
        <f>COUNTIF(E46:S46,"Я")+COUNTIF(E46:S46,"РВ")</f>
        <v>11</v>
      </c>
      <c r="U46" s="22" t="s">
        <v>78</v>
      </c>
      <c r="V46" s="22" t="s">
        <v>78</v>
      </c>
      <c r="W46" s="22" t="s">
        <v>78</v>
      </c>
      <c r="X46" s="22" t="s">
        <v>78</v>
      </c>
      <c r="Y46" s="22" t="s">
        <v>79</v>
      </c>
      <c r="Z46" s="22" t="s">
        <v>79</v>
      </c>
      <c r="AA46" s="22" t="s">
        <v>78</v>
      </c>
      <c r="AB46" s="22" t="s">
        <v>78</v>
      </c>
      <c r="AC46" s="22" t="s">
        <v>78</v>
      </c>
      <c r="AD46" s="22" t="s">
        <v>78</v>
      </c>
      <c r="AE46" s="22" t="s">
        <v>78</v>
      </c>
      <c r="AF46" s="22" t="s">
        <v>79</v>
      </c>
      <c r="AG46" s="22" t="s">
        <v>79</v>
      </c>
      <c r="AH46" s="22" t="s">
        <v>78</v>
      </c>
      <c r="AI46" s="22" t="s">
        <v>78</v>
      </c>
      <c r="AJ46" s="22" t="s">
        <v>78</v>
      </c>
      <c r="AK46" s="59">
        <f>COUNTIF(U46:AJ46,"Я")+COUNTIF(U46:AJ46,"РВ")</f>
        <v>12</v>
      </c>
      <c r="AL46" s="75">
        <f>T46+AK46</f>
        <v>23</v>
      </c>
      <c r="AM46" s="75">
        <f>T47+AK47</f>
        <v>184</v>
      </c>
      <c r="AN46" s="61"/>
      <c r="AO46" s="72"/>
      <c r="AP46" s="62">
        <f>COUNTIF($E46:$S46,"РВ")+COUNTIF($U46:$AJ46,"РВ")</f>
        <v>0</v>
      </c>
      <c r="AQ46" s="72"/>
      <c r="AR46" s="66" t="str">
        <f>IF(SUM($AX47:$BM47)&gt;0,CONCATENATE(SUM($AX47:$BM47),"(",8*SUM($AX47:$BM47),")"),"")</f>
        <v/>
      </c>
      <c r="AS46" s="77" t="str">
        <f>CONCATENATE(BV46,BW46)</f>
        <v/>
      </c>
      <c r="AT46" s="77" t="str">
        <f>CONCATENATE(BX46,BY46)</f>
        <v/>
      </c>
      <c r="AU46" s="75">
        <f>COUNTIF(U46:AJ46,"В")+COUNTIF(E46:S46,"В")+COUNTIF(U46:AJ46,"РВ")+COUNTIF(E46:S46,"РВ")</f>
        <v>8</v>
      </c>
      <c r="AV46" s="23">
        <v>1</v>
      </c>
      <c r="AW46" s="23"/>
      <c r="AX46" s="43" t="str">
        <f t="shared" ref="AX46:BM46" si="35">IF(AX47&lt;&gt;0,AX$17,"")</f>
        <v/>
      </c>
      <c r="AY46" s="43" t="str">
        <f t="shared" si="35"/>
        <v/>
      </c>
      <c r="AZ46" s="43" t="str">
        <f t="shared" si="35"/>
        <v/>
      </c>
      <c r="BA46" s="43" t="str">
        <f t="shared" si="35"/>
        <v/>
      </c>
      <c r="BB46" s="43" t="str">
        <f t="shared" si="35"/>
        <v/>
      </c>
      <c r="BC46" s="43" t="str">
        <f t="shared" si="35"/>
        <v/>
      </c>
      <c r="BD46" s="43" t="str">
        <f t="shared" si="35"/>
        <v/>
      </c>
      <c r="BE46" s="43" t="str">
        <f t="shared" si="35"/>
        <v/>
      </c>
      <c r="BF46" s="43" t="str">
        <f t="shared" si="35"/>
        <v/>
      </c>
      <c r="BG46" s="43" t="str">
        <f t="shared" si="35"/>
        <v/>
      </c>
      <c r="BH46" s="43" t="str">
        <f t="shared" si="35"/>
        <v/>
      </c>
      <c r="BI46" s="43" t="str">
        <f t="shared" si="35"/>
        <v/>
      </c>
      <c r="BJ46" s="43" t="str">
        <f t="shared" si="35"/>
        <v/>
      </c>
      <c r="BK46" s="43" t="str">
        <f t="shared" si="35"/>
        <v/>
      </c>
      <c r="BL46" s="43" t="str">
        <f t="shared" si="35"/>
        <v/>
      </c>
      <c r="BM46" s="43" t="str">
        <f t="shared" si="35"/>
        <v/>
      </c>
      <c r="BN46" s="43">
        <f>COUNTBLANK(AX46:BM46)</f>
        <v>16</v>
      </c>
      <c r="BO46" s="23"/>
      <c r="BP46" s="23"/>
      <c r="BQ46" s="23"/>
      <c r="BR46" s="23"/>
      <c r="BS46" s="23"/>
      <c r="BT46" s="23"/>
      <c r="BU46" s="23"/>
      <c r="BV46" s="23" t="str">
        <f>CONCATENATE(IF(AX47&gt;0,CONCATENATE(AX46,CHAR(10)),""),IF(AY47&gt;0,CONCATENATE(AY46,CHAR(10)),""),IF(AZ47&gt;0,CONCATENATE(AZ46,CHAR(10),),""),IF(BA47&gt;0,CONCATENATE(BA46,CHAR(10)),""),IF(BB47&gt;0,CONCATENATE(BB46,CHAR(10)),""),IF(BC47&gt;0,CONCATENATE(BC46,CHAR(10)),""),IF(BD47&gt;0,CONCATENATE(BD46,CHAR(10)),""),IF(BE47&gt;0,CONCATENATE(BE46,CHAR(10)),""))</f>
        <v/>
      </c>
      <c r="BW46" s="23" t="str">
        <f>CONCATENATE(IF(BF47&gt;0,CONCATENATE(BF46,CHAR(10)),""),IF(BG47&gt;0,CONCATENATE(BG46,CHAR(10)),""),IF(BH47&gt;0,CONCATENATE(BH46,CHAR(10),),""),IF(BI47&gt;0,CONCATENATE(BI46,CHAR(10)),""),IF(BJ47&gt;0,CONCATENATE(BJ46,CHAR(10)),""),IF(BK47&gt;0,CONCATENATE(BK46,CHAR(10)),""),IF(BL47&gt;0,CONCATENATE(BL46,CHAR(10)),""),IF(BM47&gt;0,CONCATENATE(BM46,CHAR(10)),""))</f>
        <v/>
      </c>
      <c r="BX46" s="23" t="str">
        <f>CONCATENATE(IF(AX47&gt;0,CONCATENATE(AX47,"(",(8*AX47),")",CHAR(10)),""),IF(AY47&gt;0,CONCATENATE(AY47,"(",(8*AY47),")",CHAR(10)),""),IF(AZ47&gt;0,CONCATENATE(AZ47,"(",(8*AZ47),")",CHAR(10)),""),IF(BA47&gt;0,CONCATENATE(BA47,"(",(8*BA47),")",CHAR(10)),""),IF(BB47&gt;0,CONCATENATE(BB47,"(",(8*BB47),")",CHAR(10)),""),IF(BC47&gt;0,CONCATENATE(BC47,"(",(8*BC47),")",CHAR(10)),""),IF(BD47&gt;0,CONCATENATE(BD47,"(",(8*BD47),")",CHAR(10)),""),IF(BE47&gt;0,CONCATENATE(BE47,"(",(8*BE47),")",CHAR(10)),""))</f>
        <v/>
      </c>
      <c r="BY46" s="23" t="str">
        <f>CONCATENATE(IF(BF47&gt;0,CONCATENATE(BF47,"(",(8*BF47),")",CHAR(10)),""),IF(BG47&gt;0,CONCATENATE(BG47,"(",(8*BG47),")",CHAR(10)),""),IF(BH47&gt;0,CONCATENATE(BH47,"(",(8*BH47),")",CHAR(10)),""),IF(BI47&gt;0,CONCATENATE(BI47,"(",(8*BI47),")",CHAR(10)),""),IF(BJ47&gt;0,CONCATENATE(BJ47,"(",(8*BJ47),")",CHAR(10)),""),IF(BK47&gt;0,CONCATENATE(BK47,"(",(8*BK47),")",CHAR(10)),""),IF(BL47&gt;0,CONCATENATE(BL47,"(",(8*BL47),")",CHAR(10)),""),IF(BM47&gt;0,CONCATENATE(BM47,"(",(8*BM47),")",CHAR(10)),""))</f>
        <v/>
      </c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</row>
    <row r="47" spans="2:94" x14ac:dyDescent="0.2">
      <c r="B47" s="81"/>
      <c r="C47" s="47" t="s">
        <v>74</v>
      </c>
      <c r="D47" s="116"/>
      <c r="E47" s="59">
        <f t="shared" ref="E47:S47" si="36">IF(E48+IF(E46="Я",8, IF(E46="РВ",8,0))-E$1&lt;&gt;0,E48+IF(E46="Я",8, IF(E46="РВ",8,0))-E$1,"")</f>
        <v>8</v>
      </c>
      <c r="F47" s="59">
        <f t="shared" si="36"/>
        <v>8</v>
      </c>
      <c r="G47" s="59">
        <f t="shared" si="36"/>
        <v>8</v>
      </c>
      <c r="H47" s="59">
        <f t="shared" si="36"/>
        <v>8</v>
      </c>
      <c r="I47" s="59">
        <f t="shared" si="36"/>
        <v>8</v>
      </c>
      <c r="J47" s="59" t="str">
        <f t="shared" si="36"/>
        <v/>
      </c>
      <c r="K47" s="59" t="str">
        <f t="shared" si="36"/>
        <v/>
      </c>
      <c r="L47" s="59">
        <f t="shared" si="36"/>
        <v>8</v>
      </c>
      <c r="M47" s="59">
        <f t="shared" si="36"/>
        <v>8</v>
      </c>
      <c r="N47" s="59">
        <f t="shared" si="36"/>
        <v>8</v>
      </c>
      <c r="O47" s="59">
        <f t="shared" si="36"/>
        <v>8</v>
      </c>
      <c r="P47" s="59">
        <f t="shared" si="36"/>
        <v>8</v>
      </c>
      <c r="Q47" s="59" t="str">
        <f t="shared" si="36"/>
        <v/>
      </c>
      <c r="R47" s="59" t="str">
        <f t="shared" si="36"/>
        <v/>
      </c>
      <c r="S47" s="59">
        <f t="shared" si="36"/>
        <v>8</v>
      </c>
      <c r="T47" s="60">
        <f>SUM(E47:S47)</f>
        <v>88</v>
      </c>
      <c r="U47" s="59">
        <f t="shared" ref="U47:AJ47" si="37">IF(U48+IF(U46="Я",8, IF(U46="РВ",8,0))-U$1&lt;&gt;0,U48+IF(U46="Я",8, IF(U46="РВ",8,0))-U$1,"")</f>
        <v>8</v>
      </c>
      <c r="V47" s="59">
        <f t="shared" si="37"/>
        <v>8</v>
      </c>
      <c r="W47" s="59">
        <f t="shared" si="37"/>
        <v>8</v>
      </c>
      <c r="X47" s="59">
        <f t="shared" si="37"/>
        <v>8</v>
      </c>
      <c r="Y47" s="59" t="str">
        <f t="shared" si="37"/>
        <v/>
      </c>
      <c r="Z47" s="59" t="str">
        <f t="shared" si="37"/>
        <v/>
      </c>
      <c r="AA47" s="59">
        <f t="shared" si="37"/>
        <v>8</v>
      </c>
      <c r="AB47" s="59">
        <f t="shared" si="37"/>
        <v>8</v>
      </c>
      <c r="AC47" s="59">
        <f t="shared" si="37"/>
        <v>8</v>
      </c>
      <c r="AD47" s="59">
        <f t="shared" si="37"/>
        <v>8</v>
      </c>
      <c r="AE47" s="59">
        <f t="shared" si="37"/>
        <v>8</v>
      </c>
      <c r="AF47" s="59" t="str">
        <f t="shared" si="37"/>
        <v/>
      </c>
      <c r="AG47" s="59" t="str">
        <f t="shared" si="37"/>
        <v/>
      </c>
      <c r="AH47" s="59">
        <f t="shared" si="37"/>
        <v>8</v>
      </c>
      <c r="AI47" s="59">
        <f t="shared" si="37"/>
        <v>8</v>
      </c>
      <c r="AJ47" s="59">
        <f t="shared" si="37"/>
        <v>8</v>
      </c>
      <c r="AK47" s="60">
        <f>SUM(U47:AJ47)</f>
        <v>96</v>
      </c>
      <c r="AL47" s="76"/>
      <c r="AM47" s="76"/>
      <c r="AN47" s="63"/>
      <c r="AO47" s="73"/>
      <c r="AP47" s="63" t="str">
        <f ca="1">IF(SUMIF(E46:AJ47,"РВ",E47:AJ47)&lt;=0,"",SUMIF(E46:AJ47,"РВ",E47:AJ47))</f>
        <v/>
      </c>
      <c r="AQ47" s="73"/>
      <c r="AR47" s="67"/>
      <c r="AS47" s="78"/>
      <c r="AT47" s="78"/>
      <c r="AU47" s="76"/>
      <c r="AV47" s="23">
        <v>1</v>
      </c>
      <c r="AW47" s="23"/>
      <c r="AX47" s="43">
        <f t="shared" ref="AX47:BM47" si="38">COUNTIF($E46:$S46,AX$17)+COUNTIF($U46:$AJ46,AX$17)</f>
        <v>0</v>
      </c>
      <c r="AY47" s="43">
        <f t="shared" si="38"/>
        <v>0</v>
      </c>
      <c r="AZ47" s="43">
        <f t="shared" si="38"/>
        <v>0</v>
      </c>
      <c r="BA47" s="43">
        <f t="shared" si="38"/>
        <v>0</v>
      </c>
      <c r="BB47" s="43">
        <f t="shared" si="38"/>
        <v>0</v>
      </c>
      <c r="BC47" s="43">
        <f t="shared" si="38"/>
        <v>0</v>
      </c>
      <c r="BD47" s="43">
        <f t="shared" si="38"/>
        <v>0</v>
      </c>
      <c r="BE47" s="43">
        <f t="shared" si="38"/>
        <v>0</v>
      </c>
      <c r="BF47" s="43">
        <f t="shared" si="38"/>
        <v>0</v>
      </c>
      <c r="BG47" s="43">
        <f t="shared" si="38"/>
        <v>0</v>
      </c>
      <c r="BH47" s="43">
        <f t="shared" si="38"/>
        <v>0</v>
      </c>
      <c r="BI47" s="43">
        <f t="shared" si="38"/>
        <v>0</v>
      </c>
      <c r="BJ47" s="43">
        <f t="shared" si="38"/>
        <v>0</v>
      </c>
      <c r="BK47" s="43">
        <f t="shared" si="38"/>
        <v>0</v>
      </c>
      <c r="BL47" s="43">
        <f t="shared" si="38"/>
        <v>0</v>
      </c>
      <c r="BM47" s="43">
        <f t="shared" si="38"/>
        <v>0</v>
      </c>
      <c r="BN47" s="4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</row>
    <row r="48" spans="2:94" x14ac:dyDescent="0.2">
      <c r="B48" s="46"/>
      <c r="C48" s="45" t="s">
        <v>65</v>
      </c>
      <c r="D48" s="5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60">
        <f>SUM(E48:S48)</f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60">
        <f>SUM(U48:AJ48)</f>
        <v>0</v>
      </c>
      <c r="AL48" s="64"/>
      <c r="AM48" s="64"/>
      <c r="AN48" s="64">
        <f>T48+AK48</f>
        <v>0</v>
      </c>
      <c r="AO48" s="74"/>
      <c r="AP48" s="64"/>
      <c r="AQ48" s="74"/>
      <c r="AR48" s="64"/>
      <c r="AS48" s="68"/>
      <c r="AT48" s="65"/>
      <c r="AU48" s="64"/>
      <c r="AV48" s="23">
        <f>IF(T48+AK48&gt;0,1,0)</f>
        <v>0</v>
      </c>
      <c r="AW48" s="2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</row>
    <row r="49" spans="2:94" x14ac:dyDescent="0.2">
      <c r="B49" s="80">
        <v>11</v>
      </c>
      <c r="C49" s="44"/>
      <c r="D49" s="82"/>
      <c r="E49" s="22" t="s">
        <v>78</v>
      </c>
      <c r="F49" s="22" t="s">
        <v>78</v>
      </c>
      <c r="G49" s="22" t="s">
        <v>78</v>
      </c>
      <c r="H49" s="22" t="s">
        <v>78</v>
      </c>
      <c r="I49" s="22" t="s">
        <v>78</v>
      </c>
      <c r="J49" s="22" t="s">
        <v>79</v>
      </c>
      <c r="K49" s="22" t="s">
        <v>79</v>
      </c>
      <c r="L49" s="22" t="s">
        <v>78</v>
      </c>
      <c r="M49" s="22" t="s">
        <v>78</v>
      </c>
      <c r="N49" s="22" t="s">
        <v>78</v>
      </c>
      <c r="O49" s="22" t="s">
        <v>78</v>
      </c>
      <c r="P49" s="22" t="s">
        <v>67</v>
      </c>
      <c r="Q49" s="22" t="s">
        <v>67</v>
      </c>
      <c r="R49" s="22" t="s">
        <v>67</v>
      </c>
      <c r="S49" s="22" t="s">
        <v>67</v>
      </c>
      <c r="T49" s="59">
        <f>COUNTIF(E49:S49,"Я")+COUNTIF(E49:S49,"РВ")</f>
        <v>9</v>
      </c>
      <c r="U49" s="22" t="s">
        <v>78</v>
      </c>
      <c r="V49" s="22" t="s">
        <v>78</v>
      </c>
      <c r="W49" s="22" t="s">
        <v>78</v>
      </c>
      <c r="X49" s="22" t="s">
        <v>78</v>
      </c>
      <c r="Y49" s="22" t="s">
        <v>79</v>
      </c>
      <c r="Z49" s="22" t="s">
        <v>79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 t="s">
        <v>79</v>
      </c>
      <c r="AG49" s="22" t="s">
        <v>79</v>
      </c>
      <c r="AH49" s="22" t="s">
        <v>78</v>
      </c>
      <c r="AI49" s="22" t="s">
        <v>78</v>
      </c>
      <c r="AJ49" s="22" t="s">
        <v>78</v>
      </c>
      <c r="AK49" s="59">
        <f>COUNTIF(U49:AJ49,"Я")+COUNTIF(U49:AJ49,"РВ")</f>
        <v>12</v>
      </c>
      <c r="AL49" s="75">
        <f>T49+AK49</f>
        <v>21</v>
      </c>
      <c r="AM49" s="75">
        <f>T50+AK50</f>
        <v>168</v>
      </c>
      <c r="AN49" s="61"/>
      <c r="AO49" s="72"/>
      <c r="AP49" s="62">
        <f>COUNTIF($E49:$S49,"РВ")+COUNTIF($U49:$AJ49,"РВ")</f>
        <v>0</v>
      </c>
      <c r="AQ49" s="72"/>
      <c r="AR49" s="66" t="str">
        <f>IF(SUM($AX50:$BM50)&gt;0,CONCATENATE(SUM($AX50:$BM50),"(",8*SUM($AX50:$BM50),")"),"")</f>
        <v>4(32)</v>
      </c>
      <c r="AS49" s="77" t="str">
        <f>CONCATENATE(BV49,BW49)</f>
        <v xml:space="preserve">Б
</v>
      </c>
      <c r="AT49" s="77" t="str">
        <f>CONCATENATE(BX49,BY49)</f>
        <v xml:space="preserve">4(32)
</v>
      </c>
      <c r="AU49" s="75">
        <f>COUNTIF(U49:AJ49,"В")+COUNTIF(E49:S49,"В")+COUNTIF(U49:AJ49,"РВ")+COUNTIF(E49:S49,"РВ")</f>
        <v>6</v>
      </c>
      <c r="AV49" s="23">
        <v>1</v>
      </c>
      <c r="AW49" s="23"/>
      <c r="AX49" s="43" t="str">
        <f t="shared" ref="AX49:BM49" si="39">IF(AX50&lt;&gt;0,AX$17,"")</f>
        <v/>
      </c>
      <c r="AY49" s="43" t="str">
        <f t="shared" si="39"/>
        <v/>
      </c>
      <c r="AZ49" s="43" t="str">
        <f t="shared" si="39"/>
        <v/>
      </c>
      <c r="BA49" s="43" t="str">
        <f t="shared" si="39"/>
        <v/>
      </c>
      <c r="BB49" s="43" t="str">
        <f t="shared" si="39"/>
        <v>Б</v>
      </c>
      <c r="BC49" s="43" t="str">
        <f t="shared" si="39"/>
        <v/>
      </c>
      <c r="BD49" s="43" t="str">
        <f t="shared" si="39"/>
        <v/>
      </c>
      <c r="BE49" s="43" t="str">
        <f t="shared" si="39"/>
        <v/>
      </c>
      <c r="BF49" s="43" t="str">
        <f t="shared" si="39"/>
        <v/>
      </c>
      <c r="BG49" s="43" t="str">
        <f t="shared" si="39"/>
        <v/>
      </c>
      <c r="BH49" s="43" t="str">
        <f t="shared" si="39"/>
        <v/>
      </c>
      <c r="BI49" s="43" t="str">
        <f t="shared" si="39"/>
        <v/>
      </c>
      <c r="BJ49" s="43" t="str">
        <f t="shared" si="39"/>
        <v/>
      </c>
      <c r="BK49" s="43" t="str">
        <f t="shared" si="39"/>
        <v/>
      </c>
      <c r="BL49" s="43" t="str">
        <f t="shared" si="39"/>
        <v/>
      </c>
      <c r="BM49" s="43" t="str">
        <f t="shared" si="39"/>
        <v/>
      </c>
      <c r="BN49" s="43">
        <f>COUNTBLANK(AX49:BM49)</f>
        <v>15</v>
      </c>
      <c r="BO49" s="23"/>
      <c r="BP49" s="23"/>
      <c r="BQ49" s="23"/>
      <c r="BR49" s="23"/>
      <c r="BS49" s="23"/>
      <c r="BT49" s="23"/>
      <c r="BU49" s="23"/>
      <c r="BV49" s="23" t="str">
        <f>CONCATENATE(IF(AX50&gt;0,CONCATENATE(AX49,CHAR(10)),""),IF(AY50&gt;0,CONCATENATE(AY49,CHAR(10)),""),IF(AZ50&gt;0,CONCATENATE(AZ49,CHAR(10),),""),IF(BA50&gt;0,CONCATENATE(BA49,CHAR(10)),""),IF(BB50&gt;0,CONCATENATE(BB49,CHAR(10)),""),IF(BC50&gt;0,CONCATENATE(BC49,CHAR(10)),""),IF(BD50&gt;0,CONCATENATE(BD49,CHAR(10)),""),IF(BE50&gt;0,CONCATENATE(BE49,CHAR(10)),""))</f>
        <v xml:space="preserve">Б
</v>
      </c>
      <c r="BW49" s="23" t="str">
        <f>CONCATENATE(IF(BF50&gt;0,CONCATENATE(BF49,CHAR(10)),""),IF(BG50&gt;0,CONCATENATE(BG49,CHAR(10)),""),IF(BH50&gt;0,CONCATENATE(BH49,CHAR(10),),""),IF(BI50&gt;0,CONCATENATE(BI49,CHAR(10)),""),IF(BJ50&gt;0,CONCATENATE(BJ49,CHAR(10)),""),IF(BK50&gt;0,CONCATENATE(BK49,CHAR(10)),""),IF(BL50&gt;0,CONCATENATE(BL49,CHAR(10)),""),IF(BM50&gt;0,CONCATENATE(BM49,CHAR(10)),""))</f>
        <v/>
      </c>
      <c r="BX49" s="23" t="str">
        <f>CONCATENATE(IF(AX50&gt;0,CONCATENATE(AX50,"(",(8*AX50),")",CHAR(10)),""),IF(AY50&gt;0,CONCATENATE(AY50,"(",(8*AY50),")",CHAR(10)),""),IF(AZ50&gt;0,CONCATENATE(AZ50,"(",(8*AZ50),")",CHAR(10)),""),IF(BA50&gt;0,CONCATENATE(BA50,"(",(8*BA50),")",CHAR(10)),""),IF(BB50&gt;0,CONCATENATE(BB50,"(",(8*BB50),")",CHAR(10)),""),IF(BC50&gt;0,CONCATENATE(BC50,"(",(8*BC50),")",CHAR(10)),""),IF(BD50&gt;0,CONCATENATE(BD50,"(",(8*BD50),")",CHAR(10)),""),IF(BE50&gt;0,CONCATENATE(BE50,"(",(8*BE50),")",CHAR(10)),""))</f>
        <v xml:space="preserve">4(32)
</v>
      </c>
      <c r="BY49" s="23" t="str">
        <f>CONCATENATE(IF(BF50&gt;0,CONCATENATE(BF50,"(",(8*BF50),")",CHAR(10)),""),IF(BG50&gt;0,CONCATENATE(BG50,"(",(8*BG50),")",CHAR(10)),""),IF(BH50&gt;0,CONCATENATE(BH50,"(",(8*BH50),")",CHAR(10)),""),IF(BI50&gt;0,CONCATENATE(BI50,"(",(8*BI50),")",CHAR(10)),""),IF(BJ50&gt;0,CONCATENATE(BJ50,"(",(8*BJ50),")",CHAR(10)),""),IF(BK50&gt;0,CONCATENATE(BK50,"(",(8*BK50),")",CHAR(10)),""),IF(BL50&gt;0,CONCATENATE(BL50,"(",(8*BL50),")",CHAR(10)),""),IF(BM50&gt;0,CONCATENATE(BM50,"(",(8*BM50),")",CHAR(10)),""))</f>
        <v/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</row>
    <row r="50" spans="2:94" x14ac:dyDescent="0.2">
      <c r="B50" s="81"/>
      <c r="C50" s="47" t="s">
        <v>74</v>
      </c>
      <c r="D50" s="83"/>
      <c r="E50" s="59">
        <f t="shared" ref="E50:S50" si="40">IF(E51+IF(E49="Я",8, IF(E49="РВ",8,0))-E$1&lt;&gt;0,E51+IF(E49="Я",8, IF(E49="РВ",8,0))-E$1,"")</f>
        <v>8</v>
      </c>
      <c r="F50" s="59">
        <f t="shared" si="40"/>
        <v>8</v>
      </c>
      <c r="G50" s="59">
        <f t="shared" si="40"/>
        <v>8</v>
      </c>
      <c r="H50" s="59">
        <f t="shared" si="40"/>
        <v>8</v>
      </c>
      <c r="I50" s="59">
        <f t="shared" si="40"/>
        <v>8</v>
      </c>
      <c r="J50" s="59" t="str">
        <f t="shared" si="40"/>
        <v/>
      </c>
      <c r="K50" s="59" t="str">
        <f t="shared" si="40"/>
        <v/>
      </c>
      <c r="L50" s="59">
        <f t="shared" si="40"/>
        <v>8</v>
      </c>
      <c r="M50" s="59">
        <f t="shared" si="40"/>
        <v>8</v>
      </c>
      <c r="N50" s="59">
        <f t="shared" si="40"/>
        <v>8</v>
      </c>
      <c r="O50" s="59">
        <f t="shared" si="40"/>
        <v>8</v>
      </c>
      <c r="P50" s="59" t="str">
        <f t="shared" si="40"/>
        <v/>
      </c>
      <c r="Q50" s="59" t="str">
        <f t="shared" si="40"/>
        <v/>
      </c>
      <c r="R50" s="59" t="str">
        <f t="shared" si="40"/>
        <v/>
      </c>
      <c r="S50" s="59" t="str">
        <f t="shared" si="40"/>
        <v/>
      </c>
      <c r="T50" s="60">
        <f>SUM(E50:S50)</f>
        <v>72</v>
      </c>
      <c r="U50" s="59">
        <f t="shared" ref="U50:AJ50" si="41">IF(U51+IF(U49="Я",8, IF(U49="РВ",8,0))-U$1&lt;&gt;0,U51+IF(U49="Я",8, IF(U49="РВ",8,0))-U$1,"")</f>
        <v>8</v>
      </c>
      <c r="V50" s="59">
        <f t="shared" si="41"/>
        <v>8</v>
      </c>
      <c r="W50" s="59">
        <f t="shared" si="41"/>
        <v>8</v>
      </c>
      <c r="X50" s="59">
        <f t="shared" si="41"/>
        <v>8</v>
      </c>
      <c r="Y50" s="59" t="str">
        <f t="shared" si="41"/>
        <v/>
      </c>
      <c r="Z50" s="59" t="str">
        <f t="shared" si="41"/>
        <v/>
      </c>
      <c r="AA50" s="59">
        <f t="shared" si="41"/>
        <v>8</v>
      </c>
      <c r="AB50" s="59">
        <f t="shared" si="41"/>
        <v>8</v>
      </c>
      <c r="AC50" s="59">
        <f t="shared" si="41"/>
        <v>8</v>
      </c>
      <c r="AD50" s="59">
        <f t="shared" si="41"/>
        <v>8</v>
      </c>
      <c r="AE50" s="59">
        <f t="shared" si="41"/>
        <v>8</v>
      </c>
      <c r="AF50" s="59" t="str">
        <f t="shared" si="41"/>
        <v/>
      </c>
      <c r="AG50" s="59" t="str">
        <f t="shared" si="41"/>
        <v/>
      </c>
      <c r="AH50" s="59">
        <f t="shared" si="41"/>
        <v>8</v>
      </c>
      <c r="AI50" s="59">
        <f t="shared" si="41"/>
        <v>8</v>
      </c>
      <c r="AJ50" s="59">
        <f t="shared" si="41"/>
        <v>8</v>
      </c>
      <c r="AK50" s="60">
        <f>SUM(U50:AJ50)</f>
        <v>96</v>
      </c>
      <c r="AL50" s="76"/>
      <c r="AM50" s="76"/>
      <c r="AN50" s="63"/>
      <c r="AO50" s="73"/>
      <c r="AP50" s="63" t="str">
        <f ca="1">IF(SUMIF(E49:AJ50,"РВ",E50:AJ50)&lt;=0,"",SUMIF(E49:AJ50,"РВ",E50:AJ50))</f>
        <v/>
      </c>
      <c r="AQ50" s="73"/>
      <c r="AR50" s="67"/>
      <c r="AS50" s="78"/>
      <c r="AT50" s="78"/>
      <c r="AU50" s="76"/>
      <c r="AV50" s="23">
        <v>1</v>
      </c>
      <c r="AW50" s="23"/>
      <c r="AX50" s="43">
        <f t="shared" ref="AX50:BM50" si="42">COUNTIF($E49:$S49,AX$17)+COUNTIF($U49:$AJ49,AX$17)</f>
        <v>0</v>
      </c>
      <c r="AY50" s="43">
        <f t="shared" si="42"/>
        <v>0</v>
      </c>
      <c r="AZ50" s="43">
        <f t="shared" si="42"/>
        <v>0</v>
      </c>
      <c r="BA50" s="43">
        <f t="shared" si="42"/>
        <v>0</v>
      </c>
      <c r="BB50" s="43">
        <f t="shared" si="42"/>
        <v>4</v>
      </c>
      <c r="BC50" s="43">
        <f t="shared" si="42"/>
        <v>0</v>
      </c>
      <c r="BD50" s="43">
        <f t="shared" si="42"/>
        <v>0</v>
      </c>
      <c r="BE50" s="43">
        <f t="shared" si="42"/>
        <v>0</v>
      </c>
      <c r="BF50" s="43">
        <f t="shared" si="42"/>
        <v>0</v>
      </c>
      <c r="BG50" s="43">
        <f t="shared" si="42"/>
        <v>0</v>
      </c>
      <c r="BH50" s="43">
        <f t="shared" si="42"/>
        <v>0</v>
      </c>
      <c r="BI50" s="43">
        <f t="shared" si="42"/>
        <v>0</v>
      </c>
      <c r="BJ50" s="43">
        <f t="shared" si="42"/>
        <v>0</v>
      </c>
      <c r="BK50" s="43">
        <f t="shared" si="42"/>
        <v>0</v>
      </c>
      <c r="BL50" s="43">
        <f t="shared" si="42"/>
        <v>0</v>
      </c>
      <c r="BM50" s="43">
        <f t="shared" si="42"/>
        <v>0</v>
      </c>
      <c r="BN50" s="4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</row>
    <row r="51" spans="2:94" x14ac:dyDescent="0.2">
      <c r="B51" s="46"/>
      <c r="C51" s="45" t="s">
        <v>65</v>
      </c>
      <c r="D51" s="5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0">
        <f>SUM(E51:S51)</f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60">
        <f>SUM(U51:AJ51)</f>
        <v>0</v>
      </c>
      <c r="AL51" s="64"/>
      <c r="AM51" s="64"/>
      <c r="AN51" s="64">
        <f>T51+AK51</f>
        <v>0</v>
      </c>
      <c r="AO51" s="74"/>
      <c r="AP51" s="64"/>
      <c r="AQ51" s="74"/>
      <c r="AR51" s="64"/>
      <c r="AS51" s="68"/>
      <c r="AT51" s="65"/>
      <c r="AU51" s="64"/>
      <c r="AV51" s="23">
        <f>IF(T51+AK51&gt;0,1,0)</f>
        <v>0</v>
      </c>
      <c r="AW51" s="2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</row>
    <row r="52" spans="2:94" ht="11.25" customHeight="1" x14ac:dyDescent="0.2">
      <c r="B52" s="80">
        <v>12</v>
      </c>
      <c r="C52" s="54"/>
      <c r="D52" s="82"/>
      <c r="E52" s="22" t="s">
        <v>61</v>
      </c>
      <c r="F52" s="22" t="s">
        <v>61</v>
      </c>
      <c r="G52" s="22" t="s">
        <v>61</v>
      </c>
      <c r="H52" s="22" t="s">
        <v>61</v>
      </c>
      <c r="I52" s="22" t="s">
        <v>78</v>
      </c>
      <c r="J52" s="22" t="s">
        <v>79</v>
      </c>
      <c r="K52" s="22" t="s">
        <v>79</v>
      </c>
      <c r="L52" s="22" t="s">
        <v>78</v>
      </c>
      <c r="M52" s="22" t="s">
        <v>78</v>
      </c>
      <c r="N52" s="22" t="s">
        <v>78</v>
      </c>
      <c r="O52" s="22" t="s">
        <v>78</v>
      </c>
      <c r="P52" s="22" t="s">
        <v>78</v>
      </c>
      <c r="Q52" s="22" t="s">
        <v>79</v>
      </c>
      <c r="R52" s="22" t="s">
        <v>79</v>
      </c>
      <c r="S52" s="22" t="s">
        <v>78</v>
      </c>
      <c r="T52" s="59">
        <f>COUNTIF(E52:S52,"Я")+COUNTIF(E52:S52,"РВ")</f>
        <v>7</v>
      </c>
      <c r="U52" s="22" t="s">
        <v>67</v>
      </c>
      <c r="V52" s="22" t="s">
        <v>67</v>
      </c>
      <c r="W52" s="22" t="s">
        <v>67</v>
      </c>
      <c r="X52" s="22" t="s">
        <v>67</v>
      </c>
      <c r="Y52" s="22" t="s">
        <v>67</v>
      </c>
      <c r="Z52" s="22" t="s">
        <v>67</v>
      </c>
      <c r="AA52" s="22" t="s">
        <v>67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79</v>
      </c>
      <c r="AG52" s="22" t="s">
        <v>79</v>
      </c>
      <c r="AH52" s="22" t="s">
        <v>78</v>
      </c>
      <c r="AI52" s="22" t="s">
        <v>78</v>
      </c>
      <c r="AJ52" s="22" t="s">
        <v>78</v>
      </c>
      <c r="AK52" s="59">
        <f>COUNTIF(U52:AJ52,"Я")+COUNTIF(U52:AJ52,"РВ")</f>
        <v>7</v>
      </c>
      <c r="AL52" s="75">
        <f>T52+AK52</f>
        <v>14</v>
      </c>
      <c r="AM52" s="75">
        <f>T53+AK53</f>
        <v>112</v>
      </c>
      <c r="AN52" s="61"/>
      <c r="AO52" s="72"/>
      <c r="AP52" s="62">
        <f>COUNTIF($E52:$S52,"РВ")+COUNTIF($U52:$AJ52,"РВ")</f>
        <v>0</v>
      </c>
      <c r="AQ52" s="72"/>
      <c r="AR52" s="66" t="str">
        <f>IF(SUM($AX53:$BM53)&gt;0,CONCATENATE(SUM($AX53:$BM53),"(",8*SUM($AX53:$BM53),")"),"")</f>
        <v>11(88)</v>
      </c>
      <c r="AS52" s="77" t="str">
        <f>CONCATENATE(BV52,BW52)</f>
        <v xml:space="preserve">ОТ
Б
</v>
      </c>
      <c r="AT52" s="77" t="str">
        <f>CONCATENATE(BX52,BY52)</f>
        <v xml:space="preserve">4(32)
7(56)
</v>
      </c>
      <c r="AU52" s="75">
        <f>COUNTIF(U52:AJ52,"В")+COUNTIF(E52:S52,"В")+COUNTIF(U52:AJ52,"РВ")+COUNTIF(E52:S52,"РВ")</f>
        <v>6</v>
      </c>
      <c r="AV52" s="23">
        <v>1</v>
      </c>
      <c r="AW52" s="23"/>
      <c r="AX52" s="43" t="str">
        <f t="shared" ref="AX52:BM52" si="43">IF(AX53&lt;&gt;0,AX$17,"")</f>
        <v/>
      </c>
      <c r="AY52" s="43" t="str">
        <f t="shared" si="43"/>
        <v>ОТ</v>
      </c>
      <c r="AZ52" s="43" t="str">
        <f t="shared" si="43"/>
        <v/>
      </c>
      <c r="BA52" s="43" t="str">
        <f t="shared" si="43"/>
        <v/>
      </c>
      <c r="BB52" s="43" t="str">
        <f t="shared" si="43"/>
        <v>Б</v>
      </c>
      <c r="BC52" s="43" t="str">
        <f t="shared" si="43"/>
        <v/>
      </c>
      <c r="BD52" s="43" t="str">
        <f t="shared" si="43"/>
        <v/>
      </c>
      <c r="BE52" s="43" t="str">
        <f t="shared" si="43"/>
        <v/>
      </c>
      <c r="BF52" s="43" t="str">
        <f t="shared" si="43"/>
        <v/>
      </c>
      <c r="BG52" s="43" t="str">
        <f t="shared" si="43"/>
        <v/>
      </c>
      <c r="BH52" s="43" t="str">
        <f t="shared" si="43"/>
        <v/>
      </c>
      <c r="BI52" s="43" t="str">
        <f t="shared" si="43"/>
        <v/>
      </c>
      <c r="BJ52" s="43" t="str">
        <f t="shared" si="43"/>
        <v/>
      </c>
      <c r="BK52" s="43" t="str">
        <f t="shared" si="43"/>
        <v/>
      </c>
      <c r="BL52" s="43" t="str">
        <f t="shared" si="43"/>
        <v/>
      </c>
      <c r="BM52" s="43" t="str">
        <f t="shared" si="43"/>
        <v/>
      </c>
      <c r="BN52" s="43">
        <f>COUNTBLANK(AX52:BM52)</f>
        <v>14</v>
      </c>
      <c r="BO52" s="23"/>
      <c r="BP52" s="23"/>
      <c r="BQ52" s="23"/>
      <c r="BR52" s="23"/>
      <c r="BS52" s="23"/>
      <c r="BT52" s="23"/>
      <c r="BU52" s="23"/>
      <c r="BV52" s="23" t="str">
        <f>CONCATENATE(IF(AX53&gt;0,CONCATENATE(AX52,CHAR(10)),""),IF(AY53&gt;0,CONCATENATE(AY52,CHAR(10)),""),IF(AZ53&gt;0,CONCATENATE(AZ52,CHAR(10),),""),IF(BA53&gt;0,CONCATENATE(BA52,CHAR(10)),""),IF(BB53&gt;0,CONCATENATE(BB52,CHAR(10)),""),IF(BC53&gt;0,CONCATENATE(BC52,CHAR(10)),""),IF(BD53&gt;0,CONCATENATE(BD52,CHAR(10)),""),IF(BE53&gt;0,CONCATENATE(BE52,CHAR(10)),""))</f>
        <v xml:space="preserve">ОТ
Б
</v>
      </c>
      <c r="BW52" s="23" t="str">
        <f>CONCATENATE(IF(BF53&gt;0,CONCATENATE(BF52,CHAR(10)),""),IF(BG53&gt;0,CONCATENATE(BG52,CHAR(10)),""),IF(BH53&gt;0,CONCATENATE(BH52,CHAR(10),),""),IF(BI53&gt;0,CONCATENATE(BI52,CHAR(10)),""),IF(BJ53&gt;0,CONCATENATE(BJ52,CHAR(10)),""),IF(BK53&gt;0,CONCATENATE(BK52,CHAR(10)),""),IF(BL53&gt;0,CONCATENATE(BL52,CHAR(10)),""),IF(BM53&gt;0,CONCATENATE(BM52,CHAR(10)),""))</f>
        <v/>
      </c>
      <c r="BX52" s="23" t="str">
        <f>CONCATENATE(IF(AX53&gt;0,CONCATENATE(AX53,"(",(8*AX53),")",CHAR(10)),""),IF(AY53&gt;0,CONCATENATE(AY53,"(",(8*AY53),")",CHAR(10)),""),IF(AZ53&gt;0,CONCATENATE(AZ53,"(",(8*AZ53),")",CHAR(10)),""),IF(BA53&gt;0,CONCATENATE(BA53,"(",(8*BA53),")",CHAR(10)),""),IF(BB53&gt;0,CONCATENATE(BB53,"(",(8*BB53),")",CHAR(10)),""),IF(BC53&gt;0,CONCATENATE(BC53,"(",(8*BC53),")",CHAR(10)),""),IF(BD53&gt;0,CONCATENATE(BD53,"(",(8*BD53),")",CHAR(10)),""),IF(BE53&gt;0,CONCATENATE(BE53,"(",(8*BE53),")",CHAR(10)),""))</f>
        <v xml:space="preserve">4(32)
7(56)
</v>
      </c>
      <c r="BY52" s="23" t="str">
        <f>CONCATENATE(IF(BF53&gt;0,CONCATENATE(BF53,"(",(8*BF53),")",CHAR(10)),""),IF(BG53&gt;0,CONCATENATE(BG53,"(",(8*BG53),")",CHAR(10)),""),IF(BH53&gt;0,CONCATENATE(BH53,"(",(8*BH53),")",CHAR(10)),""),IF(BI53&gt;0,CONCATENATE(BI53,"(",(8*BI53),")",CHAR(10)),""),IF(BJ53&gt;0,CONCATENATE(BJ53,"(",(8*BJ53),")",CHAR(10)),""),IF(BK53&gt;0,CONCATENATE(BK53,"(",(8*BK53),")",CHAR(10)),""),IF(BL53&gt;0,CONCATENATE(BL53,"(",(8*BL53),")",CHAR(10)),""),IF(BM53&gt;0,CONCATENATE(BM53,"(",(8*BM53),")",CHAR(10)),""))</f>
        <v/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</row>
    <row r="53" spans="2:94" x14ac:dyDescent="0.2">
      <c r="B53" s="81"/>
      <c r="C53" s="47" t="s">
        <v>74</v>
      </c>
      <c r="D53" s="83"/>
      <c r="E53" s="59" t="str">
        <f t="shared" ref="E53:S53" si="44">IF(E54+IF(E52="Я",8, IF(E52="РВ",8,0))-E$1&lt;&gt;0,E54+IF(E52="Я",8, IF(E52="РВ",8,0))-E$1,"")</f>
        <v/>
      </c>
      <c r="F53" s="59" t="str">
        <f t="shared" si="44"/>
        <v/>
      </c>
      <c r="G53" s="59" t="str">
        <f t="shared" si="44"/>
        <v/>
      </c>
      <c r="H53" s="59" t="str">
        <f t="shared" si="44"/>
        <v/>
      </c>
      <c r="I53" s="59">
        <f t="shared" si="44"/>
        <v>8</v>
      </c>
      <c r="J53" s="59" t="str">
        <f t="shared" si="44"/>
        <v/>
      </c>
      <c r="K53" s="59" t="str">
        <f t="shared" si="44"/>
        <v/>
      </c>
      <c r="L53" s="59">
        <f t="shared" si="44"/>
        <v>8</v>
      </c>
      <c r="M53" s="59">
        <f t="shared" si="44"/>
        <v>8</v>
      </c>
      <c r="N53" s="59">
        <f t="shared" si="44"/>
        <v>8</v>
      </c>
      <c r="O53" s="59">
        <f t="shared" si="44"/>
        <v>8</v>
      </c>
      <c r="P53" s="59">
        <f t="shared" si="44"/>
        <v>8</v>
      </c>
      <c r="Q53" s="59" t="str">
        <f t="shared" si="44"/>
        <v/>
      </c>
      <c r="R53" s="59" t="str">
        <f t="shared" si="44"/>
        <v/>
      </c>
      <c r="S53" s="59">
        <f t="shared" si="44"/>
        <v>8</v>
      </c>
      <c r="T53" s="60">
        <f>SUM(E53:S53)</f>
        <v>56</v>
      </c>
      <c r="U53" s="59" t="str">
        <f t="shared" ref="U53:AJ53" si="45">IF(U54+IF(U52="Я",8, IF(U52="РВ",8,0))-U$1&lt;&gt;0,U54+IF(U52="Я",8, IF(U52="РВ",8,0))-U$1,"")</f>
        <v/>
      </c>
      <c r="V53" s="59" t="str">
        <f t="shared" si="45"/>
        <v/>
      </c>
      <c r="W53" s="59" t="str">
        <f t="shared" si="45"/>
        <v/>
      </c>
      <c r="X53" s="59" t="str">
        <f t="shared" si="45"/>
        <v/>
      </c>
      <c r="Y53" s="59" t="str">
        <f t="shared" si="45"/>
        <v/>
      </c>
      <c r="Z53" s="59" t="str">
        <f t="shared" si="45"/>
        <v/>
      </c>
      <c r="AA53" s="59" t="str">
        <f t="shared" si="45"/>
        <v/>
      </c>
      <c r="AB53" s="59">
        <f t="shared" si="45"/>
        <v>8</v>
      </c>
      <c r="AC53" s="59">
        <f t="shared" si="45"/>
        <v>8</v>
      </c>
      <c r="AD53" s="59">
        <f t="shared" si="45"/>
        <v>8</v>
      </c>
      <c r="AE53" s="59">
        <f t="shared" si="45"/>
        <v>8</v>
      </c>
      <c r="AF53" s="59" t="str">
        <f t="shared" si="45"/>
        <v/>
      </c>
      <c r="AG53" s="59" t="str">
        <f t="shared" si="45"/>
        <v/>
      </c>
      <c r="AH53" s="59">
        <f t="shared" si="45"/>
        <v>8</v>
      </c>
      <c r="AI53" s="59">
        <f t="shared" si="45"/>
        <v>8</v>
      </c>
      <c r="AJ53" s="59">
        <f t="shared" si="45"/>
        <v>8</v>
      </c>
      <c r="AK53" s="60">
        <f>SUM(U53:AJ53)</f>
        <v>56</v>
      </c>
      <c r="AL53" s="76"/>
      <c r="AM53" s="76"/>
      <c r="AN53" s="63"/>
      <c r="AO53" s="73"/>
      <c r="AP53" s="63" t="str">
        <f ca="1">IF(SUMIF(E52:AJ53,"РВ",E53:AJ53)&lt;=0,"",SUMIF(E52:AJ53,"РВ",E53:AJ53))</f>
        <v/>
      </c>
      <c r="AQ53" s="73"/>
      <c r="AR53" s="67"/>
      <c r="AS53" s="78"/>
      <c r="AT53" s="78"/>
      <c r="AU53" s="76"/>
      <c r="AV53" s="23">
        <v>1</v>
      </c>
      <c r="AW53" s="23"/>
      <c r="AX53" s="43">
        <f t="shared" ref="AX53:BM53" si="46">COUNTIF($E52:$S52,AX$17)+COUNTIF($U52:$AJ52,AX$17)</f>
        <v>0</v>
      </c>
      <c r="AY53" s="43">
        <f t="shared" si="46"/>
        <v>4</v>
      </c>
      <c r="AZ53" s="43">
        <f t="shared" si="46"/>
        <v>0</v>
      </c>
      <c r="BA53" s="43">
        <f t="shared" si="46"/>
        <v>0</v>
      </c>
      <c r="BB53" s="43">
        <f t="shared" si="46"/>
        <v>7</v>
      </c>
      <c r="BC53" s="43">
        <f t="shared" si="46"/>
        <v>0</v>
      </c>
      <c r="BD53" s="43">
        <f t="shared" si="46"/>
        <v>0</v>
      </c>
      <c r="BE53" s="43">
        <f t="shared" si="46"/>
        <v>0</v>
      </c>
      <c r="BF53" s="43">
        <f t="shared" si="46"/>
        <v>0</v>
      </c>
      <c r="BG53" s="43">
        <f t="shared" si="46"/>
        <v>0</v>
      </c>
      <c r="BH53" s="43">
        <f t="shared" si="46"/>
        <v>0</v>
      </c>
      <c r="BI53" s="43">
        <f t="shared" si="46"/>
        <v>0</v>
      </c>
      <c r="BJ53" s="43">
        <f t="shared" si="46"/>
        <v>0</v>
      </c>
      <c r="BK53" s="43">
        <f t="shared" si="46"/>
        <v>0</v>
      </c>
      <c r="BL53" s="43">
        <f t="shared" si="46"/>
        <v>0</v>
      </c>
      <c r="BM53" s="43">
        <f t="shared" si="46"/>
        <v>0</v>
      </c>
      <c r="BN53" s="4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</row>
    <row r="54" spans="2:94" x14ac:dyDescent="0.2">
      <c r="B54" s="52"/>
      <c r="C54" s="47" t="s">
        <v>65</v>
      </c>
      <c r="D54" s="5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60">
        <f>SUM(E54:S54)</f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60">
        <f>SUM(U54:AJ54)</f>
        <v>0</v>
      </c>
      <c r="AL54" s="64"/>
      <c r="AM54" s="64"/>
      <c r="AN54" s="64">
        <f>T54+AK54</f>
        <v>0</v>
      </c>
      <c r="AO54" s="74"/>
      <c r="AP54" s="64"/>
      <c r="AQ54" s="74"/>
      <c r="AR54" s="64"/>
      <c r="AS54" s="68"/>
      <c r="AT54" s="65"/>
      <c r="AU54" s="64"/>
      <c r="AV54" s="23">
        <f>IF(T54+AK54&gt;0,1,0)</f>
        <v>0</v>
      </c>
      <c r="AW54" s="2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</row>
    <row r="55" spans="2:94" ht="12.2" customHeight="1" x14ac:dyDescent="0.2">
      <c r="B55" s="80">
        <v>13</v>
      </c>
      <c r="C55" s="54"/>
      <c r="D55" s="82"/>
      <c r="E55" s="22" t="s">
        <v>86</v>
      </c>
      <c r="F55" s="22" t="s">
        <v>86</v>
      </c>
      <c r="G55" s="22" t="s">
        <v>86</v>
      </c>
      <c r="H55" s="22" t="s">
        <v>86</v>
      </c>
      <c r="I55" s="22" t="s">
        <v>86</v>
      </c>
      <c r="J55" s="22" t="s">
        <v>86</v>
      </c>
      <c r="K55" s="22" t="s">
        <v>86</v>
      </c>
      <c r="L55" s="22" t="s">
        <v>86</v>
      </c>
      <c r="M55" s="22" t="s">
        <v>86</v>
      </c>
      <c r="N55" s="22" t="s">
        <v>86</v>
      </c>
      <c r="O55" s="22" t="s">
        <v>86</v>
      </c>
      <c r="P55" s="22" t="s">
        <v>86</v>
      </c>
      <c r="Q55" s="22" t="s">
        <v>86</v>
      </c>
      <c r="R55" s="22" t="s">
        <v>86</v>
      </c>
      <c r="S55" s="22" t="s">
        <v>86</v>
      </c>
      <c r="T55" s="59">
        <f>COUNTIF(E55:S55,"Я")+COUNTIF(E55:S55,"РВ")</f>
        <v>0</v>
      </c>
      <c r="U55" s="22" t="s">
        <v>86</v>
      </c>
      <c r="V55" s="22" t="s">
        <v>86</v>
      </c>
      <c r="W55" s="22" t="s">
        <v>86</v>
      </c>
      <c r="X55" s="22" t="s">
        <v>86</v>
      </c>
      <c r="Y55" s="22" t="s">
        <v>86</v>
      </c>
      <c r="Z55" s="22" t="s">
        <v>86</v>
      </c>
      <c r="AA55" s="22" t="s">
        <v>86</v>
      </c>
      <c r="AB55" s="22" t="s">
        <v>86</v>
      </c>
      <c r="AC55" s="22" t="s">
        <v>86</v>
      </c>
      <c r="AD55" s="22" t="s">
        <v>86</v>
      </c>
      <c r="AE55" s="22" t="s">
        <v>86</v>
      </c>
      <c r="AF55" s="22" t="s">
        <v>86</v>
      </c>
      <c r="AG55" s="22" t="s">
        <v>86</v>
      </c>
      <c r="AH55" s="22" t="s">
        <v>86</v>
      </c>
      <c r="AI55" s="22" t="s">
        <v>86</v>
      </c>
      <c r="AJ55" s="22" t="s">
        <v>86</v>
      </c>
      <c r="AK55" s="59">
        <f>COUNTIF(U55:AJ55,"Я")+COUNTIF(U55:AJ55,"РВ")</f>
        <v>0</v>
      </c>
      <c r="AL55" s="75">
        <f>T55+AK55</f>
        <v>0</v>
      </c>
      <c r="AM55" s="75">
        <f>T56+AK56</f>
        <v>0</v>
      </c>
      <c r="AN55" s="61"/>
      <c r="AO55" s="72"/>
      <c r="AP55" s="62">
        <f>COUNTIF($E55:$S55,"РВ")+COUNTIF($U55:$AJ55,"РВ")</f>
        <v>0</v>
      </c>
      <c r="AQ55" s="72"/>
      <c r="AR55" s="66" t="str">
        <f>IF(SUM($AX56:$BM56)&gt;0,CONCATENATE(SUM($AX56:$BM56),"(",8*SUM($AX56:$BM56),")"),"")</f>
        <v>31(248)</v>
      </c>
      <c r="AS55" s="77" t="str">
        <f>CONCATENATE(BV55,BW55)</f>
        <v xml:space="preserve">ОЖ
</v>
      </c>
      <c r="AT55" s="77" t="str">
        <f>CONCATENATE(BX55,BY55)</f>
        <v xml:space="preserve">31(248)
</v>
      </c>
      <c r="AU55" s="75">
        <f>COUNTIF(U55:AJ55,"В")+COUNTIF(E55:S55,"В")+COUNTIF(U55:AJ55,"РВ")+COUNTIF(E55:S55,"РВ")</f>
        <v>0</v>
      </c>
      <c r="AV55" s="23">
        <v>1</v>
      </c>
      <c r="AW55" s="23"/>
      <c r="AX55" s="43" t="str">
        <f t="shared" ref="AX55:BM55" si="47">IF(AX56&lt;&gt;0,AX$17,"")</f>
        <v/>
      </c>
      <c r="AY55" s="43" t="str">
        <f t="shared" si="47"/>
        <v/>
      </c>
      <c r="AZ55" s="43" t="str">
        <f t="shared" si="47"/>
        <v/>
      </c>
      <c r="BA55" s="43" t="str">
        <f t="shared" si="47"/>
        <v/>
      </c>
      <c r="BB55" s="43" t="str">
        <f t="shared" si="47"/>
        <v/>
      </c>
      <c r="BC55" s="43" t="str">
        <f t="shared" si="47"/>
        <v/>
      </c>
      <c r="BD55" s="43" t="str">
        <f t="shared" si="47"/>
        <v/>
      </c>
      <c r="BE55" s="43" t="str">
        <f t="shared" si="47"/>
        <v/>
      </c>
      <c r="BF55" s="43" t="str">
        <f t="shared" si="47"/>
        <v/>
      </c>
      <c r="BG55" s="43" t="str">
        <f t="shared" si="47"/>
        <v/>
      </c>
      <c r="BH55" s="43" t="str">
        <f t="shared" si="47"/>
        <v>ОЖ</v>
      </c>
      <c r="BI55" s="43" t="str">
        <f t="shared" si="47"/>
        <v/>
      </c>
      <c r="BJ55" s="43" t="str">
        <f t="shared" si="47"/>
        <v/>
      </c>
      <c r="BK55" s="43" t="str">
        <f t="shared" si="47"/>
        <v/>
      </c>
      <c r="BL55" s="43" t="str">
        <f t="shared" si="47"/>
        <v/>
      </c>
      <c r="BM55" s="43" t="str">
        <f t="shared" si="47"/>
        <v/>
      </c>
      <c r="BN55" s="43">
        <f>COUNTBLANK(AX55:BM55)</f>
        <v>15</v>
      </c>
      <c r="BO55" s="23"/>
      <c r="BP55" s="23"/>
      <c r="BQ55" s="23"/>
      <c r="BR55" s="23"/>
      <c r="BS55" s="23"/>
      <c r="BT55" s="23"/>
      <c r="BU55" s="23"/>
      <c r="BV55" s="23" t="str">
        <f>CONCATENATE(IF(AX56&gt;0,CONCATENATE(AX55,CHAR(10)),""),IF(AY56&gt;0,CONCATENATE(AY55,CHAR(10)),""),IF(AZ56&gt;0,CONCATENATE(AZ55,CHAR(10),),""),IF(BA56&gt;0,CONCATENATE(BA55,CHAR(10)),""),IF(BB56&gt;0,CONCATENATE(BB55,CHAR(10)),""),IF(BC56&gt;0,CONCATENATE(BC55,CHAR(10)),""),IF(BD56&gt;0,CONCATENATE(BD55,CHAR(10)),""),IF(BE56&gt;0,CONCATENATE(BE55,CHAR(10)),""))</f>
        <v/>
      </c>
      <c r="BW55" s="23" t="str">
        <f>CONCATENATE(IF(BF56&gt;0,CONCATENATE(BF55,CHAR(10)),""),IF(BG56&gt;0,CONCATENATE(BG55,CHAR(10)),""),IF(BH56&gt;0,CONCATENATE(BH55,CHAR(10),),""),IF(BI56&gt;0,CONCATENATE(BI55,CHAR(10)),""),IF(BJ56&gt;0,CONCATENATE(BJ55,CHAR(10)),""),IF(BK56&gt;0,CONCATENATE(BK55,CHAR(10)),""),IF(BL56&gt;0,CONCATENATE(BL55,CHAR(10)),""),IF(BM56&gt;0,CONCATENATE(BM55,CHAR(10)),""))</f>
        <v xml:space="preserve">ОЖ
</v>
      </c>
      <c r="BX55" s="23" t="str">
        <f>CONCATENATE(IF(AX56&gt;0,CONCATENATE(AX56,"(",(8*AX56),")",CHAR(10)),""),IF(AY56&gt;0,CONCATENATE(AY56,"(",(8*AY56),")",CHAR(10)),""),IF(AZ56&gt;0,CONCATENATE(AZ56,"(",(8*AZ56),")",CHAR(10)),""),IF(BA56&gt;0,CONCATENATE(BA56,"(",(8*BA56),")",CHAR(10)),""),IF(BB56&gt;0,CONCATENATE(BB56,"(",(8*BB56),")",CHAR(10)),""),IF(BC56&gt;0,CONCATENATE(BC56,"(",(8*BC56),")",CHAR(10)),""),IF(BD56&gt;0,CONCATENATE(BD56,"(",(8*BD56),")",CHAR(10)),""),IF(BE56&gt;0,CONCATENATE(BE56,"(",(8*BE56),")",CHAR(10)),""))</f>
        <v/>
      </c>
      <c r="BY55" s="23" t="str">
        <f>CONCATENATE(IF(BF56&gt;0,CONCATENATE(BF56,"(",(8*BF56),")",CHAR(10)),""),IF(BG56&gt;0,CONCATENATE(BG56,"(",(8*BG56),")",CHAR(10)),""),IF(BH56&gt;0,CONCATENATE(BH56,"(",(8*BH56),")",CHAR(10)),""),IF(BI56&gt;0,CONCATENATE(BI56,"(",(8*BI56),")",CHAR(10)),""),IF(BJ56&gt;0,CONCATENATE(BJ56,"(",(8*BJ56),")",CHAR(10)),""),IF(BK56&gt;0,CONCATENATE(BK56,"(",(8*BK56),")",CHAR(10)),""),IF(BL56&gt;0,CONCATENATE(BL56,"(",(8*BL56),")",CHAR(10)),""),IF(BM56&gt;0,CONCATENATE(BM56,"(",(8*BM56),")",CHAR(10)),""))</f>
        <v xml:space="preserve">31(248)
</v>
      </c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</row>
    <row r="56" spans="2:94" x14ac:dyDescent="0.2">
      <c r="B56" s="81"/>
      <c r="C56" s="47" t="s">
        <v>74</v>
      </c>
      <c r="D56" s="83"/>
      <c r="E56" s="59" t="str">
        <f t="shared" ref="E56:S56" si="48">IF(E57+IF(E55="Я",8, IF(E55="РВ",8,0))-E$1&lt;&gt;0,E57+IF(E55="Я",8, IF(E55="РВ",8,0))-E$1,"")</f>
        <v/>
      </c>
      <c r="F56" s="59" t="str">
        <f t="shared" si="48"/>
        <v/>
      </c>
      <c r="G56" s="59" t="str">
        <f t="shared" si="48"/>
        <v/>
      </c>
      <c r="H56" s="59" t="s">
        <v>87</v>
      </c>
      <c r="I56" s="59" t="str">
        <f t="shared" si="48"/>
        <v/>
      </c>
      <c r="J56" s="59" t="str">
        <f t="shared" si="48"/>
        <v/>
      </c>
      <c r="K56" s="59" t="str">
        <f t="shared" si="48"/>
        <v/>
      </c>
      <c r="L56" s="59" t="str">
        <f t="shared" si="48"/>
        <v/>
      </c>
      <c r="M56" s="59" t="str">
        <f t="shared" si="48"/>
        <v/>
      </c>
      <c r="N56" s="59" t="str">
        <f t="shared" si="48"/>
        <v/>
      </c>
      <c r="O56" s="59" t="str">
        <f t="shared" si="48"/>
        <v/>
      </c>
      <c r="P56" s="59" t="str">
        <f t="shared" si="48"/>
        <v/>
      </c>
      <c r="Q56" s="59" t="str">
        <f t="shared" si="48"/>
        <v/>
      </c>
      <c r="R56" s="59" t="str">
        <f t="shared" si="48"/>
        <v/>
      </c>
      <c r="S56" s="59" t="str">
        <f t="shared" si="48"/>
        <v/>
      </c>
      <c r="T56" s="60">
        <f>SUM(E56:S56)</f>
        <v>0</v>
      </c>
      <c r="U56" s="59" t="str">
        <f t="shared" ref="U56:AJ56" si="49">IF(U57+IF(U55="Я",8, IF(U55="РВ",8,0))-U$1&lt;&gt;0,U57+IF(U55="Я",8, IF(U55="РВ",8,0))-U$1,"")</f>
        <v/>
      </c>
      <c r="V56" s="59" t="str">
        <f t="shared" si="49"/>
        <v/>
      </c>
      <c r="W56" s="59" t="str">
        <f t="shared" si="49"/>
        <v/>
      </c>
      <c r="X56" s="59" t="str">
        <f t="shared" si="49"/>
        <v/>
      </c>
      <c r="Y56" s="59" t="str">
        <f t="shared" si="49"/>
        <v/>
      </c>
      <c r="Z56" s="59" t="str">
        <f t="shared" si="49"/>
        <v/>
      </c>
      <c r="AA56" s="59" t="str">
        <f t="shared" si="49"/>
        <v/>
      </c>
      <c r="AB56" s="59" t="str">
        <f t="shared" si="49"/>
        <v/>
      </c>
      <c r="AC56" s="59" t="str">
        <f t="shared" si="49"/>
        <v/>
      </c>
      <c r="AD56" s="59" t="str">
        <f t="shared" si="49"/>
        <v/>
      </c>
      <c r="AE56" s="59" t="str">
        <f t="shared" si="49"/>
        <v/>
      </c>
      <c r="AF56" s="59" t="str">
        <f t="shared" si="49"/>
        <v/>
      </c>
      <c r="AG56" s="59" t="str">
        <f t="shared" si="49"/>
        <v/>
      </c>
      <c r="AH56" s="59" t="str">
        <f t="shared" si="49"/>
        <v/>
      </c>
      <c r="AI56" s="59" t="str">
        <f t="shared" si="49"/>
        <v/>
      </c>
      <c r="AJ56" s="59" t="str">
        <f t="shared" si="49"/>
        <v/>
      </c>
      <c r="AK56" s="60">
        <f>SUM(U56:AJ56)</f>
        <v>0</v>
      </c>
      <c r="AL56" s="76"/>
      <c r="AM56" s="76"/>
      <c r="AN56" s="63"/>
      <c r="AO56" s="73"/>
      <c r="AP56" s="63" t="str">
        <f ca="1">IF(SUMIF(E55:AJ56,"РВ",E56:AJ56)&lt;=0,"",SUMIF(E55:AJ56,"РВ",E56:AJ56))</f>
        <v/>
      </c>
      <c r="AQ56" s="73"/>
      <c r="AR56" s="67"/>
      <c r="AS56" s="78"/>
      <c r="AT56" s="78"/>
      <c r="AU56" s="76"/>
      <c r="AV56" s="23">
        <v>1</v>
      </c>
      <c r="AW56" s="23"/>
      <c r="AX56" s="43">
        <f t="shared" ref="AX56:BM56" si="50">COUNTIF($E55:$S55,AX$17)+COUNTIF($U55:$AJ55,AX$17)</f>
        <v>0</v>
      </c>
      <c r="AY56" s="43">
        <f t="shared" si="50"/>
        <v>0</v>
      </c>
      <c r="AZ56" s="43">
        <f t="shared" si="50"/>
        <v>0</v>
      </c>
      <c r="BA56" s="43">
        <f t="shared" si="50"/>
        <v>0</v>
      </c>
      <c r="BB56" s="43">
        <f t="shared" si="50"/>
        <v>0</v>
      </c>
      <c r="BC56" s="43">
        <f t="shared" si="50"/>
        <v>0</v>
      </c>
      <c r="BD56" s="43">
        <f t="shared" si="50"/>
        <v>0</v>
      </c>
      <c r="BE56" s="43">
        <f t="shared" si="50"/>
        <v>0</v>
      </c>
      <c r="BF56" s="43">
        <f t="shared" si="50"/>
        <v>0</v>
      </c>
      <c r="BG56" s="43">
        <f t="shared" si="50"/>
        <v>0</v>
      </c>
      <c r="BH56" s="43">
        <f t="shared" si="50"/>
        <v>31</v>
      </c>
      <c r="BI56" s="43">
        <f t="shared" si="50"/>
        <v>0</v>
      </c>
      <c r="BJ56" s="43">
        <f t="shared" si="50"/>
        <v>0</v>
      </c>
      <c r="BK56" s="43">
        <f t="shared" si="50"/>
        <v>0</v>
      </c>
      <c r="BL56" s="43">
        <f t="shared" si="50"/>
        <v>0</v>
      </c>
      <c r="BM56" s="43">
        <f t="shared" si="50"/>
        <v>0</v>
      </c>
      <c r="BN56" s="4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</row>
    <row r="57" spans="2:94" x14ac:dyDescent="0.2">
      <c r="B57" s="52"/>
      <c r="C57" s="47" t="s">
        <v>65</v>
      </c>
      <c r="D57" s="5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60">
        <f>SUM(E57:S57)</f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60">
        <f>SUM(U57:AJ57)</f>
        <v>0</v>
      </c>
      <c r="AL57" s="64"/>
      <c r="AM57" s="64"/>
      <c r="AN57" s="64">
        <f>T57+AK57</f>
        <v>0</v>
      </c>
      <c r="AO57" s="74"/>
      <c r="AP57" s="64"/>
      <c r="AQ57" s="74"/>
      <c r="AR57" s="64"/>
      <c r="AS57" s="68"/>
      <c r="AT57" s="65"/>
      <c r="AU57" s="64"/>
      <c r="AV57" s="23">
        <f>IF(T57+AK57&gt;0,1,0)</f>
        <v>0</v>
      </c>
      <c r="AW57" s="2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</row>
    <row r="58" spans="2:94" x14ac:dyDescent="0.2">
      <c r="B58" s="80">
        <v>14</v>
      </c>
      <c r="C58" s="54"/>
      <c r="D58" s="82"/>
      <c r="E58" s="22" t="s">
        <v>78</v>
      </c>
      <c r="F58" s="22" t="s">
        <v>78</v>
      </c>
      <c r="G58" s="22" t="s">
        <v>78</v>
      </c>
      <c r="H58" s="22" t="s">
        <v>78</v>
      </c>
      <c r="I58" s="22" t="s">
        <v>78</v>
      </c>
      <c r="J58" s="22" t="s">
        <v>79</v>
      </c>
      <c r="K58" s="22" t="s">
        <v>79</v>
      </c>
      <c r="L58" s="22" t="s">
        <v>78</v>
      </c>
      <c r="M58" s="22" t="s">
        <v>78</v>
      </c>
      <c r="N58" s="22" t="s">
        <v>78</v>
      </c>
      <c r="O58" s="22" t="s">
        <v>78</v>
      </c>
      <c r="P58" s="22" t="s">
        <v>78</v>
      </c>
      <c r="Q58" s="22" t="s">
        <v>79</v>
      </c>
      <c r="R58" s="22" t="s">
        <v>79</v>
      </c>
      <c r="S58" s="22" t="s">
        <v>78</v>
      </c>
      <c r="T58" s="59">
        <f>COUNTIF(E58:S58,"Я")+COUNTIF(E58:S58,"РВ")</f>
        <v>11</v>
      </c>
      <c r="U58" s="22" t="s">
        <v>78</v>
      </c>
      <c r="V58" s="22" t="s">
        <v>78</v>
      </c>
      <c r="W58" s="22" t="s">
        <v>78</v>
      </c>
      <c r="X58" s="22" t="s">
        <v>78</v>
      </c>
      <c r="Y58" s="22" t="s">
        <v>79</v>
      </c>
      <c r="Z58" s="22" t="s">
        <v>79</v>
      </c>
      <c r="AA58" s="22" t="s">
        <v>78</v>
      </c>
      <c r="AB58" s="22" t="s">
        <v>78</v>
      </c>
      <c r="AC58" s="22" t="s">
        <v>78</v>
      </c>
      <c r="AD58" s="22" t="s">
        <v>78</v>
      </c>
      <c r="AE58" s="22" t="s">
        <v>78</v>
      </c>
      <c r="AF58" s="22" t="s">
        <v>79</v>
      </c>
      <c r="AG58" s="22" t="s">
        <v>79</v>
      </c>
      <c r="AH58" s="22" t="s">
        <v>69</v>
      </c>
      <c r="AI58" s="22" t="s">
        <v>69</v>
      </c>
      <c r="AJ58" s="22" t="s">
        <v>69</v>
      </c>
      <c r="AK58" s="59">
        <f>COUNTIF(U58:AJ58,"Я")+COUNTIF(U58:AJ58,"РВ")</f>
        <v>9</v>
      </c>
      <c r="AL58" s="75">
        <f>T58+AK58</f>
        <v>20</v>
      </c>
      <c r="AM58" s="75">
        <f>T59+AK59</f>
        <v>160</v>
      </c>
      <c r="AN58" s="70"/>
      <c r="AO58" s="72"/>
      <c r="AP58" s="62">
        <f>COUNTIF($E58:$S58,"РВ")+COUNTIF($U58:$AJ58,"РВ")</f>
        <v>0</v>
      </c>
      <c r="AQ58" s="72"/>
      <c r="AR58" s="70" t="str">
        <f>IF(SUM($AX59:$BM59)&gt;0,CONCATENATE(SUM($AX59:$BM59),"(",8*SUM($AX59:$BM59),")"),"")</f>
        <v>3(24)</v>
      </c>
      <c r="AS58" s="77" t="str">
        <f>CONCATENATE(BV58,BW58)</f>
        <v xml:space="preserve">НН
</v>
      </c>
      <c r="AT58" s="77" t="str">
        <f>CONCATENATE(BX58,BY58)</f>
        <v xml:space="preserve">3(24)
</v>
      </c>
      <c r="AU58" s="75">
        <f>COUNTIF(U58:AJ58,"В")+COUNTIF(E58:S58,"В")+COUNTIF(U58:AJ58,"РВ")+COUNTIF(E58:S58,"РВ")</f>
        <v>8</v>
      </c>
      <c r="AV58" s="23">
        <v>1</v>
      </c>
      <c r="AW58" s="23"/>
      <c r="AX58" s="43" t="str">
        <f t="shared" ref="AX58:BM58" si="51">IF(AX59&lt;&gt;0,AX$17,"")</f>
        <v/>
      </c>
      <c r="AY58" s="43" t="str">
        <f t="shared" si="51"/>
        <v/>
      </c>
      <c r="AZ58" s="43" t="str">
        <f t="shared" si="51"/>
        <v/>
      </c>
      <c r="BA58" s="43" t="str">
        <f t="shared" si="51"/>
        <v/>
      </c>
      <c r="BB58" s="43" t="str">
        <f t="shared" si="51"/>
        <v/>
      </c>
      <c r="BC58" s="43" t="str">
        <f t="shared" si="51"/>
        <v/>
      </c>
      <c r="BD58" s="43" t="str">
        <f t="shared" si="51"/>
        <v>НН</v>
      </c>
      <c r="BE58" s="43" t="str">
        <f t="shared" si="51"/>
        <v/>
      </c>
      <c r="BF58" s="43" t="str">
        <f t="shared" si="51"/>
        <v/>
      </c>
      <c r="BG58" s="43" t="str">
        <f t="shared" si="51"/>
        <v/>
      </c>
      <c r="BH58" s="43" t="str">
        <f t="shared" si="51"/>
        <v/>
      </c>
      <c r="BI58" s="43" t="str">
        <f t="shared" si="51"/>
        <v/>
      </c>
      <c r="BJ58" s="43" t="str">
        <f t="shared" si="51"/>
        <v/>
      </c>
      <c r="BK58" s="43" t="str">
        <f t="shared" si="51"/>
        <v/>
      </c>
      <c r="BL58" s="43" t="str">
        <f t="shared" si="51"/>
        <v/>
      </c>
      <c r="BM58" s="43" t="str">
        <f t="shared" si="51"/>
        <v/>
      </c>
      <c r="BN58" s="43">
        <f>COUNTBLANK(AX58:BM58)</f>
        <v>15</v>
      </c>
      <c r="BO58" s="23"/>
      <c r="BP58" s="23"/>
      <c r="BQ58" s="23"/>
      <c r="BR58" s="23"/>
      <c r="BS58" s="23"/>
      <c r="BT58" s="23"/>
      <c r="BU58" s="23"/>
      <c r="BV58" s="23" t="str">
        <f>CONCATENATE(IF(AX59&gt;0,CONCATENATE(AX58,CHAR(10)),""),IF(AY59&gt;0,CONCATENATE(AY58,CHAR(10)),""),IF(AZ59&gt;0,CONCATENATE(AZ58,CHAR(10),),""),IF(BA59&gt;0,CONCATENATE(BA58,CHAR(10)),""),IF(BB59&gt;0,CONCATENATE(BB58,CHAR(10)),""),IF(BC59&gt;0,CONCATENATE(BC58,CHAR(10)),""),IF(BD59&gt;0,CONCATENATE(BD58,CHAR(10)),""),IF(BE59&gt;0,CONCATENATE(BE58,CHAR(10)),""))</f>
        <v xml:space="preserve">НН
</v>
      </c>
      <c r="BW58" s="23" t="str">
        <f>CONCATENATE(IF(BF59&gt;0,CONCATENATE(BF58,CHAR(10)),""),IF(BG59&gt;0,CONCATENATE(BG58,CHAR(10)),""),IF(BH59&gt;0,CONCATENATE(BH58,CHAR(10),),""),IF(BI59&gt;0,CONCATENATE(BI58,CHAR(10)),""),IF(BJ59&gt;0,CONCATENATE(BJ58,CHAR(10)),""),IF(BK59&gt;0,CONCATENATE(BK58,CHAR(10)),""),IF(BL59&gt;0,CONCATENATE(BL58,CHAR(10)),""),IF(BM59&gt;0,CONCATENATE(BM58,CHAR(10)),""))</f>
        <v/>
      </c>
      <c r="BX58" s="23" t="str">
        <f>CONCATENATE(IF(AX59&gt;0,CONCATENATE(AX59,"(",(8*AX59),")",CHAR(10)),""),IF(AY59&gt;0,CONCATENATE(AY59,"(",(8*AY59),")",CHAR(10)),""),IF(AZ59&gt;0,CONCATENATE(AZ59,"(",(8*AZ59),")",CHAR(10)),""),IF(BA59&gt;0,CONCATENATE(BA59,"(",(8*BA59),")",CHAR(10)),""),IF(BB59&gt;0,CONCATENATE(BB59,"(",(8*BB59),")",CHAR(10)),""),IF(BC59&gt;0,CONCATENATE(BC59,"(",(8*BC59),")",CHAR(10)),""),IF(BD59&gt;0,CONCATENATE(BD59,"(",(8*BD59),")",CHAR(10)),""),IF(BE59&gt;0,CONCATENATE(BE59,"(",(8*BE59),")",CHAR(10)),""))</f>
        <v xml:space="preserve">3(24)
</v>
      </c>
      <c r="BY58" s="23" t="str">
        <f>CONCATENATE(IF(BF59&gt;0,CONCATENATE(BF59,"(",(8*BF59),")",CHAR(10)),""),IF(BG59&gt;0,CONCATENATE(BG59,"(",(8*BG59),")",CHAR(10)),""),IF(BH59&gt;0,CONCATENATE(BH59,"(",(8*BH59),")",CHAR(10)),""),IF(BI59&gt;0,CONCATENATE(BI59,"(",(8*BI59),")",CHAR(10)),""),IF(BJ59&gt;0,CONCATENATE(BJ59,"(",(8*BJ59),")",CHAR(10)),""),IF(BK59&gt;0,CONCATENATE(BK59,"(",(8*BK59),")",CHAR(10)),""),IF(BL59&gt;0,CONCATENATE(BL59,"(",(8*BL59),")",CHAR(10)),""),IF(BM59&gt;0,CONCATENATE(BM59,"(",(8*BM59),")",CHAR(10)),""))</f>
        <v/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</row>
    <row r="59" spans="2:94" ht="11.25" customHeight="1" x14ac:dyDescent="0.2">
      <c r="B59" s="81"/>
      <c r="C59" s="47" t="s">
        <v>74</v>
      </c>
      <c r="D59" s="83"/>
      <c r="E59" s="59">
        <f>IF(E60+IF(E58="Я",8, IF(E58="РВ",8,0))-E$1&lt;&gt;0,E60+IF(E58="Я",8, IF(E58="РВ",8,0))-E$1,"")</f>
        <v>8</v>
      </c>
      <c r="F59" s="59">
        <f>IF(F60+IF(F58="Я",8, IF(F58="РВ",8,0))-F$1&lt;&gt;0,F60+IF(F58="Я",8, IF(F58="РВ",8,0))-F$1,"")</f>
        <v>8</v>
      </c>
      <c r="G59" s="59">
        <f>IF(G60+IF(G58="Я",8, IF(G58="РВ",8,0))-G$1&lt;&gt;0,G60+IF(G58="Я",8, IF(G58="РВ",8,0))-G$1,"")</f>
        <v>8</v>
      </c>
      <c r="H59" s="59">
        <v>8</v>
      </c>
      <c r="I59" s="59">
        <f t="shared" ref="I59:S59" si="52">IF(I60+IF(I58="Я",8, IF(I58="РВ",8,0))-I$1&lt;&gt;0,I60+IF(I58="Я",8, IF(I58="РВ",8,0))-I$1,"")</f>
        <v>8</v>
      </c>
      <c r="J59" s="59" t="str">
        <f t="shared" si="52"/>
        <v/>
      </c>
      <c r="K59" s="59" t="str">
        <f t="shared" si="52"/>
        <v/>
      </c>
      <c r="L59" s="59">
        <f t="shared" si="52"/>
        <v>8</v>
      </c>
      <c r="M59" s="59">
        <f t="shared" si="52"/>
        <v>8</v>
      </c>
      <c r="N59" s="59">
        <f t="shared" si="52"/>
        <v>8</v>
      </c>
      <c r="O59" s="59">
        <f t="shared" si="52"/>
        <v>8</v>
      </c>
      <c r="P59" s="59">
        <f t="shared" si="52"/>
        <v>8</v>
      </c>
      <c r="Q59" s="59" t="str">
        <f t="shared" si="52"/>
        <v/>
      </c>
      <c r="R59" s="59" t="str">
        <f t="shared" si="52"/>
        <v/>
      </c>
      <c r="S59" s="59">
        <f t="shared" si="52"/>
        <v>8</v>
      </c>
      <c r="T59" s="60">
        <f>SUM(E59:S59)</f>
        <v>88</v>
      </c>
      <c r="U59" s="59">
        <f t="shared" ref="U59:AJ59" si="53">IF(U60+IF(U58="Я",8, IF(U58="РВ",8,0))-U$1&lt;&gt;0,U60+IF(U58="Я",8, IF(U58="РВ",8,0))-U$1,"")</f>
        <v>8</v>
      </c>
      <c r="V59" s="59">
        <f t="shared" si="53"/>
        <v>8</v>
      </c>
      <c r="W59" s="59">
        <f t="shared" si="53"/>
        <v>8</v>
      </c>
      <c r="X59" s="59">
        <f t="shared" si="53"/>
        <v>8</v>
      </c>
      <c r="Y59" s="59" t="str">
        <f t="shared" si="53"/>
        <v/>
      </c>
      <c r="Z59" s="59" t="str">
        <f t="shared" si="53"/>
        <v/>
      </c>
      <c r="AA59" s="59">
        <f t="shared" si="53"/>
        <v>8</v>
      </c>
      <c r="AB59" s="59">
        <f t="shared" si="53"/>
        <v>8</v>
      </c>
      <c r="AC59" s="59">
        <f t="shared" si="53"/>
        <v>8</v>
      </c>
      <c r="AD59" s="59">
        <f t="shared" si="53"/>
        <v>8</v>
      </c>
      <c r="AE59" s="59">
        <f t="shared" si="53"/>
        <v>8</v>
      </c>
      <c r="AF59" s="59" t="str">
        <f t="shared" si="53"/>
        <v/>
      </c>
      <c r="AG59" s="59" t="str">
        <f t="shared" si="53"/>
        <v/>
      </c>
      <c r="AH59" s="59" t="str">
        <f t="shared" si="53"/>
        <v/>
      </c>
      <c r="AI59" s="59" t="str">
        <f t="shared" si="53"/>
        <v/>
      </c>
      <c r="AJ59" s="59" t="str">
        <f t="shared" si="53"/>
        <v/>
      </c>
      <c r="AK59" s="60">
        <f>SUM(U59:AJ59)</f>
        <v>72</v>
      </c>
      <c r="AL59" s="76"/>
      <c r="AM59" s="76"/>
      <c r="AN59" s="71"/>
      <c r="AO59" s="73"/>
      <c r="AP59" s="71" t="str">
        <f ca="1">IF(SUMIF(E58:AJ59,"РВ",E59:AJ59)&lt;=0,"",SUMIF(E58:AJ59,"РВ",E59:AJ59))</f>
        <v/>
      </c>
      <c r="AQ59" s="73"/>
      <c r="AR59" s="71"/>
      <c r="AS59" s="78"/>
      <c r="AT59" s="78"/>
      <c r="AU59" s="76"/>
      <c r="AV59" s="23">
        <v>1</v>
      </c>
      <c r="AW59" s="23"/>
      <c r="AX59" s="43">
        <f t="shared" ref="AX59:BM59" si="54">COUNTIF($E58:$S58,AX$17)+COUNTIF($U58:$AJ58,AX$17)</f>
        <v>0</v>
      </c>
      <c r="AY59" s="43">
        <f t="shared" si="54"/>
        <v>0</v>
      </c>
      <c r="AZ59" s="43">
        <f t="shared" si="54"/>
        <v>0</v>
      </c>
      <c r="BA59" s="43">
        <f t="shared" si="54"/>
        <v>0</v>
      </c>
      <c r="BB59" s="43">
        <f t="shared" si="54"/>
        <v>0</v>
      </c>
      <c r="BC59" s="43">
        <f t="shared" si="54"/>
        <v>0</v>
      </c>
      <c r="BD59" s="43">
        <f t="shared" si="54"/>
        <v>3</v>
      </c>
      <c r="BE59" s="43">
        <f t="shared" si="54"/>
        <v>0</v>
      </c>
      <c r="BF59" s="43">
        <f t="shared" si="54"/>
        <v>0</v>
      </c>
      <c r="BG59" s="43">
        <f t="shared" si="54"/>
        <v>0</v>
      </c>
      <c r="BH59" s="43">
        <f t="shared" si="54"/>
        <v>0</v>
      </c>
      <c r="BI59" s="43">
        <f t="shared" si="54"/>
        <v>0</v>
      </c>
      <c r="BJ59" s="43">
        <f t="shared" si="54"/>
        <v>0</v>
      </c>
      <c r="BK59" s="43">
        <f t="shared" si="54"/>
        <v>0</v>
      </c>
      <c r="BL59" s="43">
        <f t="shared" si="54"/>
        <v>0</v>
      </c>
      <c r="BM59" s="43">
        <f t="shared" si="54"/>
        <v>0</v>
      </c>
      <c r="BN59" s="4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</row>
    <row r="60" spans="2:94" x14ac:dyDescent="0.2">
      <c r="B60" s="46"/>
      <c r="C60" s="45" t="s">
        <v>65</v>
      </c>
      <c r="D60" s="5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60">
        <f>SUM(E60:S60)</f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60">
        <f>SUM(U60:AJ60)</f>
        <v>0</v>
      </c>
      <c r="AL60" s="64"/>
      <c r="AM60" s="64"/>
      <c r="AN60" s="64">
        <f>T60+AK60</f>
        <v>0</v>
      </c>
      <c r="AO60" s="74"/>
      <c r="AP60" s="64"/>
      <c r="AQ60" s="74"/>
      <c r="AR60" s="64"/>
      <c r="AS60" s="68"/>
      <c r="AT60" s="65"/>
      <c r="AU60" s="64"/>
      <c r="AV60" s="23">
        <f>IF(T60+AK60&gt;0,1,0)</f>
        <v>0</v>
      </c>
      <c r="AW60" s="2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</row>
    <row r="61" spans="2:94" ht="46.5" customHeight="1" x14ac:dyDescent="0.2">
      <c r="B61" s="109" t="s">
        <v>62</v>
      </c>
      <c r="C61" s="110"/>
      <c r="D61" s="111"/>
      <c r="E61" s="105"/>
      <c r="F61" s="105"/>
      <c r="G61" s="105"/>
      <c r="H61" s="26"/>
      <c r="I61" s="105"/>
      <c r="J61" s="105"/>
      <c r="K61" s="105"/>
      <c r="L61" s="105"/>
      <c r="M61" s="105"/>
      <c r="N61" s="23"/>
      <c r="O61" s="105"/>
      <c r="P61" s="105"/>
      <c r="Q61" s="105"/>
      <c r="R61" s="105"/>
      <c r="S61" s="105"/>
      <c r="T61" s="105"/>
      <c r="U61" s="26"/>
      <c r="V61" s="117"/>
      <c r="W61" s="118"/>
      <c r="X61" s="118"/>
      <c r="Y61" s="118"/>
      <c r="Z61" s="118"/>
      <c r="AA61" s="118"/>
      <c r="AB61" s="118"/>
      <c r="AC61" s="118"/>
      <c r="AD61" s="118"/>
      <c r="AE61" s="114"/>
      <c r="AF61" s="114"/>
      <c r="AG61" s="114"/>
      <c r="AH61" s="114"/>
      <c r="AI61" s="114"/>
      <c r="AJ61" s="27"/>
      <c r="AK61" s="119"/>
      <c r="AL61" s="120"/>
      <c r="AM61" s="27"/>
      <c r="AN61" s="115"/>
      <c r="AO61" s="115"/>
      <c r="AP61" s="115"/>
      <c r="AQ61" s="24"/>
      <c r="AR61" s="112">
        <f ca="1">AE12</f>
        <v>42612.524568634261</v>
      </c>
      <c r="AS61" s="113"/>
      <c r="AT61" s="113"/>
      <c r="AU61" s="24"/>
      <c r="AV61" s="23">
        <v>1</v>
      </c>
      <c r="AW61" s="2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</row>
    <row r="62" spans="2:94" ht="24.75" customHeight="1" x14ac:dyDescent="0.2">
      <c r="B62" s="28"/>
      <c r="C62" s="28"/>
      <c r="D62" s="104" t="s">
        <v>4</v>
      </c>
      <c r="E62" s="104"/>
      <c r="F62" s="104"/>
      <c r="G62" s="104"/>
      <c r="H62" s="29"/>
      <c r="I62" s="104" t="s">
        <v>5</v>
      </c>
      <c r="J62" s="104"/>
      <c r="K62" s="104"/>
      <c r="L62" s="104"/>
      <c r="M62" s="104"/>
      <c r="N62" s="23"/>
      <c r="O62" s="104" t="s">
        <v>6</v>
      </c>
      <c r="P62" s="104"/>
      <c r="Q62" s="104"/>
      <c r="R62" s="104"/>
      <c r="S62" s="104"/>
      <c r="T62" s="104"/>
      <c r="U62" s="30"/>
      <c r="V62" s="23"/>
      <c r="W62" s="25"/>
      <c r="X62" s="25"/>
      <c r="Y62" s="25"/>
      <c r="Z62" s="25"/>
      <c r="AA62" s="25"/>
      <c r="AB62" s="25"/>
      <c r="AC62" s="25"/>
      <c r="AD62" s="23"/>
      <c r="AE62" s="104" t="s">
        <v>4</v>
      </c>
      <c r="AF62" s="104"/>
      <c r="AG62" s="104"/>
      <c r="AH62" s="104"/>
      <c r="AI62" s="104"/>
      <c r="AJ62" s="23"/>
      <c r="AK62" s="107" t="s">
        <v>5</v>
      </c>
      <c r="AL62" s="108"/>
      <c r="AM62" s="108"/>
      <c r="AN62" s="104" t="s">
        <v>6</v>
      </c>
      <c r="AO62" s="106"/>
      <c r="AP62" s="106"/>
      <c r="AQ62" s="31"/>
      <c r="AR62" s="104" t="s">
        <v>63</v>
      </c>
      <c r="AS62" s="104"/>
      <c r="AT62" s="104"/>
      <c r="AU62" s="29"/>
      <c r="AV62" s="23">
        <v>1</v>
      </c>
      <c r="AW62" s="23"/>
      <c r="AX62" s="43"/>
      <c r="AY62" s="43"/>
      <c r="AZ62" s="43"/>
      <c r="BA62" s="43"/>
      <c r="BB62" s="43"/>
      <c r="BC62" s="43"/>
      <c r="BD62" s="43"/>
      <c r="BE62" s="43"/>
      <c r="BF62" s="43"/>
      <c r="BG62" s="43" t="str">
        <f>IF(BG63&lt;&gt;0,BG$17,"")</f>
        <v/>
      </c>
      <c r="BH62" s="43"/>
      <c r="BI62" s="43"/>
      <c r="BJ62" s="43"/>
      <c r="BK62" s="43"/>
      <c r="BL62" s="43" t="str">
        <f>IF(BL63&lt;&gt;0,BL$17,"")</f>
        <v/>
      </c>
      <c r="BM62" s="43" t="str">
        <f>IF(BM63&lt;&gt;0,BM$17,"")</f>
        <v/>
      </c>
      <c r="BN62" s="4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</row>
    <row r="63" spans="2:94" x14ac:dyDescent="0.2">
      <c r="D63" s="51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AU63" s="24"/>
      <c r="AV63" s="23">
        <v>1</v>
      </c>
      <c r="AW63" s="2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</row>
    <row r="64" spans="2:94" x14ac:dyDescent="0.2">
      <c r="D64" s="5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36"/>
      <c r="AS64" s="40"/>
      <c r="AT64" s="40"/>
      <c r="AU64" s="36"/>
      <c r="AV64" s="23">
        <v>1</v>
      </c>
      <c r="AW64" s="2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</row>
    <row r="65" spans="4:94" x14ac:dyDescent="0.2">
      <c r="D65" s="51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36"/>
      <c r="AS65" s="40"/>
      <c r="AT65" s="40"/>
      <c r="AU65" s="36"/>
      <c r="AV65" s="23">
        <v>1</v>
      </c>
      <c r="AW65" s="2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</row>
    <row r="66" spans="4:94" x14ac:dyDescent="0.2">
      <c r="D66" s="51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36"/>
      <c r="AS66" s="40"/>
      <c r="AT66" s="40"/>
      <c r="AU66" s="36"/>
      <c r="AV66" s="23"/>
      <c r="AW66" s="2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</row>
    <row r="67" spans="4:94" x14ac:dyDescent="0.2">
      <c r="D67" s="51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36"/>
      <c r="AS67" s="40"/>
      <c r="AT67" s="40"/>
      <c r="AU67" s="36"/>
      <c r="AV67" s="23"/>
      <c r="AW67" s="2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</row>
    <row r="68" spans="4:94" x14ac:dyDescent="0.2">
      <c r="D68" s="5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36"/>
      <c r="AS68" s="40"/>
      <c r="AT68" s="40"/>
      <c r="AU68" s="36"/>
      <c r="AV68" s="23"/>
      <c r="AW68" s="2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</row>
    <row r="69" spans="4:94" x14ac:dyDescent="0.2">
      <c r="D69" s="51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36"/>
      <c r="AS69" s="40"/>
      <c r="AT69" s="40"/>
      <c r="AU69" s="36"/>
      <c r="AV69" s="23"/>
      <c r="AW69" s="2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</row>
    <row r="70" spans="4:94" x14ac:dyDescent="0.2">
      <c r="D70" s="51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36"/>
      <c r="AS70" s="40"/>
      <c r="AT70" s="40"/>
      <c r="AU70" s="36"/>
      <c r="AV70" s="23"/>
      <c r="AW70" s="2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</row>
    <row r="71" spans="4:94" x14ac:dyDescent="0.2">
      <c r="D71" s="5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36"/>
      <c r="AS71" s="40"/>
      <c r="AT71" s="40"/>
      <c r="AU71" s="36"/>
      <c r="AV71" s="23"/>
      <c r="AW71" s="2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4:94" x14ac:dyDescent="0.2">
      <c r="D72" s="51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36"/>
      <c r="AS72" s="40"/>
      <c r="AT72" s="40"/>
      <c r="AU72" s="36"/>
      <c r="AV72" s="23"/>
      <c r="AW72" s="2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</row>
    <row r="73" spans="4:94" x14ac:dyDescent="0.2">
      <c r="D73" s="51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36"/>
      <c r="AS73" s="40"/>
      <c r="AT73" s="40"/>
      <c r="AU73" s="36"/>
      <c r="AV73" s="23"/>
      <c r="AW73" s="2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</row>
    <row r="74" spans="4:94" x14ac:dyDescent="0.2">
      <c r="D74" s="51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36"/>
      <c r="AS74" s="40"/>
      <c r="AT74" s="40"/>
      <c r="AU74" s="36"/>
      <c r="AV74" s="23"/>
      <c r="AW74" s="2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</row>
    <row r="75" spans="4:94" x14ac:dyDescent="0.2">
      <c r="D75" s="51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36"/>
      <c r="AS75" s="40"/>
      <c r="AT75" s="40"/>
      <c r="AU75" s="36"/>
      <c r="AV75" s="23"/>
      <c r="AW75" s="2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</row>
    <row r="76" spans="4:94" x14ac:dyDescent="0.2">
      <c r="D76" s="51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36"/>
      <c r="AS76" s="40"/>
      <c r="AT76" s="40"/>
      <c r="AU76" s="36"/>
      <c r="AV76" s="23"/>
      <c r="AW76" s="2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</row>
    <row r="77" spans="4:94" x14ac:dyDescent="0.2">
      <c r="D77" s="51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36"/>
      <c r="AS77" s="40"/>
      <c r="AT77" s="40"/>
      <c r="AU77" s="36"/>
      <c r="AV77" s="23"/>
      <c r="AW77" s="2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</row>
    <row r="78" spans="4:94" x14ac:dyDescent="0.2">
      <c r="D78" s="51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36"/>
      <c r="AS78" s="40"/>
      <c r="AT78" s="40"/>
      <c r="AU78" s="36"/>
      <c r="AV78" s="23"/>
      <c r="AW78" s="2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</row>
    <row r="79" spans="4:94" x14ac:dyDescent="0.2">
      <c r="D79" s="51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36"/>
      <c r="AS79" s="40"/>
      <c r="AT79" s="40"/>
      <c r="AU79" s="36"/>
      <c r="AV79" s="23"/>
      <c r="AW79" s="2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</row>
    <row r="80" spans="4:94" x14ac:dyDescent="0.2">
      <c r="D80" s="51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36"/>
      <c r="AS80" s="40"/>
      <c r="AT80" s="40"/>
      <c r="AU80" s="36"/>
      <c r="AV80" s="23"/>
      <c r="AW80" s="2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</row>
    <row r="81" spans="4:94" x14ac:dyDescent="0.2">
      <c r="D81" s="5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36"/>
      <c r="AS81" s="40"/>
      <c r="AT81" s="40"/>
      <c r="AU81" s="36"/>
      <c r="AV81" s="23"/>
      <c r="AW81" s="2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</row>
    <row r="82" spans="4:94" x14ac:dyDescent="0.2">
      <c r="D82" s="51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36"/>
      <c r="AS82" s="40"/>
      <c r="AT82" s="40"/>
      <c r="AU82" s="36"/>
      <c r="AV82" s="23"/>
      <c r="AW82" s="2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</row>
    <row r="83" spans="4:94" x14ac:dyDescent="0.2">
      <c r="D83" s="51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36"/>
      <c r="AS83" s="40"/>
      <c r="AT83" s="40"/>
      <c r="AU83" s="36"/>
      <c r="AV83" s="23"/>
      <c r="AW83" s="2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</row>
    <row r="84" spans="4:94" x14ac:dyDescent="0.2">
      <c r="D84" s="51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36"/>
      <c r="AS84" s="40"/>
      <c r="AT84" s="40"/>
      <c r="AU84" s="36"/>
      <c r="AV84" s="23"/>
      <c r="AW84" s="2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</row>
    <row r="85" spans="4:94" x14ac:dyDescent="0.2">
      <c r="D85" s="51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36"/>
      <c r="AS85" s="40"/>
      <c r="AT85" s="40"/>
      <c r="AU85" s="36"/>
      <c r="AV85" s="23"/>
      <c r="AW85" s="2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</row>
    <row r="86" spans="4:94" x14ac:dyDescent="0.2">
      <c r="D86" s="5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36"/>
      <c r="AS86" s="40"/>
      <c r="AT86" s="40"/>
      <c r="AU86" s="36"/>
      <c r="AV86" s="23"/>
      <c r="AW86" s="2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</row>
    <row r="87" spans="4:94" x14ac:dyDescent="0.2">
      <c r="D87" s="51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36"/>
      <c r="AS87" s="40"/>
      <c r="AT87" s="40"/>
      <c r="AU87" s="36"/>
      <c r="AV87" s="23"/>
      <c r="AW87" s="2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</row>
    <row r="88" spans="4:94" x14ac:dyDescent="0.2">
      <c r="D88" s="51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36"/>
      <c r="AS88" s="40"/>
      <c r="AT88" s="40"/>
      <c r="AU88" s="36"/>
      <c r="AV88" s="23"/>
      <c r="AW88" s="2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</row>
    <row r="89" spans="4:94" x14ac:dyDescent="0.2">
      <c r="D89" s="51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36"/>
      <c r="AS89" s="40"/>
      <c r="AT89" s="40"/>
      <c r="AU89" s="36"/>
      <c r="AV89" s="23"/>
      <c r="AW89" s="2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</row>
    <row r="90" spans="4:94" x14ac:dyDescent="0.2">
      <c r="D90" s="51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36"/>
      <c r="AS90" s="40"/>
      <c r="AT90" s="40"/>
      <c r="AU90" s="36"/>
      <c r="AV90" s="23"/>
      <c r="AW90" s="2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</row>
    <row r="91" spans="4:94" x14ac:dyDescent="0.2">
      <c r="D91" s="51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36"/>
      <c r="AS91" s="40"/>
      <c r="AT91" s="40"/>
      <c r="AU91" s="36"/>
      <c r="AV91" s="23"/>
      <c r="AW91" s="2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</row>
    <row r="92" spans="4:94" x14ac:dyDescent="0.2">
      <c r="D92" s="5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36"/>
      <c r="AS92" s="40"/>
      <c r="AT92" s="40"/>
      <c r="AU92" s="36"/>
      <c r="AV92" s="23"/>
      <c r="AW92" s="2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</row>
    <row r="93" spans="4:94" x14ac:dyDescent="0.2">
      <c r="D93" s="51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36"/>
      <c r="AS93" s="40"/>
      <c r="AT93" s="40"/>
      <c r="AU93" s="36"/>
      <c r="AX93" s="4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</row>
    <row r="94" spans="4:94" x14ac:dyDescent="0.2">
      <c r="D94" s="51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36"/>
      <c r="AS94" s="40"/>
      <c r="AT94" s="40"/>
      <c r="AU94" s="36"/>
      <c r="AX94" s="4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</row>
    <row r="95" spans="4:94" x14ac:dyDescent="0.2">
      <c r="D95" s="5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36"/>
      <c r="AS95" s="40"/>
      <c r="AT95" s="40"/>
      <c r="AU95" s="36"/>
      <c r="AX95" s="4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</row>
    <row r="96" spans="4:94" x14ac:dyDescent="0.2">
      <c r="D96" s="51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36"/>
      <c r="AS96" s="40"/>
      <c r="AT96" s="40"/>
      <c r="AU96" s="36"/>
      <c r="AX96" s="43"/>
    </row>
    <row r="97" spans="4:50" x14ac:dyDescent="0.2">
      <c r="D97" s="5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36"/>
      <c r="AS97" s="40"/>
      <c r="AT97" s="40"/>
      <c r="AU97" s="36"/>
      <c r="AX97" s="43"/>
    </row>
    <row r="98" spans="4:50" x14ac:dyDescent="0.2">
      <c r="D98" s="51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36"/>
      <c r="AS98" s="40"/>
      <c r="AT98" s="40"/>
      <c r="AU98" s="36"/>
      <c r="AX98" s="43"/>
    </row>
    <row r="99" spans="4:50" x14ac:dyDescent="0.2">
      <c r="D99" s="51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36"/>
      <c r="AS99" s="40"/>
      <c r="AT99" s="40"/>
      <c r="AU99" s="36"/>
    </row>
  </sheetData>
  <autoFilter ref="AV18:AW69"/>
  <mergeCells count="177">
    <mergeCell ref="AU49:AU50"/>
    <mergeCell ref="AS43:AS44"/>
    <mergeCell ref="AT43:AT44"/>
    <mergeCell ref="AU43:AU44"/>
    <mergeCell ref="B58:B59"/>
    <mergeCell ref="D58:D59"/>
    <mergeCell ref="V61:AD61"/>
    <mergeCell ref="AK61:AL61"/>
    <mergeCell ref="AU52:AU53"/>
    <mergeCell ref="AT46:AT47"/>
    <mergeCell ref="AU46:AU47"/>
    <mergeCell ref="AS55:AS56"/>
    <mergeCell ref="AT55:AT56"/>
    <mergeCell ref="AU55:AU56"/>
    <mergeCell ref="AU28:AU29"/>
    <mergeCell ref="AS31:AS32"/>
    <mergeCell ref="AT31:AT32"/>
    <mergeCell ref="AU31:AU32"/>
    <mergeCell ref="AS46:AS47"/>
    <mergeCell ref="AS34:AS35"/>
    <mergeCell ref="AT34:AT35"/>
    <mergeCell ref="AU34:AU35"/>
    <mergeCell ref="AS37:AS38"/>
    <mergeCell ref="AT37:AT38"/>
    <mergeCell ref="AU37:AU38"/>
    <mergeCell ref="AS40:AS41"/>
    <mergeCell ref="AT40:AT41"/>
    <mergeCell ref="AU40:AU41"/>
    <mergeCell ref="AU19:AU20"/>
    <mergeCell ref="AS22:AS23"/>
    <mergeCell ref="AT22:AT23"/>
    <mergeCell ref="AU22:AU23"/>
    <mergeCell ref="AS25:AS26"/>
    <mergeCell ref="AT25:AT26"/>
    <mergeCell ref="AU25:AU26"/>
    <mergeCell ref="AS19:AS20"/>
    <mergeCell ref="AT19:AT20"/>
    <mergeCell ref="D62:G62"/>
    <mergeCell ref="I62:M62"/>
    <mergeCell ref="AN61:AP61"/>
    <mergeCell ref="B31:B32"/>
    <mergeCell ref="D19:D20"/>
    <mergeCell ref="D22:D23"/>
    <mergeCell ref="B19:B20"/>
    <mergeCell ref="B22:B23"/>
    <mergeCell ref="B25:B26"/>
    <mergeCell ref="B28:B29"/>
    <mergeCell ref="D25:D26"/>
    <mergeCell ref="AL40:AL41"/>
    <mergeCell ref="AL34:AL35"/>
    <mergeCell ref="D52:D53"/>
    <mergeCell ref="D46:D47"/>
    <mergeCell ref="D49:D50"/>
    <mergeCell ref="D28:D29"/>
    <mergeCell ref="D40:D41"/>
    <mergeCell ref="D34:D35"/>
    <mergeCell ref="D37:D38"/>
    <mergeCell ref="B61:C61"/>
    <mergeCell ref="D61:G61"/>
    <mergeCell ref="I61:M61"/>
    <mergeCell ref="AR61:AT61"/>
    <mergeCell ref="AE61:AI61"/>
    <mergeCell ref="B55:B56"/>
    <mergeCell ref="D55:D56"/>
    <mergeCell ref="AM25:AM26"/>
    <mergeCell ref="S15:S17"/>
    <mergeCell ref="AS28:AS29"/>
    <mergeCell ref="AT28:AT29"/>
    <mergeCell ref="AT52:AT53"/>
    <mergeCell ref="AS49:AS50"/>
    <mergeCell ref="AT49:AT50"/>
    <mergeCell ref="AR62:AT62"/>
    <mergeCell ref="AM55:AM56"/>
    <mergeCell ref="O61:T61"/>
    <mergeCell ref="AE62:AI62"/>
    <mergeCell ref="O62:T62"/>
    <mergeCell ref="AL31:AL32"/>
    <mergeCell ref="AN62:AP62"/>
    <mergeCell ref="AK62:AM62"/>
    <mergeCell ref="AL55:AL56"/>
    <mergeCell ref="AS52:AS53"/>
    <mergeCell ref="C14:C17"/>
    <mergeCell ref="Z12:AD12"/>
    <mergeCell ref="AE12:AI12"/>
    <mergeCell ref="D14:D17"/>
    <mergeCell ref="R15:R17"/>
    <mergeCell ref="AU14:AU17"/>
    <mergeCell ref="AK15:AK17"/>
    <mergeCell ref="V15:V17"/>
    <mergeCell ref="AL15:AL17"/>
    <mergeCell ref="AE15:AE17"/>
    <mergeCell ref="AT16:AT17"/>
    <mergeCell ref="AR14:AR17"/>
    <mergeCell ref="AS14:AT15"/>
    <mergeCell ref="X15:X17"/>
    <mergeCell ref="Y15:Y17"/>
    <mergeCell ref="AS16:AS17"/>
    <mergeCell ref="AM52:AM53"/>
    <mergeCell ref="AL49:AL50"/>
    <mergeCell ref="AM49:AM50"/>
    <mergeCell ref="AL52:AL53"/>
    <mergeCell ref="AL14:AQ14"/>
    <mergeCell ref="AL25:AL26"/>
    <mergeCell ref="AL28:AL29"/>
    <mergeCell ref="AN16:AQ16"/>
    <mergeCell ref="AM16:AM17"/>
    <mergeCell ref="AM15:AQ15"/>
    <mergeCell ref="AM2:AU2"/>
    <mergeCell ref="B6:AO6"/>
    <mergeCell ref="B7:AO7"/>
    <mergeCell ref="B8:AT8"/>
    <mergeCell ref="AM12:AN12"/>
    <mergeCell ref="AM11:AN11"/>
    <mergeCell ref="AK12:AL12"/>
    <mergeCell ref="B9:AO9"/>
    <mergeCell ref="Z10:AD11"/>
    <mergeCell ref="AE10:AI11"/>
    <mergeCell ref="AK10:AN10"/>
    <mergeCell ref="AK11:AL11"/>
    <mergeCell ref="AM46:AM47"/>
    <mergeCell ref="AM28:AM29"/>
    <mergeCell ref="U18:AJ18"/>
    <mergeCell ref="AL19:AL20"/>
    <mergeCell ref="AM31:AM32"/>
    <mergeCell ref="AL46:AL47"/>
    <mergeCell ref="AM19:AM20"/>
    <mergeCell ref="AM22:AM23"/>
    <mergeCell ref="AM37:AM38"/>
    <mergeCell ref="AM34:AM35"/>
    <mergeCell ref="H15:H17"/>
    <mergeCell ref="E15:E17"/>
    <mergeCell ref="I15:I17"/>
    <mergeCell ref="AL22:AL23"/>
    <mergeCell ref="AF15:AF17"/>
    <mergeCell ref="F15:F17"/>
    <mergeCell ref="G15:G17"/>
    <mergeCell ref="AI15:AI17"/>
    <mergeCell ref="Q15:Q17"/>
    <mergeCell ref="U15:U17"/>
    <mergeCell ref="W15:W17"/>
    <mergeCell ref="N15:N17"/>
    <mergeCell ref="O15:O17"/>
    <mergeCell ref="AJ15:AJ17"/>
    <mergeCell ref="AG15:AG17"/>
    <mergeCell ref="J15:J17"/>
    <mergeCell ref="P15:P17"/>
    <mergeCell ref="L15:L17"/>
    <mergeCell ref="M15:M17"/>
    <mergeCell ref="AB15:AB17"/>
    <mergeCell ref="T15:T17"/>
    <mergeCell ref="Z15:Z17"/>
    <mergeCell ref="AA15:AA17"/>
    <mergeCell ref="AH15:AH17"/>
    <mergeCell ref="AL58:AL59"/>
    <mergeCell ref="AM58:AM59"/>
    <mergeCell ref="AS58:AS59"/>
    <mergeCell ref="AT58:AT59"/>
    <mergeCell ref="AU58:AU59"/>
    <mergeCell ref="B1:D1"/>
    <mergeCell ref="B52:B53"/>
    <mergeCell ref="B46:B47"/>
    <mergeCell ref="D43:D44"/>
    <mergeCell ref="B37:B38"/>
    <mergeCell ref="B49:B50"/>
    <mergeCell ref="B43:B44"/>
    <mergeCell ref="B40:B41"/>
    <mergeCell ref="B14:B17"/>
    <mergeCell ref="D31:D32"/>
    <mergeCell ref="AM43:AM44"/>
    <mergeCell ref="AM40:AM41"/>
    <mergeCell ref="AL43:AL44"/>
    <mergeCell ref="B34:B35"/>
    <mergeCell ref="AL37:AL38"/>
    <mergeCell ref="E18:S18"/>
    <mergeCell ref="AC15:AC17"/>
    <mergeCell ref="AD15:AD17"/>
    <mergeCell ref="K15:K17"/>
  </mergeCells>
  <phoneticPr fontId="4" type="noConversion"/>
  <pageMargins left="0.39370078740157483" right="0.39370078740157483" top="0.78740157480314965" bottom="0.39370078740157483" header="0.51181102362204722" footer="0.19685039370078741"/>
  <pageSetup paperSize="9" scale="68" orientation="landscape" horizontalDpi="300" verticalDpi="300" r:id="rId1"/>
  <headerFooter alignWithMargins="0">
    <oddFooter>&amp;Lисп: Кочкарев С.В. тел.87-62&amp;Rстр. &amp;P из &amp;N</oddFooter>
  </headerFooter>
  <rowBreaks count="1" manualBreakCount="1">
    <brk id="42" min="1" max="46" man="1"/>
  </rowBreaks>
  <colBreaks count="1" manualBreakCount="1"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отдел_управления_отделами</vt:lpstr>
      <vt:lpstr>отдел_управления_отделами!Заголовки_для_печати</vt:lpstr>
      <vt:lpstr>отдел_управления_отделами!Область_печати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Кочкарев Сергей Владимирович</cp:lastModifiedBy>
  <cp:lastPrinted>2016-08-29T06:22:38Z</cp:lastPrinted>
  <dcterms:created xsi:type="dcterms:W3CDTF">1996-10-08T23:32:33Z</dcterms:created>
  <dcterms:modified xsi:type="dcterms:W3CDTF">2016-08-30T08:45:39Z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800271426</vt:i4>
  </property>
  <property fmtid="{D5CDD505-2E9C-101B-9397-08002B2CF9AE}" pid="4" name="_EmailSubject">
    <vt:lpwstr>07 табель ИЮЛЬ 2016 г.xls</vt:lpwstr>
  </property>
  <property fmtid="{D5CDD505-2E9C-101B-9397-08002B2CF9AE}" pid="5" name="_AuthorEmail">
    <vt:lpwstr>ksv@rn-inform-szr.ru</vt:lpwstr>
  </property>
  <property fmtid="{D5CDD505-2E9C-101B-9397-08002B2CF9AE}" pid="6" name="_AuthorEmailDisplayName">
    <vt:lpwstr>Кочкарев Сергей Владимирович</vt:lpwstr>
  </property>
  <property fmtid="{D5CDD505-2E9C-101B-9397-08002B2CF9AE}" pid="7" name="_ReviewingToolsShownOnce">
    <vt:lpwstr/>
  </property>
</Properties>
</file>