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15345" windowHeight="4650"/>
  </bookViews>
  <sheets>
    <sheet name="Математика" sheetId="1" r:id="rId1"/>
  </sheets>
  <definedNames>
    <definedName name="_xlnm._FilterDatabase" localSheetId="0" hidden="1">Математика!$A$2:$K$258</definedName>
    <definedName name="_xlnm.Print_Area" localSheetId="0">Математика!$C$1:$K$291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1" i="1"/>
  <c r="G12" i="1"/>
  <c r="G13" i="1"/>
  <c r="G15" i="1"/>
  <c r="G16" i="1"/>
  <c r="G17" i="1"/>
  <c r="G19" i="1"/>
  <c r="G20" i="1"/>
  <c r="G21" i="1"/>
  <c r="G23" i="1"/>
  <c r="G24" i="1"/>
  <c r="G25" i="1"/>
  <c r="G26" i="1"/>
  <c r="G28" i="1"/>
  <c r="G29" i="1"/>
  <c r="G30" i="1"/>
  <c r="G32" i="1"/>
  <c r="G33" i="1"/>
  <c r="G34" i="1"/>
  <c r="G36" i="1"/>
  <c r="G37" i="1"/>
  <c r="G38" i="1"/>
  <c r="G40" i="1"/>
  <c r="G41" i="1"/>
  <c r="G42" i="1"/>
  <c r="G44" i="1"/>
  <c r="G45" i="1"/>
  <c r="G46" i="1"/>
  <c r="G48" i="1"/>
  <c r="G49" i="1"/>
  <c r="G50" i="1"/>
  <c r="G51" i="1"/>
  <c r="G53" i="1"/>
  <c r="G54" i="1"/>
  <c r="G55" i="1"/>
  <c r="G56" i="1"/>
  <c r="G58" i="1"/>
  <c r="G59" i="1"/>
  <c r="G60" i="1"/>
  <c r="G61" i="1"/>
  <c r="G63" i="1"/>
  <c r="G64" i="1"/>
  <c r="G65" i="1"/>
  <c r="G66" i="1"/>
  <c r="G68" i="1"/>
  <c r="G69" i="1"/>
  <c r="G70" i="1"/>
  <c r="G71" i="1"/>
  <c r="G73" i="1"/>
  <c r="G74" i="1"/>
  <c r="G75" i="1"/>
  <c r="G76" i="1"/>
  <c r="G78" i="1"/>
  <c r="G79" i="1"/>
  <c r="G80" i="1"/>
  <c r="G82" i="1"/>
  <c r="G83" i="1"/>
  <c r="G84" i="1"/>
  <c r="G86" i="1"/>
  <c r="G87" i="1"/>
  <c r="G88" i="1"/>
  <c r="G90" i="1"/>
  <c r="G91" i="1"/>
  <c r="G92" i="1"/>
  <c r="G93" i="1"/>
  <c r="G94" i="1"/>
  <c r="G96" i="1"/>
  <c r="G97" i="1"/>
  <c r="G98" i="1"/>
  <c r="G99" i="1"/>
  <c r="G101" i="1"/>
  <c r="G102" i="1"/>
  <c r="G103" i="1"/>
  <c r="G105" i="1"/>
  <c r="G106" i="1"/>
  <c r="G107" i="1"/>
  <c r="G109" i="1"/>
  <c r="G110" i="1"/>
  <c r="G111" i="1"/>
  <c r="G113" i="1"/>
  <c r="G114" i="1"/>
  <c r="G115" i="1"/>
  <c r="G116" i="1"/>
  <c r="G118" i="1"/>
  <c r="G119" i="1"/>
  <c r="G120" i="1"/>
  <c r="G122" i="1"/>
  <c r="G123" i="1"/>
  <c r="G124" i="1"/>
  <c r="G126" i="1"/>
  <c r="G127" i="1"/>
  <c r="G128" i="1"/>
  <c r="G130" i="1"/>
  <c r="G131" i="1"/>
  <c r="G132" i="1"/>
  <c r="G133" i="1"/>
  <c r="G135" i="1"/>
  <c r="G136" i="1"/>
  <c r="G137" i="1"/>
  <c r="G139" i="1"/>
  <c r="G140" i="1"/>
  <c r="G141" i="1"/>
  <c r="G142" i="1"/>
  <c r="G143" i="1"/>
  <c r="G144" i="1"/>
  <c r="G145" i="1"/>
  <c r="G146" i="1"/>
  <c r="G148" i="1"/>
  <c r="G149" i="1"/>
  <c r="G150" i="1"/>
  <c r="G152" i="1"/>
  <c r="G153" i="1"/>
  <c r="G154" i="1"/>
  <c r="G155" i="1"/>
  <c r="G156" i="1"/>
  <c r="G158" i="1"/>
  <c r="G159" i="1"/>
  <c r="G160" i="1"/>
  <c r="G161" i="1"/>
  <c r="G162" i="1"/>
  <c r="G164" i="1"/>
  <c r="G165" i="1"/>
  <c r="G166" i="1"/>
  <c r="G167" i="1"/>
  <c r="G169" i="1"/>
  <c r="G170" i="1"/>
  <c r="G171" i="1"/>
  <c r="G172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5" i="1"/>
  <c r="G216" i="1"/>
  <c r="G217" i="1"/>
  <c r="G218" i="1"/>
  <c r="G219" i="1"/>
  <c r="G220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50" i="1"/>
  <c r="G251" i="1"/>
  <c r="G252" i="1"/>
  <c r="G253" i="1"/>
  <c r="G254" i="1"/>
  <c r="G255" i="1"/>
  <c r="G256" i="1"/>
  <c r="G257" i="1"/>
  <c r="F6" i="1"/>
  <c r="F7" i="1"/>
  <c r="F8" i="1"/>
  <c r="F9" i="1"/>
  <c r="F10" i="1"/>
  <c r="G10" i="1" s="1"/>
  <c r="F11" i="1"/>
  <c r="F12" i="1"/>
  <c r="F13" i="1"/>
  <c r="F14" i="1"/>
  <c r="G14" i="1" s="1"/>
  <c r="F15" i="1"/>
  <c r="F16" i="1"/>
  <c r="F17" i="1"/>
  <c r="F18" i="1"/>
  <c r="G18" i="1" s="1"/>
  <c r="F19" i="1"/>
  <c r="F20" i="1"/>
  <c r="F21" i="1"/>
  <c r="F22" i="1"/>
  <c r="G22" i="1" s="1"/>
  <c r="F23" i="1"/>
  <c r="F24" i="1"/>
  <c r="F25" i="1"/>
  <c r="F26" i="1"/>
  <c r="F27" i="1"/>
  <c r="G27" i="1" s="1"/>
  <c r="F28" i="1"/>
  <c r="F29" i="1"/>
  <c r="F30" i="1"/>
  <c r="F31" i="1"/>
  <c r="G31" i="1" s="1"/>
  <c r="F32" i="1"/>
  <c r="F33" i="1"/>
  <c r="F34" i="1"/>
  <c r="F35" i="1"/>
  <c r="G35" i="1" s="1"/>
  <c r="F36" i="1"/>
  <c r="F37" i="1"/>
  <c r="F38" i="1"/>
  <c r="F39" i="1"/>
  <c r="G39" i="1" s="1"/>
  <c r="F40" i="1"/>
  <c r="F41" i="1"/>
  <c r="F42" i="1"/>
  <c r="F43" i="1"/>
  <c r="G43" i="1" s="1"/>
  <c r="F44" i="1"/>
  <c r="F45" i="1"/>
  <c r="F46" i="1"/>
  <c r="F47" i="1"/>
  <c r="G47" i="1" s="1"/>
  <c r="F48" i="1"/>
  <c r="F49" i="1"/>
  <c r="F50" i="1"/>
  <c r="F51" i="1"/>
  <c r="F52" i="1"/>
  <c r="G52" i="1" s="1"/>
  <c r="F53" i="1"/>
  <c r="F54" i="1"/>
  <c r="F55" i="1"/>
  <c r="F56" i="1"/>
  <c r="F57" i="1"/>
  <c r="G57" i="1" s="1"/>
  <c r="F58" i="1"/>
  <c r="F59" i="1"/>
  <c r="F60" i="1"/>
  <c r="F61" i="1"/>
  <c r="F62" i="1"/>
  <c r="G62" i="1" s="1"/>
  <c r="F63" i="1"/>
  <c r="F64" i="1"/>
  <c r="F65" i="1"/>
  <c r="F66" i="1"/>
  <c r="F67" i="1"/>
  <c r="G67" i="1" s="1"/>
  <c r="F68" i="1"/>
  <c r="F69" i="1"/>
  <c r="F70" i="1"/>
  <c r="F71" i="1"/>
  <c r="F72" i="1"/>
  <c r="G72" i="1" s="1"/>
  <c r="F73" i="1"/>
  <c r="F74" i="1"/>
  <c r="F75" i="1"/>
  <c r="F76" i="1"/>
  <c r="F77" i="1"/>
  <c r="G77" i="1" s="1"/>
  <c r="F78" i="1"/>
  <c r="F79" i="1"/>
  <c r="F80" i="1"/>
  <c r="F81" i="1"/>
  <c r="G81" i="1" s="1"/>
  <c r="F82" i="1"/>
  <c r="F83" i="1"/>
  <c r="F84" i="1"/>
  <c r="F85" i="1"/>
  <c r="G85" i="1" s="1"/>
  <c r="F86" i="1"/>
  <c r="F87" i="1"/>
  <c r="F88" i="1"/>
  <c r="F89" i="1"/>
  <c r="G89" i="1" s="1"/>
  <c r="F90" i="1"/>
  <c r="F91" i="1"/>
  <c r="F92" i="1"/>
  <c r="F93" i="1"/>
  <c r="F94" i="1"/>
  <c r="F95" i="1"/>
  <c r="G95" i="1" s="1"/>
  <c r="F96" i="1"/>
  <c r="F97" i="1"/>
  <c r="F98" i="1"/>
  <c r="F99" i="1"/>
  <c r="F100" i="1"/>
  <c r="G100" i="1" s="1"/>
  <c r="F101" i="1"/>
  <c r="F102" i="1"/>
  <c r="F103" i="1"/>
  <c r="F104" i="1"/>
  <c r="G104" i="1" s="1"/>
  <c r="F105" i="1"/>
  <c r="F106" i="1"/>
  <c r="F107" i="1"/>
  <c r="F108" i="1"/>
  <c r="G108" i="1" s="1"/>
  <c r="F109" i="1"/>
  <c r="F110" i="1"/>
  <c r="F111" i="1"/>
  <c r="F112" i="1"/>
  <c r="G112" i="1" s="1"/>
  <c r="F113" i="1"/>
  <c r="F114" i="1"/>
  <c r="F115" i="1"/>
  <c r="F116" i="1"/>
  <c r="F117" i="1"/>
  <c r="G117" i="1" s="1"/>
  <c r="F118" i="1"/>
  <c r="F119" i="1"/>
  <c r="F120" i="1"/>
  <c r="F121" i="1"/>
  <c r="G121" i="1" s="1"/>
  <c r="F122" i="1"/>
  <c r="F123" i="1"/>
  <c r="F124" i="1"/>
  <c r="F125" i="1"/>
  <c r="G125" i="1" s="1"/>
  <c r="F126" i="1"/>
  <c r="F127" i="1"/>
  <c r="F128" i="1"/>
  <c r="F129" i="1"/>
  <c r="G129" i="1" s="1"/>
  <c r="F130" i="1"/>
  <c r="F131" i="1"/>
  <c r="F132" i="1"/>
  <c r="F133" i="1"/>
  <c r="F134" i="1"/>
  <c r="G134" i="1" s="1"/>
  <c r="F135" i="1"/>
  <c r="F136" i="1"/>
  <c r="F137" i="1"/>
  <c r="F138" i="1"/>
  <c r="G138" i="1" s="1"/>
  <c r="F139" i="1"/>
  <c r="F140" i="1"/>
  <c r="F141" i="1"/>
  <c r="F142" i="1"/>
  <c r="F143" i="1"/>
  <c r="F144" i="1"/>
  <c r="F145" i="1"/>
  <c r="F146" i="1"/>
  <c r="F147" i="1"/>
  <c r="G147" i="1" s="1"/>
  <c r="F148" i="1"/>
  <c r="F149" i="1"/>
  <c r="F150" i="1"/>
  <c r="F151" i="1"/>
  <c r="G151" i="1" s="1"/>
  <c r="F152" i="1"/>
  <c r="F153" i="1"/>
  <c r="F154" i="1"/>
  <c r="F155" i="1"/>
  <c r="F156" i="1"/>
  <c r="F157" i="1"/>
  <c r="G157" i="1" s="1"/>
  <c r="F158" i="1"/>
  <c r="F159" i="1"/>
  <c r="F160" i="1"/>
  <c r="F161" i="1"/>
  <c r="F162" i="1"/>
  <c r="F163" i="1"/>
  <c r="G163" i="1" s="1"/>
  <c r="F164" i="1"/>
  <c r="F165" i="1"/>
  <c r="F166" i="1"/>
  <c r="F167" i="1"/>
  <c r="F168" i="1"/>
  <c r="G168" i="1" s="1"/>
  <c r="F169" i="1"/>
  <c r="F170" i="1"/>
  <c r="F171" i="1"/>
  <c r="F172" i="1"/>
  <c r="F173" i="1"/>
  <c r="G173" i="1" s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G214" i="1" s="1"/>
  <c r="F215" i="1"/>
  <c r="F216" i="1"/>
  <c r="F217" i="1"/>
  <c r="F218" i="1"/>
  <c r="F219" i="1"/>
  <c r="F220" i="1"/>
  <c r="F221" i="1"/>
  <c r="G221" i="1" s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G249" i="1" s="1"/>
  <c r="F250" i="1"/>
  <c r="F251" i="1"/>
  <c r="F252" i="1"/>
  <c r="F253" i="1"/>
  <c r="F254" i="1"/>
  <c r="F255" i="1"/>
  <c r="F256" i="1"/>
  <c r="F257" i="1"/>
  <c r="F5" i="1"/>
  <c r="G4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6" i="1"/>
  <c r="F279" i="1" l="1"/>
  <c r="E258" i="1"/>
  <c r="F278" i="1"/>
  <c r="F287" i="1"/>
  <c r="G286" i="1" s="1"/>
  <c r="F290" i="1"/>
  <c r="G289" i="1" s="1"/>
  <c r="F282" i="1"/>
  <c r="G277" i="1" l="1"/>
  <c r="F267" i="1"/>
  <c r="G266" i="1" s="1"/>
  <c r="F275" i="1"/>
  <c r="G274" i="1" s="1"/>
  <c r="F270" i="1"/>
  <c r="F283" i="1"/>
  <c r="F284" i="1"/>
  <c r="F258" i="1"/>
  <c r="F271" i="1"/>
  <c r="F272" i="1"/>
  <c r="F262" i="1"/>
  <c r="G269" i="1" l="1"/>
  <c r="G281" i="1"/>
  <c r="G258" i="1"/>
  <c r="F292" i="1"/>
  <c r="G261" i="1"/>
  <c r="G292" i="1" l="1"/>
</calcChain>
</file>

<file path=xl/sharedStrings.xml><?xml version="1.0" encoding="utf-8"?>
<sst xmlns="http://schemas.openxmlformats.org/spreadsheetml/2006/main" count="620" uniqueCount="402">
  <si>
    <t>Номер урока/занятия</t>
  </si>
  <si>
    <t>Содержание(разделы, темы)</t>
  </si>
  <si>
    <t>Количество часов</t>
  </si>
  <si>
    <t>Даты проведения</t>
  </si>
  <si>
    <t>Материально-техническое оснащение</t>
  </si>
  <si>
    <t>Универсальные учебные действия(УУД), проекты, ИКТ-компетенции, межпредметные понятия</t>
  </si>
  <si>
    <t>урок</t>
  </si>
  <si>
    <t>тема</t>
  </si>
  <si>
    <t>раздел</t>
  </si>
  <si>
    <t>План</t>
  </si>
  <si>
    <t>Факт</t>
  </si>
  <si>
    <t>Раздел 1</t>
  </si>
  <si>
    <t>Множество предметов. Отношения между предметами и между множествами предметов</t>
  </si>
  <si>
    <t xml:space="preserve">Учебник «Математика», ч. 1. Рабочая тетрадь № 1. </t>
  </si>
  <si>
    <t xml:space="preserve">Сравнивать предметы с целью выявления </t>
  </si>
  <si>
    <t>Тема</t>
  </si>
  <si>
    <t>Предметы и их свойства</t>
  </si>
  <si>
    <t xml:space="preserve">Методическое пособие. </t>
  </si>
  <si>
    <t>в них сходств и различий.</t>
  </si>
  <si>
    <t>Сравнение предметов по их свойствам.</t>
  </si>
  <si>
    <t>01.09</t>
  </si>
  <si>
    <t>Наглядный и раздаточный</t>
  </si>
  <si>
    <t>Выделять из множества предметов один</t>
  </si>
  <si>
    <t>Отношения между предметами, фигурами</t>
  </si>
  <si>
    <t>02.09</t>
  </si>
  <si>
    <t xml:space="preserve"> материал, карточки.  Интерактивная доска.</t>
  </si>
  <si>
    <t xml:space="preserve"> или несколько предметов по заданному свойству</t>
  </si>
  <si>
    <t>Классификация элементов множества</t>
  </si>
  <si>
    <t>Раздел 2</t>
  </si>
  <si>
    <t>Пространственные отношения. Геометрические фигуры</t>
  </si>
  <si>
    <t xml:space="preserve">Различать направления движения: слева направо, справа налево, сверху вниз, </t>
  </si>
  <si>
    <t>Взаимное расположение предметов</t>
  </si>
  <si>
    <t xml:space="preserve">снизу вверх. </t>
  </si>
  <si>
    <t>Направление движения: слева направо, справа налево.</t>
  </si>
  <si>
    <t>03.09</t>
  </si>
  <si>
    <t>Сравнивать предметы с целью выявления в них сходств и различий.</t>
  </si>
  <si>
    <t>Раздел 3</t>
  </si>
  <si>
    <t>Работа с информацией</t>
  </si>
  <si>
    <t xml:space="preserve">Методическое пособие.  </t>
  </si>
  <si>
    <t xml:space="preserve">Характеризовать расположение предметов или числовых данных в </t>
  </si>
  <si>
    <t xml:space="preserve">Представление и сбор инофрмации </t>
  </si>
  <si>
    <t xml:space="preserve">таблице, используя слова: верхняя (средняя, </t>
  </si>
  <si>
    <t>Таблицы</t>
  </si>
  <si>
    <t xml:space="preserve"> материал, карточки. </t>
  </si>
  <si>
    <t>нижняя) строка, левый (средний, правый) столбец, фиксировать результаты.</t>
  </si>
  <si>
    <t>Раздел 4</t>
  </si>
  <si>
    <t>Интерактивная доска.</t>
  </si>
  <si>
    <t>Характеризовать расположение предмета на плоскости и в пространстве.</t>
  </si>
  <si>
    <t xml:space="preserve">Располагать предметы в соответствии </t>
  </si>
  <si>
    <t>Расположение на плоскости групп предметов.</t>
  </si>
  <si>
    <t xml:space="preserve">Электронное приложение </t>
  </si>
  <si>
    <t>с указанными требованиями (в том числе в виде таблицы со строками и столбцами).</t>
  </si>
  <si>
    <t>Раздел 5</t>
  </si>
  <si>
    <t>Число и счет</t>
  </si>
  <si>
    <t xml:space="preserve">к комплекту учебников </t>
  </si>
  <si>
    <t>Устанавливать соответствие между</t>
  </si>
  <si>
    <t>Натуральные числа. Нуль</t>
  </si>
  <si>
    <t xml:space="preserve">«Математика» «Начальная школа XXI века» </t>
  </si>
  <si>
    <t xml:space="preserve"> числом и множеством предметов, а также между множеством предметов и числом.</t>
  </si>
  <si>
    <t>Числа и цифры.</t>
  </si>
  <si>
    <t xml:space="preserve">Пересчитывать предметы, выражать </t>
  </si>
  <si>
    <t>Числа и цифры от 1 до 9.</t>
  </si>
  <si>
    <t>числами получаемые результаты.</t>
  </si>
  <si>
    <t>Раздел 6</t>
  </si>
  <si>
    <t>Геометрические фигуры</t>
  </si>
  <si>
    <t>Конструирование плоских фигур из частей.</t>
  </si>
  <si>
    <t>Разбивать фигуру на указанные части. Конструировать фигуры из частей</t>
  </si>
  <si>
    <t>Раздел 7</t>
  </si>
  <si>
    <t>Арифметические действия и их свойства</t>
  </si>
  <si>
    <t xml:space="preserve">Моделировать ситуации, иллюстрирующие арифметические </t>
  </si>
  <si>
    <t>Сложение, вычитание, умножение и деление в пределах 20</t>
  </si>
  <si>
    <t xml:space="preserve">действия. Воспроизводить способы выполнения арифметических действий с </t>
  </si>
  <si>
    <t>Подготовка к введению сложения.</t>
  </si>
  <si>
    <t xml:space="preserve">опорой на модели (фишки, шкала линейки).  </t>
  </si>
  <si>
    <t>Раздел 8</t>
  </si>
  <si>
    <t>Различать предметы по форме. Распознавать геометрические фигуры на</t>
  </si>
  <si>
    <t xml:space="preserve"> чертежах, моделях, окружающих предметах.</t>
  </si>
  <si>
    <t>Развитие пространственных представлений.</t>
  </si>
  <si>
    <t>Выделять фигуру заданной формы на сложном чертеже.</t>
  </si>
  <si>
    <t>Раздел 9</t>
  </si>
  <si>
    <t xml:space="preserve">Характеризовать расположение чисел </t>
  </si>
  <si>
    <t>Движения по шкале линейки.</t>
  </si>
  <si>
    <t>на шкале линейки (левее, правее, между).</t>
  </si>
  <si>
    <t>Раздел 10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</si>
  <si>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ситуации, иллюстрирующие арифметические действия.</t>
    </r>
  </si>
  <si>
    <r>
      <t>Характеризовать</t>
    </r>
    <r>
      <rPr>
        <sz val="12"/>
        <color theme="1"/>
        <rFont val="Times New Roman"/>
        <family val="1"/>
        <charset val="204"/>
      </rPr>
      <t xml:space="preserve"> расположение чисел на шкале линейки (левее, правее, между).</t>
    </r>
  </si>
  <si>
    <t>Подготовка к введению вычитания.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</si>
  <si>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соответствующие ситуации с помощью фишек</t>
    </r>
  </si>
  <si>
    <t>Раздел 11</t>
  </si>
  <si>
    <t>к комплекту учебников «Математика»</t>
  </si>
  <si>
    <r>
      <t>Сравнивать</t>
    </r>
    <r>
      <rPr>
        <sz val="12"/>
        <color theme="1"/>
        <rFont val="Times New Roman"/>
        <family val="1"/>
        <charset val="204"/>
      </rPr>
      <t xml:space="preserve"> два множества предметов по их численностям путём составления пар.</t>
    </r>
  </si>
  <si>
    <t>Отношения между множествами предметов</t>
  </si>
  <si>
    <t xml:space="preserve"> «Начальная школа XXI века» </t>
  </si>
  <si>
    <r>
      <t>Характеризовать</t>
    </r>
    <r>
      <rPr>
        <sz val="12"/>
        <color theme="1"/>
        <rFont val="Times New Roman"/>
        <family val="1"/>
        <charset val="204"/>
      </rPr>
      <t xml:space="preserve"> результат сравнения словами: больше, чем; меньше, чем; </t>
    </r>
  </si>
  <si>
    <t>Сравнение двух множеств предметов по их численностям.</t>
  </si>
  <si>
    <t>столько же; больше на; меньше на.</t>
  </si>
  <si>
    <t>На сколько больше или меньше?</t>
  </si>
  <si>
    <t>Раздел 12</t>
  </si>
  <si>
    <t>Работа с текстовыми задачами</t>
  </si>
  <si>
    <t xml:space="preserve">Моделировать ситуацию, описанную в </t>
  </si>
  <si>
    <t>Текстовая арифметическая задача и её решение</t>
  </si>
  <si>
    <t>тексте задачи, с помощью фишек или  схем.</t>
  </si>
  <si>
    <t>Подготовка к решению арифметических задач</t>
  </si>
  <si>
    <t xml:space="preserve">Искать и выбирать необходимую информацию, содержащуюся в тексте </t>
  </si>
  <si>
    <t>Подготовка к решению арифметических задач. Письмо цифры 7</t>
  </si>
  <si>
    <t xml:space="preserve"> задачи, на рисунке или в таблице, для ответа на заданные вопросы.</t>
  </si>
  <si>
    <t>Раздел 13</t>
  </si>
  <si>
    <t xml:space="preserve">Учебник «Математика», ч.1  Рабочая тетрадь № 1. </t>
  </si>
  <si>
    <t xml:space="preserve">действия. Воспроизводить способы выполнения </t>
  </si>
  <si>
    <t>Сложение чисел.</t>
  </si>
  <si>
    <t xml:space="preserve">арифметических действий с опорой на модели               </t>
  </si>
  <si>
    <t>Вычитание чисел.</t>
  </si>
  <si>
    <t xml:space="preserve">(фишки, шкала линейки).  </t>
  </si>
  <si>
    <t>Раздел 14</t>
  </si>
  <si>
    <t>Различать понятия «число» и «цифра».</t>
  </si>
  <si>
    <t>Пересчитывать предметы, выражать</t>
  </si>
  <si>
    <t>Число и цифра.</t>
  </si>
  <si>
    <t xml:space="preserve"> числами получаемые результаты.</t>
  </si>
  <si>
    <t>Число и цифра 0.</t>
  </si>
  <si>
    <t>Различать знаки арифметических действий.</t>
  </si>
  <si>
    <t>Раздел 15</t>
  </si>
  <si>
    <t>Величины</t>
  </si>
  <si>
    <t xml:space="preserve">Различать единицы длины. </t>
  </si>
  <si>
    <t>Геометрические величины</t>
  </si>
  <si>
    <t>Сравнивать длины отрезков визуально и</t>
  </si>
  <si>
    <t>Отрезок и его длина. Измерение длины в сантиметрах.</t>
  </si>
  <si>
    <t>Измерительные приборы: линейка</t>
  </si>
  <si>
    <t xml:space="preserve"> с помощью измерений. Оценивать на глаз расстояние между двумя точками, а также </t>
  </si>
  <si>
    <t>Сравнение длин предметов в сантиметрах</t>
  </si>
  <si>
    <t>длину предмета, отрезка с последующей проверкой измерением</t>
  </si>
  <si>
    <t>Раздел 16</t>
  </si>
  <si>
    <r>
      <t>Уравнивать</t>
    </r>
    <r>
      <rPr>
        <sz val="12"/>
        <color theme="1"/>
        <rFont val="Times New Roman"/>
        <family val="1"/>
        <charset val="204"/>
      </rPr>
      <t xml:space="preserve"> множества по числу предметов;</t>
    </r>
  </si>
  <si>
    <t xml:space="preserve"> дополнять множество до заданного числа элементов.</t>
  </si>
  <si>
    <t>Увеличение и уменьшение числа на 1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</si>
  <si>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соответствующие </t>
    </r>
  </si>
  <si>
    <t>Увеличение и уменьшение числа на 2</t>
  </si>
  <si>
    <t>ситуации с помощью фишек</t>
  </si>
  <si>
    <t>Раздел 17</t>
  </si>
  <si>
    <t>Число 10 и его запись цифрами.</t>
  </si>
  <si>
    <t>Раздел 18</t>
  </si>
  <si>
    <t>Дециметр.</t>
  </si>
  <si>
    <t xml:space="preserve"> с помощью измерений. </t>
  </si>
  <si>
    <t>Раздел 19</t>
  </si>
  <si>
    <t xml:space="preserve">Пространственные отношения. Геометрические фигуры                         </t>
  </si>
  <si>
    <t>Измерять длину предмета, отрезка с последующей проверкой измерением</t>
  </si>
  <si>
    <t>Многоугольники.</t>
  </si>
  <si>
    <t>Распознавать геометрические фигуры на чертежах, моделях.</t>
  </si>
  <si>
    <t>Раздел 20</t>
  </si>
  <si>
    <t xml:space="preserve">Сравнивать предъявленные тексты </t>
  </si>
  <si>
    <t xml:space="preserve">Учебник «Математика», ч. 1.  Рабочая тетрадь № 1. </t>
  </si>
  <si>
    <t xml:space="preserve">с целью выбора текста, представляющего арифметическую задачу. Обосновывать, почему данный текст является задачей. </t>
  </si>
  <si>
    <t>Понятие об арифметической задаче.</t>
  </si>
  <si>
    <t xml:space="preserve">Моделировать ситуацию, </t>
  </si>
  <si>
    <t>Решение задач. Запись решения задачи.</t>
  </si>
  <si>
    <t xml:space="preserve">описанную  в тексте задачи, с помощью </t>
  </si>
  <si>
    <t>Решение задач. Выбор верного решения</t>
  </si>
  <si>
    <t>фишек или схем.</t>
  </si>
  <si>
    <t>Раздел 21</t>
  </si>
  <si>
    <t xml:space="preserve">Называть числа от 1 до 20 в прямом и </t>
  </si>
  <si>
    <t xml:space="preserve">в обратном порядке.  Пересчитывать </t>
  </si>
  <si>
    <t xml:space="preserve">Числа от 11 до 20. </t>
  </si>
  <si>
    <t xml:space="preserve">Электронное приложение к комплекту учебников </t>
  </si>
  <si>
    <t xml:space="preserve"> предметы, выражать  числами получаемые  результаты. Различать понятия «число» и «цифра».</t>
  </si>
  <si>
    <t>Десятичный состав чисел второго десятка</t>
  </si>
  <si>
    <t xml:space="preserve">  Устанавливать соответствие между числом и множеством предметов, а также между множеством предметов и числом.</t>
  </si>
  <si>
    <t>Раздел 22</t>
  </si>
  <si>
    <t>Измерение длины в дециметрах и сантиметрах.</t>
  </si>
  <si>
    <t> с помощью измерений. Измерять длину предмета, отрезка с последующей проверкой измерением</t>
  </si>
  <si>
    <t>Раздел 23</t>
  </si>
  <si>
    <t xml:space="preserve">Конструировать и решать задачи </t>
  </si>
  <si>
    <t xml:space="preserve">с изменённым текстом, а также самостоятельно составлять несложные </t>
  </si>
  <si>
    <t>Составление задач.</t>
  </si>
  <si>
    <t>текстовые задачи числе (по рисунку, схеме )</t>
  </si>
  <si>
    <t>Раздел 24</t>
  </si>
  <si>
    <t xml:space="preserve">в обратном порядке. </t>
  </si>
  <si>
    <t>Числа от 1 до 20.</t>
  </si>
  <si>
    <t>Раздел 25</t>
  </si>
  <si>
    <t xml:space="preserve">Моделировать ситуации, иллюстрирующие </t>
  </si>
  <si>
    <t>арифметические действия.</t>
  </si>
  <si>
    <t>Подготовка к введению умножения. Сложение равных чисел</t>
  </si>
  <si>
    <t xml:space="preserve">Воспроизводить способы выполнения арифметических действий с опорой на </t>
  </si>
  <si>
    <t xml:space="preserve">Подготовка к введению умножения. </t>
  </si>
  <si>
    <t xml:space="preserve">модели (фишки, шкала линейки). </t>
  </si>
  <si>
    <t>Раздел 26</t>
  </si>
  <si>
    <t xml:space="preserve">Учебник «Математика», ч. 1.   Рабочая тетрадь № 1. </t>
  </si>
  <si>
    <t>Составление и решение задач.</t>
  </si>
  <si>
    <t>текстовые задачи числе (по рисунку, схеме)</t>
  </si>
  <si>
    <t>Раздел 27</t>
  </si>
  <si>
    <t>Использовать знание десятичного состава двузначных чисел при выполнении</t>
  </si>
  <si>
    <t xml:space="preserve">Сложение и вычитание (умножение и деление)как взаимно обратные действия </t>
  </si>
  <si>
    <t>вычислений. Называть числа от 1 до 20 в прямом и в обратном порядке. Пересчитывать предметы, выражать</t>
  </si>
  <si>
    <t>Числа второго десятка.</t>
  </si>
  <si>
    <t>Раздел 28</t>
  </si>
  <si>
    <t xml:space="preserve">действия. Воспроизводить способы выполнения арифметических действий </t>
  </si>
  <si>
    <t>Умножение.</t>
  </si>
  <si>
    <t>Моделировать ситуации,</t>
  </si>
  <si>
    <t>Решение задач на умножение и запись решения.</t>
  </si>
  <si>
    <t xml:space="preserve"> иллюстрирующие арифметические задачи</t>
  </si>
  <si>
    <t>Раздел 29</t>
  </si>
  <si>
    <t xml:space="preserve">Обосновывать, почему данный текст </t>
  </si>
  <si>
    <t xml:space="preserve">является задачей. Выбирать арифметическое действие  для решения задачи.  </t>
  </si>
  <si>
    <t xml:space="preserve">Решение арифметических задач. </t>
  </si>
  <si>
    <t>Планировать и устно воспроизводить</t>
  </si>
  <si>
    <t>Решение арифметических задач разных видов.</t>
  </si>
  <si>
    <t xml:space="preserve"> ход решения задачи. Обосновывать, почему данный текст является задачей. </t>
  </si>
  <si>
    <t>Раздел 30</t>
  </si>
  <si>
    <t>Логико-математическая подготовка</t>
  </si>
  <si>
    <t xml:space="preserve">Определять истинность несложных </t>
  </si>
  <si>
    <t>Логические понятия</t>
  </si>
  <si>
    <t>утверждений (верно, неверно).</t>
  </si>
  <si>
    <t>Верно или неверно?</t>
  </si>
  <si>
    <t>Различать по смыслу слова: каждый, все, один из, любой, какой-нибудь.</t>
  </si>
  <si>
    <t>Раздел 31</t>
  </si>
  <si>
    <t xml:space="preserve">действия. Воспроизводить способы </t>
  </si>
  <si>
    <t>Подготовка к введению деления.</t>
  </si>
  <si>
    <t xml:space="preserve">выполнения арифметических действий </t>
  </si>
  <si>
    <t xml:space="preserve">Введение термина "деление".Смысл действия  деления на равные части. </t>
  </si>
  <si>
    <t xml:space="preserve">Использовать соответствующие знаково-символические средства для записи </t>
  </si>
  <si>
    <t xml:space="preserve">Деление на равные части. </t>
  </si>
  <si>
    <t>арифметических действий.</t>
  </si>
  <si>
    <t>Использовать знание десятичного состава двузначных чисел при выполнении вычислений.</t>
  </si>
  <si>
    <t>Сравнение результатов арифметических действий.</t>
  </si>
  <si>
    <t xml:space="preserve">Контролировать свою деятельность: обнаруживать и исправлять </t>
  </si>
  <si>
    <t>Работа с числами второго десятка.</t>
  </si>
  <si>
    <t>вычислительные ошибки.</t>
  </si>
  <si>
    <t>Раздел 32</t>
  </si>
  <si>
    <t xml:space="preserve">Выбирать арифметическое действие для решения задачи.  </t>
  </si>
  <si>
    <t>Цена, количество, стоимость товара</t>
  </si>
  <si>
    <t xml:space="preserve">Конструировать и решать задачи с изменённым текстом. </t>
  </si>
  <si>
    <t>Составление и решение  арифметических задач разных видов</t>
  </si>
  <si>
    <t>Различать монеты; цену  и стоимость товара</t>
  </si>
  <si>
    <t>Раздел 33</t>
  </si>
  <si>
    <t xml:space="preserve">Формулировать изученные свойства сложения и вычитания и обосновывать </t>
  </si>
  <si>
    <t xml:space="preserve">с их помощью способы вычислений. Моделировать зависимость между </t>
  </si>
  <si>
    <t>Сложение и вычитание чисел.</t>
  </si>
  <si>
    <t>арифметическими действиями.</t>
  </si>
  <si>
    <t>Решение арифметических задач на сложение и вычитание.</t>
  </si>
  <si>
    <t xml:space="preserve"> Контролировать свою деятельность: обнаруживать и исправлять </t>
  </si>
  <si>
    <t>Умножение и деление чисел.</t>
  </si>
  <si>
    <t>Раздел 34</t>
  </si>
  <si>
    <t>Выполнение заданий разными способами.</t>
  </si>
  <si>
    <t xml:space="preserve">Конструировать и решать задачи с изменённым текстом, а также </t>
  </si>
  <si>
    <t>Выполнение классификации по разным основаниям</t>
  </si>
  <si>
    <t xml:space="preserve">самостоятельно составлять несложные  текстовые задачи с заданной сюжетной </t>
  </si>
  <si>
    <t>Решение задач разными способами</t>
  </si>
  <si>
    <t xml:space="preserve">ситуацией </t>
  </si>
  <si>
    <t>Раздел 35</t>
  </si>
  <si>
    <t>Свойства сложения и вычитания</t>
  </si>
  <si>
    <t>Перестановка чисел при сложении.  Устный приём.</t>
  </si>
  <si>
    <t>Перестановка чисел при сложении.  Письменный приём.</t>
  </si>
  <si>
    <t>с их помощью способы вычислений.</t>
  </si>
  <si>
    <t>Раздел 36</t>
  </si>
  <si>
    <t>Различать предметы по форме. Распознавать геометрические фигуры</t>
  </si>
  <si>
    <t xml:space="preserve"> на чертежах, моделях, окружающих </t>
  </si>
  <si>
    <t>Шар. Куб.</t>
  </si>
  <si>
    <t xml:space="preserve">Учебник «Математика», ч. 2.   Рабочая тетрадь № 2. </t>
  </si>
  <si>
    <t>предметах. Выделять фигуру заданной формы на сложном чертеже.</t>
  </si>
  <si>
    <t>Шар и куб. Отличия фигур.</t>
  </si>
  <si>
    <t>Различать куб и квадрат, шар и круг.</t>
  </si>
  <si>
    <t>Раздел 37</t>
  </si>
  <si>
    <t xml:space="preserve"> </t>
  </si>
  <si>
    <t>Формулировать изученные свойства</t>
  </si>
  <si>
    <t>Сложение с числом 0.</t>
  </si>
  <si>
    <t xml:space="preserve">сложения и вычитания и обосновывать </t>
  </si>
  <si>
    <t>Решение арифметических задач с 0</t>
  </si>
  <si>
    <t>Свойства вычитания. Вычитание вида: 6-6</t>
  </si>
  <si>
    <t>Свойства вычитания. Вычитание из меньшего большее</t>
  </si>
  <si>
    <t>Вычитание числа 0.</t>
  </si>
  <si>
    <t xml:space="preserve">Воспроизводить способы выполнения </t>
  </si>
  <si>
    <t>Вычитание числа 0. Решение арифметических задач</t>
  </si>
  <si>
    <t xml:space="preserve">арифметических действий с опорой на модели (фишки, шкала линейки). </t>
  </si>
  <si>
    <t>Деление на группы по несколько предметов.</t>
  </si>
  <si>
    <t>Деление на группы по несколько предметов. Решение арифметических задач</t>
  </si>
  <si>
    <t>арифметических действий.                             Моделировать соответствующие ситуации с помощью фишек</t>
  </si>
  <si>
    <t>Моделировать зависимость между арифметическими действиями.</t>
  </si>
  <si>
    <t>Сложение с числом 10.</t>
  </si>
  <si>
    <t>Сложение с числом 10. Решение арифметических задач</t>
  </si>
  <si>
    <t xml:space="preserve">Прибавление и вычитание числа 1.  </t>
  </si>
  <si>
    <t>Термины результатов выполнения действий сложения и вычитания</t>
  </si>
  <si>
    <t>Прибавление числа 2. Табличные случаи</t>
  </si>
  <si>
    <t xml:space="preserve">Воспроизводить по памяти результаты табличного сложения двух любых </t>
  </si>
  <si>
    <t xml:space="preserve"> Разные способы прибавлления числа 2</t>
  </si>
  <si>
    <t xml:space="preserve">однозначных чисел, а также результаты </t>
  </si>
  <si>
    <t>Прибавление числа 2. Тренировочные  задачи и упражнения.</t>
  </si>
  <si>
    <t>табличного вычитания.</t>
  </si>
  <si>
    <t>Вычитание числа 2. Запись выражений.</t>
  </si>
  <si>
    <t xml:space="preserve">Учебник «Математика», </t>
  </si>
  <si>
    <t xml:space="preserve">Сравнивать разные приёмы вычислений, выбирать удобные способы для </t>
  </si>
  <si>
    <t>Вычитание числа 2. Табличные случаи</t>
  </si>
  <si>
    <t xml:space="preserve">ч. 2.   Рабочая тетрадь № 2. </t>
  </si>
  <si>
    <t>выполнения  конкретных вычислений.</t>
  </si>
  <si>
    <t>Вычитание числа 2. Тренировочные  задачи и упражнения.</t>
  </si>
  <si>
    <t>Прибавление числа 3. Табличные случаи</t>
  </si>
  <si>
    <t>Разные способы прибавления числа 3.</t>
  </si>
  <si>
    <t>Прибавление числа 3. Тренировочные  задачи и упражнения.</t>
  </si>
  <si>
    <t xml:space="preserve"> Контролировать свою деятельность: обнаруживать и исправлять вычислительные ошибки.</t>
  </si>
  <si>
    <t>Вычитание числа 3. Табличные случаи     вычитания числа 3</t>
  </si>
  <si>
    <t>Вычитание числа 3. Тренировочные  задачи и упражнения.</t>
  </si>
  <si>
    <t>Выбирать необходимое арифметическое</t>
  </si>
  <si>
    <t>Решение задач с многими данными</t>
  </si>
  <si>
    <t xml:space="preserve"> действие для решения практических задач </t>
  </si>
  <si>
    <t>Прибавление числа 4. Табличные случаи</t>
  </si>
  <si>
    <t xml:space="preserve">на увеличение или уменьшение данного </t>
  </si>
  <si>
    <t>Прибавление числа 4. Тренировочные упражнения</t>
  </si>
  <si>
    <t xml:space="preserve">  числа на несколько единиц</t>
  </si>
  <si>
    <t>Прибавление числа 4. Решение задач</t>
  </si>
  <si>
    <t>Вычитание числа 4. Табличные случаи</t>
  </si>
  <si>
    <t>Вычитание числа 4. Тренировочные упражнения.</t>
  </si>
  <si>
    <t xml:space="preserve">Уравнивать множества по числу предметов; дополнять множество </t>
  </si>
  <si>
    <t>Вычитание числа 4. Решение задач</t>
  </si>
  <si>
    <t>до заданного числа элементов.</t>
  </si>
  <si>
    <t>Прибавление  числа 5. Табличные случаи</t>
  </si>
  <si>
    <t>Вычитание  числа 5. Табличные случаи</t>
  </si>
  <si>
    <t>Прибавление и вычитание числа 5. Тренировочные упражнения.</t>
  </si>
  <si>
    <t xml:space="preserve">Закрепление пройденного. Прибавление и вычитание чисел 1, 2, 3, 4. </t>
  </si>
  <si>
    <t xml:space="preserve">Воспроизводить способы выполнения арифметических действий с опорой </t>
  </si>
  <si>
    <t xml:space="preserve">Прибавление  числа 6. </t>
  </si>
  <si>
    <t xml:space="preserve">ч. 2. Рабочая тетрадь № 2. </t>
  </si>
  <si>
    <t xml:space="preserve">на модели (фишки, шкала линейки). </t>
  </si>
  <si>
    <t xml:space="preserve">Вычитание числа 6. </t>
  </si>
  <si>
    <t>Прибавление и вычитание  числа 6. Тренировочные упражнения.</t>
  </si>
  <si>
    <t>Раздел 37,5</t>
  </si>
  <si>
    <t>Сравнение чисел.</t>
  </si>
  <si>
    <t xml:space="preserve"> числом и множеством предметов, а также</t>
  </si>
  <si>
    <t>Сравнение чисел. Тренировочные упражнения.</t>
  </si>
  <si>
    <t xml:space="preserve"> между множеством предметов и числом. Моделировать соответствующую ситуацию </t>
  </si>
  <si>
    <t xml:space="preserve">Сравнение. Результат сравнения. </t>
  </si>
  <si>
    <t xml:space="preserve">с помощью фишек. </t>
  </si>
  <si>
    <t>Сравнение. Результат сравнения. Тренировочные упражнения.</t>
  </si>
  <si>
    <t>Сравнивать числа разными способами (с помощью шкалы линейки, на основе счёта)</t>
  </si>
  <si>
    <t>Раздел 38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</si>
  <si>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зависимость между арифметическими действиями.</t>
    </r>
  </si>
  <si>
    <t xml:space="preserve">На сколько больше или меньше. </t>
  </si>
  <si>
    <t>Решение арифметических задач на сравнение</t>
  </si>
  <si>
    <r>
      <t>Использовать</t>
    </r>
    <r>
      <rPr>
        <sz val="12"/>
        <color theme="1"/>
        <rFont val="Times New Roman"/>
        <family val="1"/>
        <charset val="204"/>
      </rPr>
      <t xml:space="preserve"> знание десятичного состава двузначных чисел при</t>
    </r>
  </si>
  <si>
    <t>На сколько больще или меньше. Тренировочные упражнения</t>
  </si>
  <si>
    <t xml:space="preserve"> выполнении вычислений.</t>
  </si>
  <si>
    <t xml:space="preserve">Увеличение числа на несколько единиц.  </t>
  </si>
  <si>
    <r>
      <t>Сравнивать</t>
    </r>
    <r>
      <rPr>
        <sz val="12"/>
        <color theme="1"/>
        <rFont val="Times New Roman"/>
        <family val="1"/>
        <charset val="204"/>
      </rPr>
      <t xml:space="preserve"> разные приёмы вычислений, выбирать удобные способы вычислений.</t>
    </r>
  </si>
  <si>
    <t>Увеличение числа на несколько единиц.  Тренировочные упражнения</t>
  </si>
  <si>
    <t xml:space="preserve">для выполнения конкретных </t>
  </si>
  <si>
    <t>Увеличение числа на несколько единиц.  Закрепление</t>
  </si>
  <si>
    <r>
      <t>Контролировать</t>
    </r>
    <r>
      <rPr>
        <sz val="12"/>
        <color theme="1"/>
        <rFont val="Times New Roman"/>
        <family val="1"/>
        <charset val="204"/>
      </rPr>
      <t xml:space="preserve"> свою деятельность: обнаруживать и исправлять </t>
    </r>
  </si>
  <si>
    <t xml:space="preserve">Уменьшение числа на несколько единиц. </t>
  </si>
  <si>
    <t>Уменьшение числа на несколько единиц. Тренировочные упражнения</t>
  </si>
  <si>
    <r>
      <t>Формулировать</t>
    </r>
    <r>
      <rPr>
        <sz val="12"/>
        <color theme="1"/>
        <rFont val="Times New Roman"/>
        <family val="1"/>
        <charset val="204"/>
      </rPr>
      <t xml:space="preserve"> правило сравнения чисел с помощью вычитания </t>
    </r>
  </si>
  <si>
    <t>Уменьшение числа на несколько единиц.  Закрепление</t>
  </si>
  <si>
    <t>и использовать его при вычислениях.</t>
  </si>
  <si>
    <t>Увеличение и уменьшение числа на несколько единиц.  Закрепление</t>
  </si>
  <si>
    <r>
      <t>Выбирать</t>
    </r>
    <r>
      <rPr>
        <sz val="12"/>
        <color theme="1"/>
        <rFont val="Times New Roman"/>
        <family val="1"/>
        <charset val="204"/>
      </rPr>
      <t xml:space="preserve"> необходимое арифметическое действие для решения </t>
    </r>
  </si>
  <si>
    <t>Прибавление чисел 7,8,9.</t>
  </si>
  <si>
    <t xml:space="preserve">ч.2 Рабочая тетрадь № 2. </t>
  </si>
  <si>
    <t>практических задач на увеличение или</t>
  </si>
  <si>
    <t>Прибавление чисел 7,8,9. Таблица сложения</t>
  </si>
  <si>
    <t xml:space="preserve"> уменьшение данного числа на несколько единиц</t>
  </si>
  <si>
    <t>Прибавление чисел 7,8,9. Тренировочные упражнения</t>
  </si>
  <si>
    <t>Прибавление чисел 7,8,9. Закрепление</t>
  </si>
  <si>
    <t>Вычитание чисел 7</t>
  </si>
  <si>
    <t>Вычитание чисел 8</t>
  </si>
  <si>
    <t>Вычитание чисел 9</t>
  </si>
  <si>
    <t>Вычитание чисел 7,8,9. Тренировочные упражнения</t>
  </si>
  <si>
    <t>Прибавление и вычитание чисел 7,8,9. Тренировочные упражнения</t>
  </si>
  <si>
    <r>
      <t>Формулировать</t>
    </r>
    <r>
      <rPr>
        <sz val="12"/>
        <color theme="1"/>
        <rFont val="Times New Roman"/>
        <family val="1"/>
        <charset val="204"/>
      </rPr>
      <t xml:space="preserve"> изученные свойства </t>
    </r>
  </si>
  <si>
    <t>Сложение и вычитание. Скобки.</t>
  </si>
  <si>
    <t>Сложение и вычитание. Скобки. Тренировочные упражнения</t>
  </si>
  <si>
    <t>Сложение и вычитание. Скобки. Закрепление</t>
  </si>
  <si>
    <r>
      <t>Устанавливать</t>
    </r>
    <r>
      <rPr>
        <sz val="12"/>
        <color theme="1"/>
        <rFont val="Times New Roman"/>
        <family val="1"/>
        <charset val="204"/>
      </rPr>
      <t xml:space="preserve"> порядок выполнения действий в выражениях, содержащих два </t>
    </r>
  </si>
  <si>
    <t>Сложение и вычитание. Самостоятельная работа "Арифметические действия и их свойства"</t>
  </si>
  <si>
    <t>действия и скобки</t>
  </si>
  <si>
    <t>Арифметические действия и их свойства. Закрепление</t>
  </si>
  <si>
    <r>
      <t>Контролировать</t>
    </r>
    <r>
      <rPr>
        <sz val="12"/>
        <color theme="1"/>
        <rFont val="Times New Roman"/>
        <family val="1"/>
        <charset val="204"/>
      </rPr>
      <t xml:space="preserve"> свою деятельность: </t>
    </r>
  </si>
  <si>
    <t>Раздел 39</t>
  </si>
  <si>
    <t>Осевая симметрия</t>
  </si>
  <si>
    <r>
      <t>Находить</t>
    </r>
    <r>
      <rPr>
        <sz val="12"/>
        <color theme="1"/>
        <rFont val="Times New Roman"/>
        <family val="1"/>
        <charset val="204"/>
      </rPr>
      <t xml:space="preserve"> на рисунках пары </t>
    </r>
  </si>
  <si>
    <t>Зеркальное отражение предметов.</t>
  </si>
  <si>
    <t>симметричных предметов или их частей.</t>
  </si>
  <si>
    <t>Зеркальное отражение предметов. Тренировочные упражнения</t>
  </si>
  <si>
    <r>
      <t>Проверять</t>
    </r>
    <r>
      <rPr>
        <sz val="12"/>
        <color theme="1"/>
        <rFont val="Times New Roman"/>
        <family val="1"/>
        <charset val="204"/>
      </rPr>
      <t xml:space="preserve"> на моделях плоских фигур наличие или отсутствие у данной </t>
    </r>
  </si>
  <si>
    <t>Симметрия.</t>
  </si>
  <si>
    <t xml:space="preserve">фигуры осей симметрии, используя </t>
  </si>
  <si>
    <t>Симметрия. Тренировочные упражнения</t>
  </si>
  <si>
    <t>практические способы</t>
  </si>
  <si>
    <t>Оси симметрии фигуры</t>
  </si>
  <si>
    <t>Ось симметрии. Тренировочные упражнения</t>
  </si>
  <si>
    <t>Осевая симметрия. Закрепление</t>
  </si>
  <si>
    <t>ИТОГО</t>
  </si>
  <si>
    <t>РАЗДЕЛЫ</t>
  </si>
  <si>
    <t>I</t>
  </si>
  <si>
    <t xml:space="preserve">Отношения между множествами предметов </t>
  </si>
  <si>
    <t>II</t>
  </si>
  <si>
    <t>Натуральные числа.Нуль</t>
  </si>
  <si>
    <t>III</t>
  </si>
  <si>
    <t>Сложение, вычитание, (умножение и деление) как взаимо обратные действия</t>
  </si>
  <si>
    <t>IV</t>
  </si>
  <si>
    <t>V</t>
  </si>
  <si>
    <t>VI</t>
  </si>
  <si>
    <t>Пространственные отношения. Геометрически фигуры</t>
  </si>
  <si>
    <t>VII</t>
  </si>
  <si>
    <t>VIII</t>
  </si>
  <si>
    <t>Предстваление и сбор информации</t>
  </si>
  <si>
    <t>Итого</t>
  </si>
  <si>
    <t>Раздел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</si>
</sst>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;;;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0070C0"/>
      <name val="Calibri"/>
      <family val="2"/>
      <charset val="204"/>
      <scheme val="minor"/>
    </font>
    <font>
      <b/>
      <i/>
      <sz val="11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11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49" fontId="2" fillId="0" borderId="11" xfId="0" applyNumberFormat="1" applyFont="1" applyBorder="1"/>
    <xf numFmtId="49" fontId="2" fillId="0" borderId="12" xfId="0" applyNumberFormat="1" applyFont="1" applyBorder="1"/>
    <xf numFmtId="0" fontId="2" fillId="2" borderId="0" xfId="0" applyFont="1" applyFill="1" applyBorder="1" applyAlignment="1">
      <alignment horizontal="left" vertical="center" textRotation="90" wrapText="1"/>
    </xf>
    <xf numFmtId="0" fontId="2" fillId="0" borderId="10" xfId="0" applyFont="1" applyBorder="1" applyAlignment="1">
      <alignment horizontal="center" vertical="center"/>
    </xf>
    <xf numFmtId="49" fontId="2" fillId="0" borderId="15" xfId="0" applyNumberFormat="1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2" borderId="17" xfId="0" applyFont="1" applyFill="1" applyBorder="1" applyAlignment="1">
      <alignment wrapText="1"/>
    </xf>
    <xf numFmtId="49" fontId="0" fillId="0" borderId="15" xfId="0" applyNumberFormat="1" applyBorder="1"/>
    <xf numFmtId="49" fontId="0" fillId="0" borderId="11" xfId="0" applyNumberFormat="1" applyBorder="1"/>
    <xf numFmtId="0" fontId="6" fillId="0" borderId="12" xfId="0" applyFont="1" applyBorder="1" applyAlignment="1">
      <alignment wrapText="1"/>
    </xf>
    <xf numFmtId="0" fontId="6" fillId="0" borderId="11" xfId="0" applyFont="1" applyBorder="1"/>
    <xf numFmtId="0" fontId="8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7" xfId="0" applyFont="1" applyBorder="1"/>
    <xf numFmtId="0" fontId="3" fillId="0" borderId="17" xfId="0" applyFont="1" applyBorder="1" applyAlignment="1">
      <alignment horizontal="center" vertical="center"/>
    </xf>
    <xf numFmtId="49" fontId="0" fillId="0" borderId="18" xfId="0" applyNumberFormat="1" applyBorder="1"/>
    <xf numFmtId="49" fontId="0" fillId="0" borderId="10" xfId="0" applyNumberFormat="1" applyBorder="1"/>
    <xf numFmtId="0" fontId="6" fillId="0" borderId="0" xfId="0" applyFont="1" applyBorder="1"/>
    <xf numFmtId="0" fontId="6" fillId="0" borderId="10" xfId="0" applyFont="1" applyBorder="1"/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wrapText="1"/>
    </xf>
    <xf numFmtId="0" fontId="10" fillId="2" borderId="0" xfId="0" applyFont="1" applyFill="1" applyAlignment="1">
      <alignment horizontal="center" vertical="center"/>
    </xf>
    <xf numFmtId="49" fontId="0" fillId="0" borderId="20" xfId="0" applyNumberFormat="1" applyBorder="1"/>
    <xf numFmtId="49" fontId="0" fillId="0" borderId="13" xfId="0" applyNumberFormat="1" applyBorder="1"/>
    <xf numFmtId="0" fontId="6" fillId="0" borderId="16" xfId="0" applyFont="1" applyBorder="1"/>
    <xf numFmtId="0" fontId="6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left" wrapText="1"/>
    </xf>
    <xf numFmtId="0" fontId="6" fillId="0" borderId="0" xfId="0" applyFont="1"/>
    <xf numFmtId="49" fontId="0" fillId="0" borderId="16" xfId="0" applyNumberFormat="1" applyBorder="1"/>
    <xf numFmtId="0" fontId="6" fillId="0" borderId="16" xfId="0" applyFont="1" applyBorder="1" applyAlignment="1">
      <alignment wrapText="1"/>
    </xf>
    <xf numFmtId="0" fontId="6" fillId="0" borderId="10" xfId="0" applyFont="1" applyBorder="1" applyAlignment="1">
      <alignment wrapText="1"/>
    </xf>
    <xf numFmtId="49" fontId="0" fillId="0" borderId="0" xfId="0" applyNumberFormat="1" applyBorder="1"/>
    <xf numFmtId="0" fontId="6" fillId="0" borderId="13" xfId="0" applyFont="1" applyBorder="1" applyAlignment="1">
      <alignment wrapText="1"/>
    </xf>
    <xf numFmtId="49" fontId="0" fillId="0" borderId="21" xfId="0" applyNumberFormat="1" applyBorder="1"/>
    <xf numFmtId="49" fontId="0" fillId="0" borderId="12" xfId="0" applyNumberFormat="1" applyBorder="1"/>
    <xf numFmtId="0" fontId="6" fillId="0" borderId="18" xfId="0" applyFont="1" applyBorder="1" applyAlignment="1">
      <alignment vertical="top" wrapText="1"/>
    </xf>
    <xf numFmtId="0" fontId="6" fillId="0" borderId="18" xfId="0" applyFont="1" applyBorder="1"/>
    <xf numFmtId="0" fontId="3" fillId="0" borderId="0" xfId="0" applyFont="1" applyAlignment="1">
      <alignment horizontal="center" vertical="center"/>
    </xf>
    <xf numFmtId="49" fontId="0" fillId="0" borderId="22" xfId="0" applyNumberFormat="1" applyBorder="1"/>
    <xf numFmtId="0" fontId="6" fillId="0" borderId="20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7" xfId="0" applyFont="1" applyBorder="1"/>
    <xf numFmtId="0" fontId="6" fillId="0" borderId="10" xfId="0" applyFont="1" applyBorder="1" applyAlignment="1">
      <alignment vertical="top"/>
    </xf>
    <xf numFmtId="0" fontId="9" fillId="0" borderId="17" xfId="0" applyFont="1" applyBorder="1" applyAlignment="1">
      <alignment wrapText="1"/>
    </xf>
    <xf numFmtId="0" fontId="7" fillId="2" borderId="17" xfId="0" applyFont="1" applyFill="1" applyBorder="1"/>
    <xf numFmtId="0" fontId="6" fillId="0" borderId="15" xfId="0" applyFont="1" applyBorder="1"/>
    <xf numFmtId="0" fontId="6" fillId="0" borderId="22" xfId="0" applyFont="1" applyBorder="1" applyAlignment="1">
      <alignment horizontal="center" vertical="center"/>
    </xf>
    <xf numFmtId="49" fontId="0" fillId="0" borderId="23" xfId="0" applyNumberFormat="1" applyBorder="1"/>
    <xf numFmtId="49" fontId="0" fillId="0" borderId="19" xfId="0" applyNumberFormat="1" applyBorder="1"/>
    <xf numFmtId="0" fontId="6" fillId="0" borderId="20" xfId="0" applyFont="1" applyBorder="1"/>
    <xf numFmtId="0" fontId="0" fillId="0" borderId="10" xfId="0" applyBorder="1"/>
    <xf numFmtId="0" fontId="0" fillId="0" borderId="11" xfId="0" applyBorder="1"/>
    <xf numFmtId="0" fontId="6" fillId="0" borderId="23" xfId="0" applyFont="1" applyBorder="1" applyAlignment="1">
      <alignment wrapText="1"/>
    </xf>
    <xf numFmtId="0" fontId="6" fillId="0" borderId="20" xfId="0" applyFont="1" applyBorder="1" applyAlignment="1">
      <alignment vertical="top" wrapText="1"/>
    </xf>
    <xf numFmtId="0" fontId="9" fillId="2" borderId="17" xfId="0" applyFont="1" applyFill="1" applyBorder="1"/>
    <xf numFmtId="0" fontId="6" fillId="2" borderId="17" xfId="0" applyFont="1" applyFill="1" applyBorder="1" applyAlignment="1">
      <alignment wrapText="1"/>
    </xf>
    <xf numFmtId="0" fontId="12" fillId="0" borderId="15" xfId="0" applyFont="1" applyBorder="1" applyAlignment="1">
      <alignment wrapText="1"/>
    </xf>
    <xf numFmtId="0" fontId="9" fillId="2" borderId="17" xfId="0" applyFont="1" applyFill="1" applyBorder="1" applyAlignment="1">
      <alignment wrapText="1"/>
    </xf>
    <xf numFmtId="0" fontId="12" fillId="0" borderId="18" xfId="0" applyFont="1" applyBorder="1" applyAlignment="1">
      <alignment wrapText="1"/>
    </xf>
    <xf numFmtId="0" fontId="6" fillId="0" borderId="10" xfId="0" applyFont="1" applyBorder="1" applyAlignment="1">
      <alignment vertical="top" wrapText="1"/>
    </xf>
    <xf numFmtId="0" fontId="6" fillId="0" borderId="18" xfId="0" applyFont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vertical="top"/>
    </xf>
    <xf numFmtId="49" fontId="0" fillId="0" borderId="24" xfId="0" applyNumberFormat="1" applyBorder="1"/>
    <xf numFmtId="0" fontId="6" fillId="0" borderId="15" xfId="0" applyFont="1" applyBorder="1" applyAlignment="1">
      <alignment vertical="top" wrapText="1"/>
    </xf>
    <xf numFmtId="49" fontId="0" fillId="0" borderId="0" xfId="0" applyNumberFormat="1"/>
    <xf numFmtId="0" fontId="14" fillId="2" borderId="17" xfId="0" applyFont="1" applyFill="1" applyBorder="1" applyAlignment="1">
      <alignment wrapText="1"/>
    </xf>
    <xf numFmtId="0" fontId="12" fillId="0" borderId="20" xfId="0" applyFont="1" applyBorder="1" applyAlignment="1">
      <alignment wrapText="1"/>
    </xf>
    <xf numFmtId="0" fontId="6" fillId="0" borderId="15" xfId="0" applyFont="1" applyBorder="1" applyAlignment="1">
      <alignment vertical="top"/>
    </xf>
    <xf numFmtId="0" fontId="6" fillId="2" borderId="19" xfId="0" applyFont="1" applyFill="1" applyBorder="1" applyAlignment="1">
      <alignment horizontal="center" vertical="center"/>
    </xf>
    <xf numFmtId="49" fontId="0" fillId="0" borderId="25" xfId="0" applyNumberFormat="1" applyBorder="1"/>
    <xf numFmtId="0" fontId="12" fillId="0" borderId="18" xfId="0" applyFont="1" applyBorder="1"/>
    <xf numFmtId="0" fontId="6" fillId="0" borderId="13" xfId="0" applyFont="1" applyBorder="1"/>
    <xf numFmtId="49" fontId="0" fillId="0" borderId="17" xfId="0" applyNumberFormat="1" applyBorder="1"/>
    <xf numFmtId="0" fontId="0" fillId="0" borderId="13" xfId="0" applyBorder="1"/>
    <xf numFmtId="0" fontId="2" fillId="0" borderId="17" xfId="0" applyFont="1" applyBorder="1"/>
    <xf numFmtId="0" fontId="4" fillId="3" borderId="17" xfId="0" applyFont="1" applyFill="1" applyBorder="1" applyAlignment="1">
      <alignment horizontal="center" vertical="center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0" fillId="2" borderId="0" xfId="0" applyNumberFormat="1" applyFill="1"/>
    <xf numFmtId="0" fontId="0" fillId="2" borderId="0" xfId="0" applyFill="1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" fontId="4" fillId="0" borderId="13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17" xfId="0" applyFont="1" applyBorder="1"/>
    <xf numFmtId="0" fontId="15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4" fillId="0" borderId="4" xfId="0" applyFont="1" applyBorder="1" applyAlignment="1">
      <alignment wrapText="1"/>
    </xf>
    <xf numFmtId="1" fontId="4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Border="1"/>
    <xf numFmtId="0" fontId="0" fillId="0" borderId="0" xfId="0" applyFont="1"/>
    <xf numFmtId="0" fontId="11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10" xfId="0" applyFont="1" applyBorder="1"/>
    <xf numFmtId="0" fontId="12" fillId="0" borderId="17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/>
    </xf>
    <xf numFmtId="0" fontId="16" fillId="0" borderId="29" xfId="0" applyFont="1" applyBorder="1" applyAlignment="1">
      <alignment wrapText="1"/>
    </xf>
    <xf numFmtId="0" fontId="3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29" xfId="0" applyFont="1" applyBorder="1"/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/>
    <xf numFmtId="0" fontId="3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center" textRotation="90" wrapText="1"/>
    </xf>
    <xf numFmtId="0" fontId="2" fillId="2" borderId="9" xfId="0" applyFont="1" applyFill="1" applyBorder="1" applyAlignment="1">
      <alignment horizontal="left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5" fontId="7" fillId="2" borderId="17" xfId="0" applyNumberFormat="1" applyFont="1" applyFill="1" applyBorder="1" applyAlignment="1">
      <alignment wrapText="1"/>
    </xf>
    <xf numFmtId="165" fontId="3" fillId="2" borderId="17" xfId="0" applyNumberFormat="1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>
      <alignment horizontal="center" vertical="center"/>
    </xf>
    <xf numFmtId="165" fontId="9" fillId="0" borderId="17" xfId="0" applyNumberFormat="1" applyFont="1" applyBorder="1"/>
    <xf numFmtId="165" fontId="3" fillId="0" borderId="17" xfId="0" applyNumberFormat="1" applyFont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2"/>
  <sheetViews>
    <sheetView tabSelected="1" zoomScale="87" zoomScaleNormal="87" zoomScaleSheetLayoutView="91" workbookViewId="0">
      <pane ySplit="2" topLeftCell="A3" activePane="bottomLeft" state="frozen"/>
      <selection pane="bottomLeft" activeCell="G173" sqref="G173"/>
    </sheetView>
  </sheetViews>
  <sheetFormatPr defaultRowHeight="15.75" outlineLevelRow="1" x14ac:dyDescent="0.25"/>
  <cols>
    <col min="1" max="1" width="15.28515625" style="1" bestFit="1" customWidth="1"/>
    <col min="2" max="2" width="9.140625" style="1"/>
    <col min="3" max="3" width="6.140625" style="33" customWidth="1"/>
    <col min="4" max="4" width="40.7109375" style="35" customWidth="1"/>
    <col min="5" max="5" width="4.5703125" style="35" customWidth="1"/>
    <col min="6" max="6" width="8" style="45" customWidth="1"/>
    <col min="7" max="7" width="4.5703125" style="29" customWidth="1"/>
    <col min="8" max="8" width="7.42578125" style="80" customWidth="1"/>
    <col min="9" max="9" width="7.28515625" style="80" customWidth="1"/>
    <col min="10" max="10" width="27.7109375" style="92" customWidth="1"/>
    <col min="11" max="11" width="44.42578125" style="25" customWidth="1"/>
  </cols>
  <sheetData>
    <row r="1" spans="1:11" ht="36" customHeight="1" x14ac:dyDescent="0.25">
      <c r="C1" s="144" t="s">
        <v>0</v>
      </c>
      <c r="D1" s="146" t="s">
        <v>1</v>
      </c>
      <c r="E1" s="148" t="s">
        <v>2</v>
      </c>
      <c r="F1" s="149"/>
      <c r="G1" s="150"/>
      <c r="H1" s="151" t="s">
        <v>3</v>
      </c>
      <c r="I1" s="152"/>
      <c r="J1" s="153" t="s">
        <v>4</v>
      </c>
      <c r="K1" s="155" t="s">
        <v>5</v>
      </c>
    </row>
    <row r="2" spans="1:11" ht="18" customHeight="1" x14ac:dyDescent="0.25">
      <c r="C2" s="145"/>
      <c r="D2" s="147"/>
      <c r="E2" s="2" t="s">
        <v>6</v>
      </c>
      <c r="F2" s="3" t="s">
        <v>7</v>
      </c>
      <c r="G2" s="4" t="s">
        <v>8</v>
      </c>
      <c r="H2" s="5" t="s">
        <v>9</v>
      </c>
      <c r="I2" s="6" t="s">
        <v>10</v>
      </c>
      <c r="J2" s="154"/>
      <c r="K2" s="156"/>
    </row>
    <row r="3" spans="1:11" ht="18" customHeight="1" x14ac:dyDescent="0.25">
      <c r="C3" s="7"/>
      <c r="D3" s="8"/>
      <c r="E3" s="2"/>
      <c r="F3" s="3"/>
      <c r="G3" s="4"/>
      <c r="H3" s="9"/>
      <c r="I3" s="6"/>
      <c r="J3" s="10"/>
      <c r="K3" s="11"/>
    </row>
    <row r="4" spans="1:11" ht="43.5" x14ac:dyDescent="0.25">
      <c r="A4" s="12" t="s">
        <v>11</v>
      </c>
      <c r="B4" s="12"/>
      <c r="C4" s="13"/>
      <c r="D4" s="14" t="s">
        <v>12</v>
      </c>
      <c r="E4" s="157"/>
      <c r="F4" s="158"/>
      <c r="G4" s="159">
        <f ca="1">IF(ISTEXT(A4),SUM(OFFSET(F4,,,MATCH("Раздел*",A5:$A$258,0)-1,1)),"")</f>
        <v>2</v>
      </c>
      <c r="H4" s="15"/>
      <c r="I4" s="16"/>
      <c r="J4" s="17" t="s">
        <v>13</v>
      </c>
      <c r="K4" s="18" t="s">
        <v>14</v>
      </c>
    </row>
    <row r="5" spans="1:11" ht="23.25" customHeight="1" outlineLevel="1" x14ac:dyDescent="0.25">
      <c r="B5" s="19" t="s">
        <v>15</v>
      </c>
      <c r="C5" s="20"/>
      <c r="D5" s="21" t="s">
        <v>16</v>
      </c>
      <c r="E5" s="160"/>
      <c r="F5" s="161">
        <f ca="1">IF(ISTEXT(B5),SUM(OFFSET(E5,1,,MATCH("тема",B6:$B$258,0)-1,1)),"")</f>
        <v>1</v>
      </c>
      <c r="G5" s="159" t="str">
        <f ca="1">IF(ISTEXT(A5),SUM(OFFSET(F5,,,MATCH("Раздел*",A6:$A$258,0)-1,1)),"")</f>
        <v/>
      </c>
      <c r="H5" s="23"/>
      <c r="I5" s="24"/>
      <c r="J5" s="25" t="s">
        <v>17</v>
      </c>
      <c r="K5" s="26" t="s">
        <v>18</v>
      </c>
    </row>
    <row r="6" spans="1:11" ht="33.75" customHeight="1" outlineLevel="1" x14ac:dyDescent="0.25">
      <c r="C6" s="27">
        <v>1</v>
      </c>
      <c r="D6" s="28" t="s">
        <v>19</v>
      </c>
      <c r="E6" s="162">
        <f>--ISNUMBER(C6)</f>
        <v>1</v>
      </c>
      <c r="F6" s="161" t="str">
        <f ca="1">IF(ISTEXT(B6),SUM(OFFSET(E6,1,,MATCH("тема",B7:$B$258,0)-1,1)),"")</f>
        <v/>
      </c>
      <c r="G6" s="159" t="str">
        <f ca="1">IF(ISTEXT(A6),SUM(OFFSET(F6,,,MATCH("Раздел*",A7:$A$258,0)-1,1)),"")</f>
        <v/>
      </c>
      <c r="H6" s="30" t="s">
        <v>20</v>
      </c>
      <c r="I6" s="31" t="s">
        <v>20</v>
      </c>
      <c r="J6" s="32" t="s">
        <v>21</v>
      </c>
      <c r="K6" s="26" t="s">
        <v>22</v>
      </c>
    </row>
    <row r="7" spans="1:11" ht="31.5" outlineLevel="1" x14ac:dyDescent="0.25">
      <c r="B7" s="19" t="s">
        <v>15</v>
      </c>
      <c r="D7" s="34" t="s">
        <v>23</v>
      </c>
      <c r="E7" s="162">
        <f t="shared" ref="E7:E70" si="0">--ISNUMBER(C7)</f>
        <v>0</v>
      </c>
      <c r="F7" s="161">
        <f ca="1">IF(ISTEXT(B7),SUM(OFFSET(E7,1,,MATCH("тема",B8:$B$258,0)-1,1)),"")</f>
        <v>1</v>
      </c>
      <c r="G7" s="159" t="str">
        <f ca="1">IF(ISTEXT(A7),SUM(OFFSET(F7,,,MATCH("Раздел*",A8:$A$258,0)-1,1)),"")</f>
        <v/>
      </c>
      <c r="H7" s="23" t="s">
        <v>24</v>
      </c>
      <c r="I7" s="36"/>
      <c r="J7" s="37" t="s">
        <v>25</v>
      </c>
      <c r="K7" s="38" t="s">
        <v>26</v>
      </c>
    </row>
    <row r="8" spans="1:11" ht="18.75" outlineLevel="1" x14ac:dyDescent="0.25">
      <c r="B8" s="19"/>
      <c r="C8" s="13">
        <v>2</v>
      </c>
      <c r="D8" s="28" t="s">
        <v>27</v>
      </c>
      <c r="E8" s="162">
        <f t="shared" si="0"/>
        <v>1</v>
      </c>
      <c r="F8" s="161" t="str">
        <f ca="1">IF(ISTEXT(B8),SUM(OFFSET(E8,1,,MATCH("тема",B9:$B$258,0)-1,1)),"")</f>
        <v/>
      </c>
      <c r="G8" s="159" t="str">
        <f ca="1">IF(ISTEXT(A8),SUM(OFFSET(F8,,,MATCH("Раздел*",A9:$A$258,0)-1,1)),"")</f>
        <v/>
      </c>
      <c r="H8" s="39"/>
      <c r="I8" s="36"/>
      <c r="J8" s="37"/>
      <c r="K8" s="38"/>
    </row>
    <row r="9" spans="1:11" x14ac:dyDescent="0.25">
      <c r="C9" s="13"/>
      <c r="D9" s="28"/>
      <c r="E9" s="162">
        <f t="shared" si="0"/>
        <v>0</v>
      </c>
      <c r="F9" s="161" t="str">
        <f ca="1">IF(ISTEXT(B9),SUM(OFFSET(E9,1,,MATCH("тема",B10:$B$258,0)-1,1)),"")</f>
        <v/>
      </c>
      <c r="G9" s="159" t="str">
        <f ca="1">IF(ISTEXT(A9),SUM(OFFSET(F9,,,MATCH("Раздел*",A10:$A$258,0)-1,1)),"")</f>
        <v/>
      </c>
      <c r="H9" s="39"/>
      <c r="I9" s="36"/>
      <c r="J9" s="37"/>
      <c r="K9" s="40"/>
    </row>
    <row r="10" spans="1:11" ht="31.5" x14ac:dyDescent="0.25">
      <c r="A10" s="12" t="s">
        <v>28</v>
      </c>
      <c r="B10" s="12"/>
      <c r="C10" s="13"/>
      <c r="D10" s="14" t="s">
        <v>29</v>
      </c>
      <c r="E10" s="162">
        <f t="shared" si="0"/>
        <v>0</v>
      </c>
      <c r="F10" s="161" t="str">
        <f ca="1">IF(ISTEXT(B10),SUM(OFFSET(E10,1,,MATCH("тема",B11:$B$258,0)-1,1)),"")</f>
        <v/>
      </c>
      <c r="G10" s="159">
        <f ca="1">IF(ISTEXT(A10),SUM(OFFSET(F10,,,MATCH("Раздел*",A11:$A$258,0)-1,1)),"")</f>
        <v>1</v>
      </c>
      <c r="H10" s="41"/>
      <c r="I10" s="42"/>
      <c r="J10" s="18"/>
      <c r="K10" s="43" t="s">
        <v>30</v>
      </c>
    </row>
    <row r="11" spans="1:11" ht="18.75" outlineLevel="1" x14ac:dyDescent="0.25">
      <c r="B11" s="19" t="s">
        <v>15</v>
      </c>
      <c r="C11" s="20"/>
      <c r="D11" s="21" t="s">
        <v>31</v>
      </c>
      <c r="E11" s="162">
        <f t="shared" si="0"/>
        <v>0</v>
      </c>
      <c r="F11" s="161">
        <f ca="1">IF(ISTEXT(B11),SUM(OFFSET(E11,1,,MATCH("тема",B12:$B$258,0)-1,1)),"")</f>
        <v>1</v>
      </c>
      <c r="G11" s="159" t="str">
        <f ca="1">IF(ISTEXT(A11),SUM(OFFSET(F11,,,MATCH("Раздел*",A12:$A$258,0)-1,1)),"")</f>
        <v/>
      </c>
      <c r="H11" s="39"/>
      <c r="I11" s="36"/>
      <c r="J11" s="26"/>
      <c r="K11" s="44" t="s">
        <v>32</v>
      </c>
    </row>
    <row r="12" spans="1:11" ht="31.5" outlineLevel="1" x14ac:dyDescent="0.25">
      <c r="C12" s="20">
        <v>3</v>
      </c>
      <c r="D12" s="28" t="s">
        <v>33</v>
      </c>
      <c r="E12" s="162">
        <f t="shared" si="0"/>
        <v>1</v>
      </c>
      <c r="F12" s="161" t="str">
        <f ca="1">IF(ISTEXT(B12),SUM(OFFSET(E12,1,,MATCH("тема",B13:$B$258,0)-1,1)),"")</f>
        <v/>
      </c>
      <c r="G12" s="159" t="str">
        <f ca="1">IF(ISTEXT(A12),SUM(OFFSET(F12,,,MATCH("Раздел*",A13:$A$258,0)-1,1)),"")</f>
        <v/>
      </c>
      <c r="H12" s="39" t="s">
        <v>34</v>
      </c>
      <c r="I12" s="46"/>
      <c r="J12" s="38" t="s">
        <v>13</v>
      </c>
      <c r="K12" s="47" t="s">
        <v>35</v>
      </c>
    </row>
    <row r="13" spans="1:11" x14ac:dyDescent="0.25">
      <c r="C13" s="20"/>
      <c r="D13" s="28"/>
      <c r="E13" s="162">
        <f t="shared" si="0"/>
        <v>0</v>
      </c>
      <c r="F13" s="161" t="str">
        <f ca="1">IF(ISTEXT(B13),SUM(OFFSET(E13,1,,MATCH("тема",B14:$B$258,0)-1,1)),"")</f>
        <v/>
      </c>
      <c r="G13" s="159" t="str">
        <f ca="1">IF(ISTEXT(A13),SUM(OFFSET(F13,,,MATCH("Раздел*",A14:$A$258,0)-1,1)),"")</f>
        <v/>
      </c>
      <c r="H13" s="39"/>
      <c r="I13" s="36"/>
      <c r="J13" s="38"/>
      <c r="K13" s="48"/>
    </row>
    <row r="14" spans="1:11" ht="31.5" x14ac:dyDescent="0.25">
      <c r="A14" s="12" t="s">
        <v>36</v>
      </c>
      <c r="B14" s="12"/>
      <c r="C14" s="13"/>
      <c r="D14" s="14" t="s">
        <v>37</v>
      </c>
      <c r="E14" s="162">
        <f t="shared" si="0"/>
        <v>0</v>
      </c>
      <c r="F14" s="161" t="str">
        <f ca="1">IF(ISTEXT(B14),SUM(OFFSET(E14,1,,MATCH("тема",B15:$B$258,0)-1,1)),"")</f>
        <v/>
      </c>
      <c r="G14" s="159">
        <f ca="1">IF(ISTEXT(A14),SUM(OFFSET(F14,,,MATCH("Раздел*",A15:$A$258,0)-1,1)),"")</f>
        <v>1</v>
      </c>
      <c r="H14" s="15"/>
      <c r="I14" s="42"/>
      <c r="J14" s="38" t="s">
        <v>38</v>
      </c>
      <c r="K14" s="49" t="s">
        <v>39</v>
      </c>
    </row>
    <row r="15" spans="1:11" ht="18.75" outlineLevel="1" x14ac:dyDescent="0.25">
      <c r="B15" s="19" t="s">
        <v>15</v>
      </c>
      <c r="C15" s="20"/>
      <c r="D15" s="21" t="s">
        <v>40</v>
      </c>
      <c r="E15" s="162">
        <f t="shared" si="0"/>
        <v>0</v>
      </c>
      <c r="F15" s="161">
        <f ca="1">IF(ISTEXT(B15),SUM(OFFSET(E15,1,,MATCH("тема",B16:$B$258,0)-1,1)),"")</f>
        <v>1</v>
      </c>
      <c r="G15" s="159" t="str">
        <f ca="1">IF(ISTEXT(A15),SUM(OFFSET(F15,,,MATCH("Раздел*",A16:$A$258,0)-1,1)),"")</f>
        <v/>
      </c>
      <c r="H15" s="23"/>
      <c r="I15" s="36"/>
      <c r="J15" s="26" t="s">
        <v>21</v>
      </c>
      <c r="K15" s="44" t="s">
        <v>41</v>
      </c>
    </row>
    <row r="16" spans="1:11" ht="31.5" outlineLevel="1" x14ac:dyDescent="0.25">
      <c r="C16" s="20">
        <v>4</v>
      </c>
      <c r="D16" s="50" t="s">
        <v>42</v>
      </c>
      <c r="E16" s="162">
        <f t="shared" si="0"/>
        <v>1</v>
      </c>
      <c r="F16" s="161" t="str">
        <f ca="1">IF(ISTEXT(B16),SUM(OFFSET(E16,1,,MATCH("тема",B17:$B$258,0)-1,1)),"")</f>
        <v/>
      </c>
      <c r="G16" s="159" t="str">
        <f ca="1">IF(ISTEXT(A16),SUM(OFFSET(F16,,,MATCH("Раздел*",A17:$A$258,0)-1,1)),"")</f>
        <v/>
      </c>
      <c r="H16" s="30"/>
      <c r="I16" s="46"/>
      <c r="J16" s="51" t="s">
        <v>43</v>
      </c>
      <c r="K16" s="47" t="s">
        <v>44</v>
      </c>
    </row>
    <row r="17" spans="1:11" x14ac:dyDescent="0.25">
      <c r="C17" s="20"/>
      <c r="D17" s="50"/>
      <c r="E17" s="162">
        <f t="shared" si="0"/>
        <v>0</v>
      </c>
      <c r="F17" s="161" t="str">
        <f ca="1">IF(ISTEXT(B17),SUM(OFFSET(E17,1,,MATCH("тема",B18:$B$258,0)-1,1)),"")</f>
        <v/>
      </c>
      <c r="G17" s="159" t="str">
        <f ca="1">IF(ISTEXT(A17),SUM(OFFSET(F17,,,MATCH("Раздел*",A18:$A$258,0)-1,1)),"")</f>
        <v/>
      </c>
      <c r="H17" s="23"/>
      <c r="I17" s="36"/>
      <c r="J17" s="51"/>
      <c r="K17" s="48"/>
    </row>
    <row r="18" spans="1:11" ht="31.5" x14ac:dyDescent="0.25">
      <c r="A18" s="12" t="s">
        <v>45</v>
      </c>
      <c r="B18" s="12"/>
      <c r="C18" s="13"/>
      <c r="D18" s="14" t="s">
        <v>29</v>
      </c>
      <c r="E18" s="162">
        <f t="shared" si="0"/>
        <v>0</v>
      </c>
      <c r="F18" s="161" t="str">
        <f ca="1">IF(ISTEXT(B18),SUM(OFFSET(E18,1,,MATCH("тема",B19:$B$258,0)-1,1)),"")</f>
        <v/>
      </c>
      <c r="G18" s="159">
        <f ca="1">IF(ISTEXT(A18),SUM(OFFSET(F18,,,MATCH("Раздел*",A19:$A$258,0)-1,1)),"")</f>
        <v>1</v>
      </c>
      <c r="H18" s="15"/>
      <c r="I18" s="42"/>
      <c r="J18" s="26" t="s">
        <v>46</v>
      </c>
      <c r="K18" s="49" t="s">
        <v>47</v>
      </c>
    </row>
    <row r="19" spans="1:11" ht="18.75" outlineLevel="1" x14ac:dyDescent="0.25">
      <c r="B19" s="19" t="s">
        <v>15</v>
      </c>
      <c r="C19" s="20"/>
      <c r="D19" s="52" t="s">
        <v>31</v>
      </c>
      <c r="E19" s="162">
        <f t="shared" si="0"/>
        <v>0</v>
      </c>
      <c r="F19" s="161">
        <f ca="1">IF(ISTEXT(B19),SUM(OFFSET(E19,1,,MATCH("тема",B20:$B$258,0)-1,1)),"")</f>
        <v>1</v>
      </c>
      <c r="G19" s="159" t="str">
        <f ca="1">IF(ISTEXT(A19),SUM(OFFSET(F19,,,MATCH("Раздел*",A20:$A$258,0)-1,1)),"")</f>
        <v/>
      </c>
      <c r="H19" s="23"/>
      <c r="I19" s="36"/>
      <c r="J19" s="26"/>
      <c r="K19" s="44" t="s">
        <v>48</v>
      </c>
    </row>
    <row r="20" spans="1:11" ht="36.75" customHeight="1" outlineLevel="1" x14ac:dyDescent="0.25">
      <c r="C20" s="20">
        <v>5</v>
      </c>
      <c r="D20" s="28" t="s">
        <v>49</v>
      </c>
      <c r="E20" s="162">
        <f t="shared" si="0"/>
        <v>1</v>
      </c>
      <c r="F20" s="161" t="str">
        <f ca="1">IF(ISTEXT(B20),SUM(OFFSET(E20,1,,MATCH("тема",B21:$B$258,0)-1,1)),"")</f>
        <v/>
      </c>
      <c r="G20" s="159" t="str">
        <f ca="1">IF(ISTEXT(A20),SUM(OFFSET(F20,,,MATCH("Раздел*",A21:$A$258,0)-1,1)),"")</f>
        <v/>
      </c>
      <c r="H20" s="30"/>
      <c r="I20" s="46"/>
      <c r="J20" s="38" t="s">
        <v>50</v>
      </c>
      <c r="K20" s="47" t="s">
        <v>51</v>
      </c>
    </row>
    <row r="21" spans="1:11" x14ac:dyDescent="0.25">
      <c r="C21" s="20"/>
      <c r="D21" s="28"/>
      <c r="E21" s="162">
        <f t="shared" si="0"/>
        <v>0</v>
      </c>
      <c r="F21" s="161" t="str">
        <f ca="1">IF(ISTEXT(B21),SUM(OFFSET(E21,1,,MATCH("тема",B22:$B$258,0)-1,1)),"")</f>
        <v/>
      </c>
      <c r="G21" s="159" t="str">
        <f ca="1">IF(ISTEXT(A21),SUM(OFFSET(F21,,,MATCH("Раздел*",A22:$A$258,0)-1,1)),"")</f>
        <v/>
      </c>
      <c r="H21" s="23"/>
      <c r="I21" s="36"/>
      <c r="J21" s="38"/>
      <c r="K21" s="48"/>
    </row>
    <row r="22" spans="1:11" ht="18.75" x14ac:dyDescent="0.25">
      <c r="A22" s="12" t="s">
        <v>52</v>
      </c>
      <c r="B22" s="12"/>
      <c r="C22" s="13"/>
      <c r="D22" s="53" t="s">
        <v>53</v>
      </c>
      <c r="E22" s="162">
        <f t="shared" si="0"/>
        <v>0</v>
      </c>
      <c r="F22" s="161" t="str">
        <f ca="1">IF(ISTEXT(B22),SUM(OFFSET(E22,1,,MATCH("тема",B23:$B$258,0)-1,1)),"")</f>
        <v/>
      </c>
      <c r="G22" s="159">
        <f ca="1">IF(ISTEXT(A22),SUM(OFFSET(F22,,,MATCH("Раздел*",A23:$A$258,0)-1,1)),"")</f>
        <v>2</v>
      </c>
      <c r="H22" s="15"/>
      <c r="I22" s="42"/>
      <c r="J22" s="26" t="s">
        <v>54</v>
      </c>
      <c r="K22" s="54" t="s">
        <v>55</v>
      </c>
    </row>
    <row r="23" spans="1:11" ht="31.5" outlineLevel="1" x14ac:dyDescent="0.25">
      <c r="B23" s="19" t="s">
        <v>15</v>
      </c>
      <c r="C23" s="20"/>
      <c r="D23" s="21" t="s">
        <v>56</v>
      </c>
      <c r="E23" s="162">
        <f t="shared" si="0"/>
        <v>0</v>
      </c>
      <c r="F23" s="161">
        <f ca="1">IF(ISTEXT(B23),SUM(OFFSET(E23,1,,MATCH("тема",B24:$B$258,0)-1,1)),"")</f>
        <v>2</v>
      </c>
      <c r="G23" s="159" t="str">
        <f ca="1">IF(ISTEXT(A23),SUM(OFFSET(F23,,,MATCH("Раздел*",A24:$A$258,0)-1,1)),"")</f>
        <v/>
      </c>
      <c r="H23" s="23"/>
      <c r="I23" s="36"/>
      <c r="J23" s="38" t="s">
        <v>57</v>
      </c>
      <c r="K23" s="48" t="s">
        <v>58</v>
      </c>
    </row>
    <row r="24" spans="1:11" outlineLevel="1" x14ac:dyDescent="0.25">
      <c r="C24" s="55">
        <v>6</v>
      </c>
      <c r="D24" s="50" t="s">
        <v>59</v>
      </c>
      <c r="E24" s="162">
        <f t="shared" si="0"/>
        <v>1</v>
      </c>
      <c r="F24" s="161" t="str">
        <f ca="1">IF(ISTEXT(B24),SUM(OFFSET(E24,1,,MATCH("тема",B25:$B$258,0)-1,1)),"")</f>
        <v/>
      </c>
      <c r="G24" s="159" t="str">
        <f ca="1">IF(ISTEXT(A24),SUM(OFFSET(F24,,,MATCH("Раздел*",A25:$A$258,0)-1,1)),"")</f>
        <v/>
      </c>
      <c r="H24" s="30"/>
      <c r="I24" s="46"/>
      <c r="J24" s="26"/>
      <c r="K24" s="44" t="s">
        <v>60</v>
      </c>
    </row>
    <row r="25" spans="1:11" outlineLevel="1" x14ac:dyDescent="0.25">
      <c r="C25" s="20">
        <v>7</v>
      </c>
      <c r="D25" s="50" t="s">
        <v>61</v>
      </c>
      <c r="E25" s="162">
        <f t="shared" si="0"/>
        <v>1</v>
      </c>
      <c r="F25" s="161" t="str">
        <f ca="1">IF(ISTEXT(B25),SUM(OFFSET(E25,1,,MATCH("тема",B26:$B$258,0)-1,1)),"")</f>
        <v/>
      </c>
      <c r="G25" s="159" t="str">
        <f ca="1">IF(ISTEXT(A25),SUM(OFFSET(F25,,,MATCH("Раздел*",A26:$A$258,0)-1,1)),"")</f>
        <v/>
      </c>
      <c r="H25" s="56"/>
      <c r="I25" s="57"/>
      <c r="J25" s="26"/>
      <c r="K25" s="58" t="s">
        <v>62</v>
      </c>
    </row>
    <row r="26" spans="1:11" x14ac:dyDescent="0.25">
      <c r="C26" s="20"/>
      <c r="D26" s="50"/>
      <c r="E26" s="162">
        <f t="shared" si="0"/>
        <v>0</v>
      </c>
      <c r="F26" s="161" t="str">
        <f ca="1">IF(ISTEXT(B26),SUM(OFFSET(E26,1,,MATCH("тема",B27:$B$258,0)-1,1)),"")</f>
        <v/>
      </c>
      <c r="G26" s="159" t="str">
        <f ca="1">IF(ISTEXT(A26),SUM(OFFSET(F26,,,MATCH("Раздел*",A27:$A$258,0)-1,1)),"")</f>
        <v/>
      </c>
      <c r="H26" s="15"/>
      <c r="I26" s="42"/>
      <c r="J26" s="26"/>
    </row>
    <row r="27" spans="1:11" ht="29.25" x14ac:dyDescent="0.25">
      <c r="A27" s="12" t="s">
        <v>63</v>
      </c>
      <c r="B27" s="12"/>
      <c r="C27" s="13"/>
      <c r="D27" s="14" t="s">
        <v>29</v>
      </c>
      <c r="E27" s="162">
        <f t="shared" si="0"/>
        <v>0</v>
      </c>
      <c r="F27" s="161" t="str">
        <f ca="1">IF(ISTEXT(B27),SUM(OFFSET(E27,1,,MATCH("тема",B28:$B$258,0)-1,1)),"")</f>
        <v/>
      </c>
      <c r="G27" s="159">
        <f ca="1">IF(ISTEXT(A27),SUM(OFFSET(F27,,,MATCH("Раздел*",A28:$A$258,0)-1,1)),"")</f>
        <v>1</v>
      </c>
      <c r="H27" s="15"/>
      <c r="I27" s="42"/>
      <c r="J27" s="59"/>
    </row>
    <row r="28" spans="1:11" ht="18.75" outlineLevel="1" x14ac:dyDescent="0.25">
      <c r="B28" s="19" t="s">
        <v>15</v>
      </c>
      <c r="C28" s="20"/>
      <c r="D28" s="21" t="s">
        <v>64</v>
      </c>
      <c r="E28" s="162">
        <f t="shared" si="0"/>
        <v>0</v>
      </c>
      <c r="F28" s="161">
        <f ca="1">IF(ISTEXT(B28),SUM(OFFSET(E28,1,,MATCH("тема",B29:$B$258,0)-1,1)),"")</f>
        <v>1</v>
      </c>
      <c r="G28" s="159" t="str">
        <f ca="1">IF(ISTEXT(A28),SUM(OFFSET(F28,,,MATCH("Раздел*",A29:$A$258,0)-1,1)),"")</f>
        <v/>
      </c>
      <c r="H28" s="23"/>
      <c r="I28" s="36"/>
      <c r="J28" s="59"/>
      <c r="K28" s="35"/>
    </row>
    <row r="29" spans="1:11" ht="31.5" outlineLevel="1" x14ac:dyDescent="0.25">
      <c r="C29" s="55">
        <v>8</v>
      </c>
      <c r="D29" s="28" t="s">
        <v>65</v>
      </c>
      <c r="E29" s="162">
        <f t="shared" si="0"/>
        <v>1</v>
      </c>
      <c r="F29" s="161" t="str">
        <f ca="1">IF(ISTEXT(B29),SUM(OFFSET(E29,1,,MATCH("тема",B30:$B$258,0)-1,1)),"")</f>
        <v/>
      </c>
      <c r="G29" s="159" t="str">
        <f ca="1">IF(ISTEXT(A29),SUM(OFFSET(F29,,,MATCH("Раздел*",A30:$A$258,0)-1,1)),"")</f>
        <v/>
      </c>
      <c r="H29" s="23"/>
      <c r="I29" s="36"/>
      <c r="J29" s="60"/>
      <c r="K29" s="61" t="s">
        <v>66</v>
      </c>
    </row>
    <row r="30" spans="1:11" x14ac:dyDescent="0.25">
      <c r="C30" s="20"/>
      <c r="D30" s="28"/>
      <c r="E30" s="162">
        <f t="shared" si="0"/>
        <v>0</v>
      </c>
      <c r="F30" s="161" t="str">
        <f ca="1">IF(ISTEXT(B30),SUM(OFFSET(E30,1,,MATCH("тема",B31:$B$258,0)-1,1)),"")</f>
        <v/>
      </c>
      <c r="G30" s="159" t="str">
        <f ca="1">IF(ISTEXT(A30),SUM(OFFSET(F30,,,MATCH("Раздел*",A31:$A$258,0)-1,1)),"")</f>
        <v/>
      </c>
      <c r="H30" s="23"/>
      <c r="I30" s="36"/>
      <c r="J30" s="59"/>
      <c r="K30" s="49"/>
    </row>
    <row r="31" spans="1:11" ht="31.5" x14ac:dyDescent="0.25">
      <c r="A31" s="12" t="s">
        <v>67</v>
      </c>
      <c r="B31" s="12"/>
      <c r="C31" s="20"/>
      <c r="D31" s="14" t="s">
        <v>68</v>
      </c>
      <c r="E31" s="162">
        <f t="shared" si="0"/>
        <v>0</v>
      </c>
      <c r="F31" s="161" t="str">
        <f ca="1">IF(ISTEXT(B31),SUM(OFFSET(E31,1,,MATCH("тема",B32:$B$258,0)-1,1)),"")</f>
        <v/>
      </c>
      <c r="G31" s="159">
        <f ca="1">IF(ISTEXT(A31),SUM(OFFSET(F31,,,MATCH("Раздел*",A32:$A$258,0)-1,1)),"")</f>
        <v>1</v>
      </c>
      <c r="H31" s="15"/>
      <c r="I31" s="42"/>
      <c r="J31" s="59"/>
      <c r="K31" s="49" t="s">
        <v>69</v>
      </c>
    </row>
    <row r="32" spans="1:11" ht="31.5" outlineLevel="1" x14ac:dyDescent="0.25">
      <c r="B32" s="19" t="s">
        <v>15</v>
      </c>
      <c r="C32" s="13"/>
      <c r="D32" s="52" t="s">
        <v>70</v>
      </c>
      <c r="E32" s="162">
        <f t="shared" si="0"/>
        <v>0</v>
      </c>
      <c r="F32" s="161">
        <f ca="1">IF(ISTEXT(B32),SUM(OFFSET(E32,1,,MATCH("тема",B33:$B$258,0)-1,1)),"")</f>
        <v>1</v>
      </c>
      <c r="G32" s="159" t="str">
        <f ca="1">IF(ISTEXT(A32),SUM(OFFSET(F32,,,MATCH("Раздел*",A33:$A$258,0)-1,1)),"")</f>
        <v/>
      </c>
      <c r="H32" s="23"/>
      <c r="I32" s="36"/>
      <c r="J32" s="59"/>
      <c r="K32" s="43" t="s">
        <v>71</v>
      </c>
    </row>
    <row r="33" spans="1:11" ht="31.5" outlineLevel="1" x14ac:dyDescent="0.25">
      <c r="C33" s="20">
        <v>9</v>
      </c>
      <c r="D33" s="28" t="s">
        <v>72</v>
      </c>
      <c r="E33" s="162">
        <f t="shared" si="0"/>
        <v>1</v>
      </c>
      <c r="F33" s="161" t="str">
        <f ca="1">IF(ISTEXT(B33),SUM(OFFSET(E33,1,,MATCH("тема",B34:$B$258,0)-1,1)),"")</f>
        <v/>
      </c>
      <c r="G33" s="159" t="str">
        <f ca="1">IF(ISTEXT(A33),SUM(OFFSET(F33,,,MATCH("Раздел*",A34:$A$258,0)-1,1)),"")</f>
        <v/>
      </c>
      <c r="H33" s="30"/>
      <c r="I33" s="46"/>
      <c r="J33" s="59"/>
      <c r="K33" s="62" t="s">
        <v>73</v>
      </c>
    </row>
    <row r="34" spans="1:11" x14ac:dyDescent="0.25">
      <c r="C34" s="20"/>
      <c r="D34" s="28"/>
      <c r="E34" s="162">
        <f t="shared" si="0"/>
        <v>0</v>
      </c>
      <c r="F34" s="161" t="str">
        <f ca="1">IF(ISTEXT(B34),SUM(OFFSET(E34,1,,MATCH("тема",B35:$B$258,0)-1,1)),"")</f>
        <v/>
      </c>
      <c r="G34" s="159" t="str">
        <f ca="1">IF(ISTEXT(A34),SUM(OFFSET(F34,,,MATCH("Раздел*",A35:$A$258,0)-1,1)),"")</f>
        <v/>
      </c>
      <c r="H34" s="23"/>
      <c r="I34" s="36"/>
      <c r="J34" s="59"/>
      <c r="K34" s="43"/>
    </row>
    <row r="35" spans="1:11" ht="31.5" x14ac:dyDescent="0.25">
      <c r="A35" s="12" t="s">
        <v>74</v>
      </c>
      <c r="B35" s="12"/>
      <c r="C35" s="13"/>
      <c r="D35" s="14" t="s">
        <v>29</v>
      </c>
      <c r="E35" s="162">
        <f t="shared" si="0"/>
        <v>0</v>
      </c>
      <c r="F35" s="161" t="str">
        <f ca="1">IF(ISTEXT(B35),SUM(OFFSET(E35,1,,MATCH("тема",B36:$B$258,0)-1,1)),"")</f>
        <v/>
      </c>
      <c r="G35" s="159">
        <f ca="1">IF(ISTEXT(A35),SUM(OFFSET(F35,,,MATCH("Раздел*",A36:$A$258,0)-1,1)),"")</f>
        <v>1</v>
      </c>
      <c r="H35" s="23"/>
      <c r="I35" s="36"/>
      <c r="J35" s="59"/>
      <c r="K35" s="49" t="s">
        <v>75</v>
      </c>
    </row>
    <row r="36" spans="1:11" ht="18.75" outlineLevel="1" x14ac:dyDescent="0.25">
      <c r="B36" s="19" t="s">
        <v>15</v>
      </c>
      <c r="C36" s="20"/>
      <c r="D36" s="21" t="s">
        <v>64</v>
      </c>
      <c r="E36" s="162">
        <f t="shared" si="0"/>
        <v>0</v>
      </c>
      <c r="F36" s="161">
        <f ca="1">IF(ISTEXT(B36),SUM(OFFSET(E36,1,,MATCH("тема",B37:$B$258,0)-1,1)),"")</f>
        <v>1</v>
      </c>
      <c r="G36" s="159" t="str">
        <f ca="1">IF(ISTEXT(A36),SUM(OFFSET(F36,,,MATCH("Раздел*",A37:$A$258,0)-1,1)),"")</f>
        <v/>
      </c>
      <c r="H36" s="23"/>
      <c r="I36" s="36"/>
      <c r="J36" s="59"/>
      <c r="K36" s="44" t="s">
        <v>76</v>
      </c>
    </row>
    <row r="37" spans="1:11" ht="31.5" outlineLevel="1" x14ac:dyDescent="0.25">
      <c r="C37" s="20">
        <v>10</v>
      </c>
      <c r="D37" s="28" t="s">
        <v>77</v>
      </c>
      <c r="E37" s="162">
        <f t="shared" si="0"/>
        <v>1</v>
      </c>
      <c r="F37" s="161" t="str">
        <f ca="1">IF(ISTEXT(B37),SUM(OFFSET(E37,1,,MATCH("тема",B38:$B$258,0)-1,1)),"")</f>
        <v/>
      </c>
      <c r="G37" s="159" t="str">
        <f ca="1">IF(ISTEXT(A37),SUM(OFFSET(F37,,,MATCH("Раздел*",A38:$A$258,0)-1,1)),"")</f>
        <v/>
      </c>
      <c r="H37" s="23"/>
      <c r="I37" s="36"/>
      <c r="J37" s="38" t="s">
        <v>13</v>
      </c>
      <c r="K37" s="62" t="s">
        <v>78</v>
      </c>
    </row>
    <row r="38" spans="1:11" x14ac:dyDescent="0.25">
      <c r="C38" s="20"/>
      <c r="D38" s="28"/>
      <c r="E38" s="162">
        <f t="shared" si="0"/>
        <v>0</v>
      </c>
      <c r="F38" s="161" t="str">
        <f ca="1">IF(ISTEXT(B38),SUM(OFFSET(E38,1,,MATCH("тема",B39:$B$258,0)-1,1)),"")</f>
        <v/>
      </c>
      <c r="G38" s="159" t="str">
        <f ca="1">IF(ISTEXT(A38),SUM(OFFSET(F38,,,MATCH("Раздел*",A39:$A$258,0)-1,1)),"")</f>
        <v/>
      </c>
      <c r="H38" s="23"/>
      <c r="I38" s="36"/>
      <c r="J38" s="38"/>
      <c r="K38" s="43"/>
    </row>
    <row r="39" spans="1:11" ht="18.75" x14ac:dyDescent="0.25">
      <c r="A39" s="12" t="s">
        <v>79</v>
      </c>
      <c r="B39" s="12"/>
      <c r="C39" s="13"/>
      <c r="D39" s="53" t="s">
        <v>53</v>
      </c>
      <c r="E39" s="162">
        <f t="shared" si="0"/>
        <v>0</v>
      </c>
      <c r="F39" s="161" t="str">
        <f ca="1">IF(ISTEXT(B39),SUM(OFFSET(E39,1,,MATCH("тема",B40:$B$258,0)-1,1)),"")</f>
        <v/>
      </c>
      <c r="G39" s="159">
        <f ca="1">IF(ISTEXT(A39),SUM(OFFSET(F39,,,MATCH("Раздел*",A40:$A$258,0)-1,1)),"")</f>
        <v>1</v>
      </c>
      <c r="H39" s="15"/>
      <c r="I39" s="42"/>
      <c r="J39" s="38" t="s">
        <v>38</v>
      </c>
      <c r="K39" s="54"/>
    </row>
    <row r="40" spans="1:11" ht="18.75" outlineLevel="1" x14ac:dyDescent="0.25">
      <c r="B40" s="19" t="s">
        <v>15</v>
      </c>
      <c r="C40" s="20"/>
      <c r="D40" s="63" t="s">
        <v>56</v>
      </c>
      <c r="E40" s="162">
        <f t="shared" si="0"/>
        <v>0</v>
      </c>
      <c r="F40" s="161">
        <f ca="1">IF(ISTEXT(B40),SUM(OFFSET(E40,1,,MATCH("тема",B41:$B$258,0)-1,1)),"")</f>
        <v>1</v>
      </c>
      <c r="G40" s="159" t="str">
        <f ca="1">IF(ISTEXT(A40),SUM(OFFSET(F40,,,MATCH("Раздел*",A41:$A$258,0)-1,1)),"")</f>
        <v/>
      </c>
      <c r="H40" s="23"/>
      <c r="I40" s="36"/>
      <c r="J40" s="26" t="s">
        <v>21</v>
      </c>
      <c r="K40" s="44" t="s">
        <v>80</v>
      </c>
    </row>
    <row r="41" spans="1:11" outlineLevel="1" x14ac:dyDescent="0.25">
      <c r="C41" s="20">
        <v>11</v>
      </c>
      <c r="D41" s="64" t="s">
        <v>81</v>
      </c>
      <c r="E41" s="162">
        <f t="shared" si="0"/>
        <v>1</v>
      </c>
      <c r="F41" s="161" t="str">
        <f ca="1">IF(ISTEXT(B41),SUM(OFFSET(E41,1,,MATCH("тема",B42:$B$258,0)-1,1)),"")</f>
        <v/>
      </c>
      <c r="G41" s="159" t="str">
        <f ca="1">IF(ISTEXT(A41),SUM(OFFSET(F41,,,MATCH("Раздел*",A42:$A$258,0)-1,1)),"")</f>
        <v/>
      </c>
      <c r="H41" s="23"/>
      <c r="I41" s="36"/>
      <c r="J41" s="51" t="s">
        <v>43</v>
      </c>
      <c r="K41" s="58" t="s">
        <v>82</v>
      </c>
    </row>
    <row r="42" spans="1:11" x14ac:dyDescent="0.25">
      <c r="C42" s="20"/>
      <c r="D42" s="64"/>
      <c r="E42" s="162">
        <f t="shared" si="0"/>
        <v>0</v>
      </c>
      <c r="F42" s="161" t="str">
        <f ca="1">IF(ISTEXT(B42),SUM(OFFSET(E42,1,,MATCH("тема",B43:$B$258,0)-1,1)),"")</f>
        <v/>
      </c>
      <c r="G42" s="159" t="str">
        <f ca="1">IF(ISTEXT(A42),SUM(OFFSET(F42,,,MATCH("Раздел*",A43:$A$258,0)-1,1)),"")</f>
        <v/>
      </c>
      <c r="H42" s="23"/>
      <c r="I42" s="36"/>
      <c r="J42" s="51"/>
      <c r="K42" s="44"/>
    </row>
    <row r="43" spans="1:11" ht="31.5" customHeight="1" x14ac:dyDescent="0.25">
      <c r="A43" s="12" t="s">
        <v>83</v>
      </c>
      <c r="B43" s="12"/>
      <c r="C43" s="13"/>
      <c r="D43" s="14" t="s">
        <v>68</v>
      </c>
      <c r="E43" s="162">
        <f t="shared" si="0"/>
        <v>0</v>
      </c>
      <c r="F43" s="161" t="str">
        <f ca="1">IF(ISTEXT(B43),SUM(OFFSET(E43,1,,MATCH("тема",B44:$B$258,0)-1,1)),"")</f>
        <v/>
      </c>
      <c r="G43" s="159">
        <f ca="1">IF(ISTEXT(A43),SUM(OFFSET(F43,,,MATCH("Раздел*",A44:$A$258,0)-1,1)),"")</f>
        <v>1</v>
      </c>
      <c r="H43" s="15"/>
      <c r="I43" s="42"/>
      <c r="J43" s="26" t="s">
        <v>46</v>
      </c>
      <c r="K43" s="65" t="s">
        <v>84</v>
      </c>
    </row>
    <row r="44" spans="1:11" ht="31.5" outlineLevel="1" x14ac:dyDescent="0.25">
      <c r="B44" s="19" t="s">
        <v>15</v>
      </c>
      <c r="C44" s="20"/>
      <c r="D44" s="66" t="s">
        <v>70</v>
      </c>
      <c r="E44" s="162">
        <f t="shared" si="0"/>
        <v>0</v>
      </c>
      <c r="F44" s="161">
        <f ca="1">IF(ISTEXT(B44),SUM(OFFSET(E44,1,,MATCH("тема",B45:$B$258,0)-1,1)),"")</f>
        <v>1</v>
      </c>
      <c r="G44" s="159" t="str">
        <f ca="1">IF(ISTEXT(A44),SUM(OFFSET(F44,,,MATCH("Раздел*",A45:$A$258,0)-1,1)),"")</f>
        <v/>
      </c>
      <c r="H44" s="23"/>
      <c r="I44" s="36"/>
      <c r="J44" s="26"/>
      <c r="K44" s="67" t="s">
        <v>85</v>
      </c>
    </row>
    <row r="45" spans="1:11" ht="31.5" outlineLevel="1" x14ac:dyDescent="0.25">
      <c r="C45" s="20">
        <v>12</v>
      </c>
      <c r="D45" s="64" t="s">
        <v>86</v>
      </c>
      <c r="E45" s="162">
        <f t="shared" si="0"/>
        <v>1</v>
      </c>
      <c r="F45" s="161" t="str">
        <f ca="1">IF(ISTEXT(B45),SUM(OFFSET(E45,1,,MATCH("тема",B46:$B$258,0)-1,1)),"")</f>
        <v/>
      </c>
      <c r="G45" s="159" t="str">
        <f ca="1">IF(ISTEXT(A45),SUM(OFFSET(F45,,,MATCH("Раздел*",A46:$A$258,0)-1,1)),"")</f>
        <v/>
      </c>
      <c r="H45" s="23"/>
      <c r="I45" s="36"/>
      <c r="J45" s="38" t="s">
        <v>50</v>
      </c>
      <c r="K45" s="67" t="s">
        <v>87</v>
      </c>
    </row>
    <row r="46" spans="1:11" x14ac:dyDescent="0.25">
      <c r="C46" s="20"/>
      <c r="D46" s="64"/>
      <c r="E46" s="162">
        <f t="shared" si="0"/>
        <v>0</v>
      </c>
      <c r="F46" s="161" t="str">
        <f ca="1">IF(ISTEXT(B46),SUM(OFFSET(E46,1,,MATCH("тема",B47:$B$258,0)-1,1)),"")</f>
        <v/>
      </c>
      <c r="G46" s="159" t="str">
        <f ca="1">IF(ISTEXT(A46),SUM(OFFSET(F46,,,MATCH("Раздел*",A47:$A$258,0)-1,1)),"")</f>
        <v/>
      </c>
      <c r="H46" s="23"/>
      <c r="I46" s="36"/>
      <c r="J46" s="38"/>
      <c r="K46" s="67"/>
    </row>
    <row r="47" spans="1:11" ht="49.5" customHeight="1" x14ac:dyDescent="0.25">
      <c r="A47" s="12" t="s">
        <v>88</v>
      </c>
      <c r="B47" s="12"/>
      <c r="C47" s="13"/>
      <c r="D47" s="14" t="s">
        <v>12</v>
      </c>
      <c r="E47" s="162">
        <f t="shared" si="0"/>
        <v>0</v>
      </c>
      <c r="F47" s="161" t="str">
        <f ca="1">IF(ISTEXT(B47),SUM(OFFSET(E47,1,,MATCH("тема",B48:$B$258,0)-1,1)),"")</f>
        <v/>
      </c>
      <c r="G47" s="159">
        <f ca="1">IF(ISTEXT(A47),SUM(OFFSET(F47,,,MATCH("Раздел*",A48:$A$258,0)-1,1)),"")</f>
        <v>2</v>
      </c>
      <c r="H47" s="15"/>
      <c r="I47" s="42"/>
      <c r="J47" s="68" t="s">
        <v>89</v>
      </c>
      <c r="K47" s="65" t="s">
        <v>90</v>
      </c>
    </row>
    <row r="48" spans="1:11" ht="31.5" outlineLevel="1" x14ac:dyDescent="0.25">
      <c r="B48" s="19" t="s">
        <v>15</v>
      </c>
      <c r="C48" s="20"/>
      <c r="D48" s="52" t="s">
        <v>91</v>
      </c>
      <c r="E48" s="162">
        <f t="shared" si="0"/>
        <v>0</v>
      </c>
      <c r="F48" s="161">
        <f ca="1">IF(ISTEXT(B48),SUM(OFFSET(E48,1,,MATCH("тема",B49:$B$258,0)-1,1)),"")</f>
        <v>2</v>
      </c>
      <c r="G48" s="159" t="str">
        <f ca="1">IF(ISTEXT(A48),SUM(OFFSET(F48,,,MATCH("Раздел*",A49:$A$258,0)-1,1)),"")</f>
        <v/>
      </c>
      <c r="H48" s="23"/>
      <c r="I48" s="36"/>
      <c r="J48" s="38" t="s">
        <v>92</v>
      </c>
      <c r="K48" s="67" t="s">
        <v>93</v>
      </c>
    </row>
    <row r="49" spans="1:11" ht="31.5" outlineLevel="1" x14ac:dyDescent="0.25">
      <c r="C49" s="55">
        <v>13</v>
      </c>
      <c r="D49" s="28" t="s">
        <v>94</v>
      </c>
      <c r="E49" s="162">
        <f t="shared" si="0"/>
        <v>1</v>
      </c>
      <c r="F49" s="161" t="str">
        <f ca="1">IF(ISTEXT(B49),SUM(OFFSET(E49,1,,MATCH("тема",B50:$B$258,0)-1,1)),"")</f>
        <v/>
      </c>
      <c r="G49" s="159" t="str">
        <f ca="1">IF(ISTEXT(A49),SUM(OFFSET(F49,,,MATCH("Раздел*",A50:$A$258,0)-1,1)),"")</f>
        <v/>
      </c>
      <c r="H49" s="30"/>
      <c r="I49" s="46"/>
      <c r="J49" s="59"/>
      <c r="K49" s="69" t="s">
        <v>95</v>
      </c>
    </row>
    <row r="50" spans="1:11" outlineLevel="1" x14ac:dyDescent="0.25">
      <c r="C50" s="20">
        <v>14</v>
      </c>
      <c r="D50" s="50" t="s">
        <v>96</v>
      </c>
      <c r="E50" s="162">
        <f t="shared" si="0"/>
        <v>1</v>
      </c>
      <c r="F50" s="161" t="str">
        <f ca="1">IF(ISTEXT(B50),SUM(OFFSET(E50,1,,MATCH("тема",B51:$B$258,0)-1,1)),"")</f>
        <v/>
      </c>
      <c r="G50" s="159" t="str">
        <f ca="1">IF(ISTEXT(A50),SUM(OFFSET(F50,,,MATCH("Раздел*",A51:$A$258,0)-1,1)),"")</f>
        <v/>
      </c>
      <c r="H50" s="23"/>
      <c r="I50" s="42"/>
      <c r="J50" s="59"/>
      <c r="K50" s="44"/>
    </row>
    <row r="51" spans="1:11" x14ac:dyDescent="0.25">
      <c r="C51" s="20"/>
      <c r="D51" s="50"/>
      <c r="E51" s="162">
        <f t="shared" si="0"/>
        <v>0</v>
      </c>
      <c r="F51" s="161" t="str">
        <f ca="1">IF(ISTEXT(B51),SUM(OFFSET(E51,1,,MATCH("тема",B52:$B$258,0)-1,1)),"")</f>
        <v/>
      </c>
      <c r="G51" s="159" t="str">
        <f ca="1">IF(ISTEXT(A51),SUM(OFFSET(F51,,,MATCH("Раздел*",A52:$A$258,0)-1,1)),"")</f>
        <v/>
      </c>
      <c r="H51" s="23"/>
      <c r="I51" s="42"/>
      <c r="J51" s="59"/>
      <c r="K51" s="44"/>
    </row>
    <row r="52" spans="1:11" ht="18.75" x14ac:dyDescent="0.25">
      <c r="A52" s="12" t="s">
        <v>97</v>
      </c>
      <c r="B52" s="12"/>
      <c r="C52" s="13"/>
      <c r="D52" s="14" t="s">
        <v>98</v>
      </c>
      <c r="E52" s="162">
        <f t="shared" si="0"/>
        <v>0</v>
      </c>
      <c r="F52" s="161" t="str">
        <f ca="1">IF(ISTEXT(B52),SUM(OFFSET(E52,1,,MATCH("тема",B53:$B$258,0)-1,1)),"")</f>
        <v/>
      </c>
      <c r="G52" s="159">
        <f ca="1">IF(ISTEXT(A52),SUM(OFFSET(F52,,,MATCH("Раздел*",A53:$A$258,0)-1,1)),"")</f>
        <v>2</v>
      </c>
      <c r="H52" s="15"/>
      <c r="I52" s="42"/>
      <c r="J52" s="59"/>
      <c r="K52" s="54" t="s">
        <v>99</v>
      </c>
    </row>
    <row r="53" spans="1:11" ht="30" outlineLevel="1" x14ac:dyDescent="0.25">
      <c r="B53" s="19" t="s">
        <v>15</v>
      </c>
      <c r="C53" s="20"/>
      <c r="D53" s="52" t="s">
        <v>100</v>
      </c>
      <c r="E53" s="162">
        <f t="shared" si="0"/>
        <v>0</v>
      </c>
      <c r="F53" s="161">
        <f ca="1">IF(ISTEXT(B53),SUM(OFFSET(E53,1,,MATCH("тема",B54:$B$258,0)-1,1)),"")</f>
        <v>2</v>
      </c>
      <c r="G53" s="159" t="str">
        <f ca="1">IF(ISTEXT(A53),SUM(OFFSET(F53,,,MATCH("Раздел*",A54:$A$258,0)-1,1)),"")</f>
        <v/>
      </c>
      <c r="H53" s="23"/>
      <c r="I53" s="36"/>
      <c r="J53" s="59"/>
      <c r="K53" s="48" t="s">
        <v>101</v>
      </c>
    </row>
    <row r="54" spans="1:11" ht="31.5" outlineLevel="1" x14ac:dyDescent="0.25">
      <c r="C54" s="55">
        <v>15</v>
      </c>
      <c r="D54" s="28" t="s">
        <v>102</v>
      </c>
      <c r="E54" s="162">
        <f t="shared" si="0"/>
        <v>1</v>
      </c>
      <c r="F54" s="161" t="str">
        <f ca="1">IF(ISTEXT(B54),SUM(OFFSET(E54,1,,MATCH("тема",B55:$B$258,0)-1,1)),"")</f>
        <v/>
      </c>
      <c r="G54" s="159" t="str">
        <f ca="1">IF(ISTEXT(A54),SUM(OFFSET(F54,,,MATCH("Раздел*",A55:$A$258,0)-1,1)),"")</f>
        <v/>
      </c>
      <c r="H54" s="30"/>
      <c r="I54" s="46"/>
      <c r="J54" s="59"/>
      <c r="K54" s="47" t="s">
        <v>103</v>
      </c>
    </row>
    <row r="55" spans="1:11" ht="33.75" customHeight="1" outlineLevel="1" x14ac:dyDescent="0.25">
      <c r="C55" s="20">
        <v>16</v>
      </c>
      <c r="D55" s="28" t="s">
        <v>104</v>
      </c>
      <c r="E55" s="162">
        <f t="shared" si="0"/>
        <v>1</v>
      </c>
      <c r="F55" s="161" t="str">
        <f ca="1">IF(ISTEXT(B55),SUM(OFFSET(E55,1,,MATCH("тема",B56:$B$258,0)-1,1)),"")</f>
        <v/>
      </c>
      <c r="G55" s="159" t="str">
        <f ca="1">IF(ISTEXT(A55),SUM(OFFSET(F55,,,MATCH("Раздел*",A56:$A$258,0)-1,1)),"")</f>
        <v/>
      </c>
      <c r="H55" s="23"/>
      <c r="I55" s="42"/>
      <c r="J55" s="60"/>
      <c r="K55" s="62" t="s">
        <v>105</v>
      </c>
    </row>
    <row r="56" spans="1:11" x14ac:dyDescent="0.25">
      <c r="C56" s="20"/>
      <c r="D56" s="28"/>
      <c r="E56" s="162">
        <f t="shared" si="0"/>
        <v>0</v>
      </c>
      <c r="F56" s="161" t="str">
        <f ca="1">IF(ISTEXT(B56),SUM(OFFSET(E56,1,,MATCH("тема",B57:$B$258,0)-1,1)),"")</f>
        <v/>
      </c>
      <c r="G56" s="159" t="str">
        <f ca="1">IF(ISTEXT(A56),SUM(OFFSET(F56,,,MATCH("Раздел*",A57:$A$258,0)-1,1)),"")</f>
        <v/>
      </c>
      <c r="H56" s="23"/>
      <c r="I56" s="42"/>
      <c r="J56" s="59"/>
      <c r="K56" s="43"/>
    </row>
    <row r="57" spans="1:11" ht="31.5" customHeight="1" x14ac:dyDescent="0.25">
      <c r="A57" s="12" t="s">
        <v>106</v>
      </c>
      <c r="B57" s="12"/>
      <c r="C57" s="13"/>
      <c r="D57" s="14" t="s">
        <v>68</v>
      </c>
      <c r="E57" s="162">
        <f t="shared" si="0"/>
        <v>0</v>
      </c>
      <c r="F57" s="161" t="str">
        <f ca="1">IF(ISTEXT(B57),SUM(OFFSET(E57,1,,MATCH("тема",B58:$B$258,0)-1,1)),"")</f>
        <v/>
      </c>
      <c r="G57" s="159">
        <f ca="1">IF(ISTEXT(A57),SUM(OFFSET(F57,,,MATCH("Раздел*",A58:$A$258,0)-1,1)),"")</f>
        <v>2</v>
      </c>
      <c r="H57" s="15"/>
      <c r="I57" s="42"/>
      <c r="J57" s="38" t="s">
        <v>107</v>
      </c>
      <c r="K57" s="49" t="s">
        <v>69</v>
      </c>
    </row>
    <row r="58" spans="1:11" ht="31.5" outlineLevel="1" x14ac:dyDescent="0.25">
      <c r="B58" s="19" t="s">
        <v>15</v>
      </c>
      <c r="C58" s="20"/>
      <c r="D58" s="52" t="s">
        <v>70</v>
      </c>
      <c r="E58" s="162">
        <f t="shared" si="0"/>
        <v>0</v>
      </c>
      <c r="F58" s="161">
        <f ca="1">IF(ISTEXT(B58),SUM(OFFSET(E58,1,,MATCH("тема",B59:$B$258,0)-1,1)),"")</f>
        <v>2</v>
      </c>
      <c r="G58" s="159" t="str">
        <f ca="1">IF(ISTEXT(A58),SUM(OFFSET(F58,,,MATCH("Раздел*",A59:$A$258,0)-1,1)),"")</f>
        <v/>
      </c>
      <c r="H58" s="23"/>
      <c r="I58" s="36"/>
      <c r="J58" s="38" t="s">
        <v>38</v>
      </c>
      <c r="K58" s="43" t="s">
        <v>108</v>
      </c>
    </row>
    <row r="59" spans="1:11" ht="31.5" outlineLevel="1" x14ac:dyDescent="0.25">
      <c r="C59" s="55">
        <v>17</v>
      </c>
      <c r="D59" s="28" t="s">
        <v>109</v>
      </c>
      <c r="E59" s="162">
        <f t="shared" si="0"/>
        <v>1</v>
      </c>
      <c r="F59" s="161" t="str">
        <f ca="1">IF(ISTEXT(B59),SUM(OFFSET(E59,1,,MATCH("тема",B60:$B$258,0)-1,1)),"")</f>
        <v/>
      </c>
      <c r="G59" s="159" t="str">
        <f ca="1">IF(ISTEXT(A59),SUM(OFFSET(F59,,,MATCH("Раздел*",A60:$A$258,0)-1,1)),"")</f>
        <v/>
      </c>
      <c r="H59" s="30"/>
      <c r="I59" s="46"/>
      <c r="J59" s="26" t="s">
        <v>21</v>
      </c>
      <c r="K59" s="48" t="s">
        <v>110</v>
      </c>
    </row>
    <row r="60" spans="1:11" outlineLevel="1" x14ac:dyDescent="0.25">
      <c r="C60" s="20">
        <v>18</v>
      </c>
      <c r="D60" s="28" t="s">
        <v>111</v>
      </c>
      <c r="E60" s="162">
        <f t="shared" si="0"/>
        <v>1</v>
      </c>
      <c r="F60" s="161" t="str">
        <f ca="1">IF(ISTEXT(B60),SUM(OFFSET(E60,1,,MATCH("тема",B61:$B$258,0)-1,1)),"")</f>
        <v/>
      </c>
      <c r="G60" s="159" t="str">
        <f ca="1">IF(ISTEXT(A60),SUM(OFFSET(F60,,,MATCH("Раздел*",A61:$A$258,0)-1,1)),"")</f>
        <v/>
      </c>
      <c r="H60" s="23"/>
      <c r="I60" s="42"/>
      <c r="J60" s="51" t="s">
        <v>43</v>
      </c>
      <c r="K60" s="58" t="s">
        <v>112</v>
      </c>
    </row>
    <row r="61" spans="1:11" x14ac:dyDescent="0.25">
      <c r="C61" s="20"/>
      <c r="D61" s="28"/>
      <c r="E61" s="162">
        <f t="shared" si="0"/>
        <v>0</v>
      </c>
      <c r="F61" s="161" t="str">
        <f ca="1">IF(ISTEXT(B61),SUM(OFFSET(E61,1,,MATCH("тема",B62:$B$258,0)-1,1)),"")</f>
        <v/>
      </c>
      <c r="G61" s="159" t="str">
        <f ca="1">IF(ISTEXT(A61),SUM(OFFSET(F61,,,MATCH("Раздел*",A62:$A$258,0)-1,1)),"")</f>
        <v/>
      </c>
      <c r="H61" s="23"/>
      <c r="I61" s="42"/>
      <c r="J61" s="51"/>
      <c r="K61" s="44"/>
    </row>
    <row r="62" spans="1:11" ht="18.75" x14ac:dyDescent="0.25">
      <c r="A62" s="12" t="s">
        <v>113</v>
      </c>
      <c r="B62" s="12"/>
      <c r="C62" s="13"/>
      <c r="D62" s="14" t="s">
        <v>53</v>
      </c>
      <c r="E62" s="162">
        <f t="shared" si="0"/>
        <v>0</v>
      </c>
      <c r="F62" s="161" t="str">
        <f ca="1">IF(ISTEXT(B62),SUM(OFFSET(E62,1,,MATCH("тема",B63:$B$258,0)-1,1)),"")</f>
        <v/>
      </c>
      <c r="G62" s="159">
        <f ca="1">IF(ISTEXT(A62),SUM(OFFSET(F62,,,MATCH("Раздел*",A63:$A$258,0)-1,1)),"")</f>
        <v>2</v>
      </c>
      <c r="H62" s="15"/>
      <c r="I62" s="42"/>
      <c r="J62" s="26" t="s">
        <v>46</v>
      </c>
      <c r="K62" s="54" t="s">
        <v>114</v>
      </c>
    </row>
    <row r="63" spans="1:11" ht="18.75" outlineLevel="1" x14ac:dyDescent="0.25">
      <c r="B63" s="19" t="s">
        <v>15</v>
      </c>
      <c r="C63" s="20"/>
      <c r="D63" s="21" t="s">
        <v>56</v>
      </c>
      <c r="E63" s="162">
        <f t="shared" si="0"/>
        <v>0</v>
      </c>
      <c r="F63" s="161">
        <f ca="1">IF(ISTEXT(B63),SUM(OFFSET(E63,1,,MATCH("тема",B64:$B$258,0)-1,1)),"")</f>
        <v>2</v>
      </c>
      <c r="G63" s="159" t="str">
        <f ca="1">IF(ISTEXT(A63),SUM(OFFSET(F63,,,MATCH("Раздел*",A64:$A$258,0)-1,1)),"")</f>
        <v/>
      </c>
      <c r="H63" s="23"/>
      <c r="I63" s="36"/>
      <c r="J63" s="26"/>
      <c r="K63" s="44" t="s">
        <v>115</v>
      </c>
    </row>
    <row r="64" spans="1:11" outlineLevel="1" x14ac:dyDescent="0.25">
      <c r="C64" s="55">
        <v>19</v>
      </c>
      <c r="D64" s="28" t="s">
        <v>116</v>
      </c>
      <c r="E64" s="162">
        <f t="shared" si="0"/>
        <v>1</v>
      </c>
      <c r="F64" s="161" t="str">
        <f ca="1">IF(ISTEXT(B64),SUM(OFFSET(E64,1,,MATCH("тема",B65:$B$258,0)-1,1)),"")</f>
        <v/>
      </c>
      <c r="G64" s="159" t="str">
        <f ca="1">IF(ISTEXT(A64),SUM(OFFSET(F64,,,MATCH("Раздел*",A65:$A$258,0)-1,1)),"")</f>
        <v/>
      </c>
      <c r="H64" s="30"/>
      <c r="I64" s="46"/>
      <c r="J64" s="38" t="s">
        <v>50</v>
      </c>
      <c r="K64" s="44" t="s">
        <v>117</v>
      </c>
    </row>
    <row r="65" spans="1:11" ht="31.5" outlineLevel="1" x14ac:dyDescent="0.25">
      <c r="C65" s="20">
        <v>20</v>
      </c>
      <c r="D65" s="28" t="s">
        <v>118</v>
      </c>
      <c r="E65" s="162">
        <f t="shared" si="0"/>
        <v>1</v>
      </c>
      <c r="F65" s="161" t="str">
        <f ca="1">IF(ISTEXT(B65),SUM(OFFSET(E65,1,,MATCH("тема",B66:$B$258,0)-1,1)),"")</f>
        <v/>
      </c>
      <c r="G65" s="159" t="str">
        <f ca="1">IF(ISTEXT(A65),SUM(OFFSET(F65,,,MATCH("Раздел*",A66:$A$258,0)-1,1)),"")</f>
        <v/>
      </c>
      <c r="H65" s="23"/>
      <c r="I65" s="36"/>
      <c r="J65" s="51" t="s">
        <v>54</v>
      </c>
      <c r="K65" s="48" t="s">
        <v>119</v>
      </c>
    </row>
    <row r="66" spans="1:11" x14ac:dyDescent="0.25">
      <c r="C66" s="20"/>
      <c r="D66" s="28"/>
      <c r="E66" s="162">
        <f t="shared" si="0"/>
        <v>0</v>
      </c>
      <c r="F66" s="161" t="str">
        <f ca="1">IF(ISTEXT(B66),SUM(OFFSET(E66,1,,MATCH("тема",B67:$B$258,0)-1,1)),"")</f>
        <v/>
      </c>
      <c r="G66" s="159" t="str">
        <f ca="1">IF(ISTEXT(A66),SUM(OFFSET(F66,,,MATCH("Раздел*",A67:$A$258,0)-1,1)),"")</f>
        <v/>
      </c>
      <c r="H66" s="23"/>
      <c r="I66" s="36"/>
      <c r="J66" s="51"/>
      <c r="K66" s="48"/>
    </row>
    <row r="67" spans="1:11" ht="31.5" x14ac:dyDescent="0.25">
      <c r="A67" s="12" t="s">
        <v>120</v>
      </c>
      <c r="B67" s="12"/>
      <c r="C67" s="13"/>
      <c r="D67" s="53" t="s">
        <v>121</v>
      </c>
      <c r="E67" s="162">
        <f t="shared" si="0"/>
        <v>0</v>
      </c>
      <c r="F67" s="161" t="str">
        <f ca="1">IF(ISTEXT(B67),SUM(OFFSET(E67,1,,MATCH("тема",B68:$B$258,0)-1,1)),"")</f>
        <v/>
      </c>
      <c r="G67" s="159">
        <f ca="1">IF(ISTEXT(A67),SUM(OFFSET(F67,,,MATCH("Раздел*",A68:$A$258,0)-1,1)),"")</f>
        <v>2</v>
      </c>
      <c r="H67" s="15"/>
      <c r="I67" s="42"/>
      <c r="J67" s="38" t="s">
        <v>57</v>
      </c>
      <c r="K67" s="54" t="s">
        <v>122</v>
      </c>
    </row>
    <row r="68" spans="1:11" ht="18.75" outlineLevel="1" x14ac:dyDescent="0.25">
      <c r="B68" s="19" t="s">
        <v>15</v>
      </c>
      <c r="C68" s="20"/>
      <c r="D68" s="21" t="s">
        <v>123</v>
      </c>
      <c r="E68" s="162">
        <f t="shared" si="0"/>
        <v>0</v>
      </c>
      <c r="F68" s="161">
        <f ca="1">IF(ISTEXT(B68),SUM(OFFSET(E68,1,,MATCH("тема",B69:$B$258,0)-1,1)),"")</f>
        <v>2</v>
      </c>
      <c r="G68" s="159" t="str">
        <f ca="1">IF(ISTEXT(A68),SUM(OFFSET(F68,,,MATCH("Раздел*",A69:$A$258,0)-1,1)),"")</f>
        <v/>
      </c>
      <c r="H68" s="23"/>
      <c r="I68" s="36"/>
      <c r="J68" s="59"/>
      <c r="K68" s="44" t="s">
        <v>124</v>
      </c>
    </row>
    <row r="69" spans="1:11" ht="31.5" outlineLevel="1" x14ac:dyDescent="0.25">
      <c r="C69" s="55">
        <v>21</v>
      </c>
      <c r="D69" s="28" t="s">
        <v>125</v>
      </c>
      <c r="E69" s="162">
        <f t="shared" si="0"/>
        <v>1</v>
      </c>
      <c r="F69" s="161" t="str">
        <f ca="1">IF(ISTEXT(B69),SUM(OFFSET(E69,1,,MATCH("тема",B70:$B$258,0)-1,1)),"")</f>
        <v/>
      </c>
      <c r="G69" s="159" t="str">
        <f ca="1">IF(ISTEXT(A69),SUM(OFFSET(F69,,,MATCH("Раздел*",A70:$A$258,0)-1,1)),"")</f>
        <v/>
      </c>
      <c r="H69" s="30"/>
      <c r="I69" s="46"/>
      <c r="J69" s="38" t="s">
        <v>126</v>
      </c>
      <c r="K69" s="43" t="s">
        <v>127</v>
      </c>
    </row>
    <row r="70" spans="1:11" ht="31.5" outlineLevel="1" x14ac:dyDescent="0.25">
      <c r="C70" s="20">
        <v>22</v>
      </c>
      <c r="D70" s="28" t="s">
        <v>128</v>
      </c>
      <c r="E70" s="162">
        <f t="shared" si="0"/>
        <v>1</v>
      </c>
      <c r="F70" s="161" t="str">
        <f ca="1">IF(ISTEXT(B70),SUM(OFFSET(E70,1,,MATCH("тема",B71:$B$258,0)-1,1)),"")</f>
        <v/>
      </c>
      <c r="G70" s="159" t="str">
        <f ca="1">IF(ISTEXT(A70),SUM(OFFSET(F70,,,MATCH("Раздел*",A71:$A$258,0)-1,1)),"")</f>
        <v/>
      </c>
      <c r="H70" s="23"/>
      <c r="I70" s="42"/>
      <c r="J70" s="59"/>
      <c r="K70" s="48" t="s">
        <v>129</v>
      </c>
    </row>
    <row r="71" spans="1:11" x14ac:dyDescent="0.25">
      <c r="C71" s="20"/>
      <c r="D71" s="28"/>
      <c r="E71" s="162">
        <f t="shared" ref="E71:E134" si="1">--ISNUMBER(C71)</f>
        <v>0</v>
      </c>
      <c r="F71" s="161" t="str">
        <f ca="1">IF(ISTEXT(B71),SUM(OFFSET(E71,1,,MATCH("тема",B72:$B$258,0)-1,1)),"")</f>
        <v/>
      </c>
      <c r="G71" s="159" t="str">
        <f ca="1">IF(ISTEXT(A71),SUM(OFFSET(F71,,,MATCH("Раздел*",A72:$A$258,0)-1,1)),"")</f>
        <v/>
      </c>
      <c r="H71" s="23"/>
      <c r="I71" s="42"/>
      <c r="J71" s="59"/>
      <c r="K71" s="48"/>
    </row>
    <row r="72" spans="1:11" ht="33" customHeight="1" x14ac:dyDescent="0.25">
      <c r="A72" s="12" t="s">
        <v>130</v>
      </c>
      <c r="B72" s="12"/>
      <c r="C72" s="13"/>
      <c r="D72" s="14" t="s">
        <v>68</v>
      </c>
      <c r="E72" s="162">
        <f t="shared" si="1"/>
        <v>0</v>
      </c>
      <c r="F72" s="161" t="str">
        <f ca="1">IF(ISTEXT(B72),SUM(OFFSET(E72,1,,MATCH("тема",B73:$B$258,0)-1,1)),"")</f>
        <v/>
      </c>
      <c r="G72" s="159">
        <f ca="1">IF(ISTEXT(A72),SUM(OFFSET(F72,,,MATCH("Раздел*",A73:$A$258,0)-1,1)),"")</f>
        <v>2</v>
      </c>
      <c r="H72" s="15"/>
      <c r="I72" s="42"/>
      <c r="J72" s="59"/>
      <c r="K72" s="70" t="s">
        <v>131</v>
      </c>
    </row>
    <row r="73" spans="1:11" ht="31.5" outlineLevel="1" x14ac:dyDescent="0.25">
      <c r="B73" s="19" t="s">
        <v>15</v>
      </c>
      <c r="C73" s="20"/>
      <c r="D73" s="52" t="s">
        <v>70</v>
      </c>
      <c r="E73" s="162">
        <f t="shared" si="1"/>
        <v>0</v>
      </c>
      <c r="F73" s="161">
        <f ca="1">IF(ISTEXT(B73),SUM(OFFSET(E73,1,,MATCH("тема",B74:$B$258,0)-1,1)),"")</f>
        <v>2</v>
      </c>
      <c r="G73" s="159" t="str">
        <f ca="1">IF(ISTEXT(A73),SUM(OFFSET(F73,,,MATCH("Раздел*",A74:$A$258,0)-1,1)),"")</f>
        <v/>
      </c>
      <c r="H73" s="23"/>
      <c r="I73" s="36"/>
      <c r="J73" s="59"/>
      <c r="K73" s="43" t="s">
        <v>132</v>
      </c>
    </row>
    <row r="74" spans="1:11" outlineLevel="1" x14ac:dyDescent="0.25">
      <c r="C74" s="55">
        <v>23</v>
      </c>
      <c r="D74" s="50" t="s">
        <v>133</v>
      </c>
      <c r="E74" s="162">
        <f t="shared" si="1"/>
        <v>1</v>
      </c>
      <c r="F74" s="161" t="str">
        <f ca="1">IF(ISTEXT(B74),SUM(OFFSET(E74,1,,MATCH("тема",B75:$B$258,0)-1,1)),"")</f>
        <v/>
      </c>
      <c r="G74" s="159" t="str">
        <f ca="1">IF(ISTEXT(A74),SUM(OFFSET(F74,,,MATCH("Раздел*",A75:$A$258,0)-1,1)),"")</f>
        <v/>
      </c>
      <c r="H74" s="30"/>
      <c r="I74" s="46"/>
      <c r="J74" s="59"/>
      <c r="K74" s="67" t="s">
        <v>134</v>
      </c>
    </row>
    <row r="75" spans="1:11" outlineLevel="1" x14ac:dyDescent="0.25">
      <c r="C75" s="33">
        <v>24</v>
      </c>
      <c r="D75" s="50" t="s">
        <v>135</v>
      </c>
      <c r="E75" s="162">
        <f t="shared" si="1"/>
        <v>1</v>
      </c>
      <c r="F75" s="161" t="str">
        <f ca="1">IF(ISTEXT(B75),SUM(OFFSET(E75,1,,MATCH("тема",B76:$B$258,0)-1,1)),"")</f>
        <v/>
      </c>
      <c r="G75" s="159" t="str">
        <f ca="1">IF(ISTEXT(A75),SUM(OFFSET(F75,,,MATCH("Раздел*",A76:$A$258,0)-1,1)),"")</f>
        <v/>
      </c>
      <c r="H75" s="23"/>
      <c r="I75" s="42"/>
      <c r="J75" s="59"/>
      <c r="K75" s="58" t="s">
        <v>136</v>
      </c>
    </row>
    <row r="76" spans="1:11" x14ac:dyDescent="0.25">
      <c r="D76" s="50"/>
      <c r="E76" s="162">
        <f t="shared" si="1"/>
        <v>0</v>
      </c>
      <c r="F76" s="161" t="str">
        <f ca="1">IF(ISTEXT(B76),SUM(OFFSET(E76,1,,MATCH("тема",B77:$B$258,0)-1,1)),"")</f>
        <v/>
      </c>
      <c r="G76" s="159" t="str">
        <f ca="1">IF(ISTEXT(A76),SUM(OFFSET(F76,,,MATCH("Раздел*",A77:$A$258,0)-1,1)),"")</f>
        <v/>
      </c>
      <c r="H76" s="23"/>
      <c r="I76" s="42"/>
      <c r="J76" s="59"/>
      <c r="K76" s="44"/>
    </row>
    <row r="77" spans="1:11" ht="18.75" x14ac:dyDescent="0.25">
      <c r="A77" s="12" t="s">
        <v>137</v>
      </c>
      <c r="B77" s="12"/>
      <c r="C77" s="13"/>
      <c r="D77" s="53" t="s">
        <v>53</v>
      </c>
      <c r="E77" s="162">
        <f t="shared" si="1"/>
        <v>0</v>
      </c>
      <c r="F77" s="161" t="str">
        <f ca="1">IF(ISTEXT(B77),SUM(OFFSET(E77,1,,MATCH("тема",B78:$B$258,0)-1,1)),"")</f>
        <v/>
      </c>
      <c r="G77" s="159">
        <f ca="1">IF(ISTEXT(A77),SUM(OFFSET(F77,,,MATCH("Раздел*",A78:$A$258,0)-1,1)),"")</f>
        <v>1</v>
      </c>
      <c r="H77" s="15"/>
      <c r="I77" s="42"/>
      <c r="J77" s="59"/>
      <c r="K77" s="54" t="s">
        <v>115</v>
      </c>
    </row>
    <row r="78" spans="1:11" ht="18.75" outlineLevel="1" x14ac:dyDescent="0.25">
      <c r="B78" s="19" t="s">
        <v>15</v>
      </c>
      <c r="C78" s="20"/>
      <c r="D78" s="21" t="s">
        <v>56</v>
      </c>
      <c r="E78" s="162">
        <f t="shared" si="1"/>
        <v>0</v>
      </c>
      <c r="F78" s="161">
        <f ca="1">IF(ISTEXT(B78),SUM(OFFSET(E78,1,,MATCH("тема",B79:$B$258,0)-1,1)),"")</f>
        <v>1</v>
      </c>
      <c r="G78" s="159" t="str">
        <f ca="1">IF(ISTEXT(A78),SUM(OFFSET(F78,,,MATCH("Раздел*",A79:$A$258,0)-1,1)),"")</f>
        <v/>
      </c>
      <c r="H78" s="23"/>
      <c r="I78" s="36"/>
      <c r="J78" s="59"/>
      <c r="K78" s="44" t="s">
        <v>117</v>
      </c>
    </row>
    <row r="79" spans="1:11" outlineLevel="1" x14ac:dyDescent="0.25">
      <c r="C79" s="20">
        <v>25</v>
      </c>
      <c r="D79" s="50" t="s">
        <v>138</v>
      </c>
      <c r="E79" s="162">
        <f t="shared" si="1"/>
        <v>1</v>
      </c>
      <c r="F79" s="161" t="str">
        <f ca="1">IF(ISTEXT(B79),SUM(OFFSET(E79,1,,MATCH("тема",B80:$B$258,0)-1,1)),"")</f>
        <v/>
      </c>
      <c r="G79" s="159" t="str">
        <f ca="1">IF(ISTEXT(A79),SUM(OFFSET(F79,,,MATCH("Раздел*",A80:$A$258,0)-1,1)),"")</f>
        <v/>
      </c>
      <c r="H79" s="23"/>
      <c r="I79" s="36"/>
      <c r="J79" s="59"/>
      <c r="K79" s="58" t="s">
        <v>114</v>
      </c>
    </row>
    <row r="80" spans="1:11" x14ac:dyDescent="0.25">
      <c r="C80" s="20"/>
      <c r="D80" s="50"/>
      <c r="E80" s="162">
        <f t="shared" si="1"/>
        <v>0</v>
      </c>
      <c r="F80" s="161" t="str">
        <f ca="1">IF(ISTEXT(B80),SUM(OFFSET(E80,1,,MATCH("тема",B81:$B$258,0)-1,1)),"")</f>
        <v/>
      </c>
      <c r="G80" s="159" t="str">
        <f ca="1">IF(ISTEXT(A80),SUM(OFFSET(F80,,,MATCH("Раздел*",A81:$A$258,0)-1,1)),"")</f>
        <v/>
      </c>
      <c r="H80" s="23"/>
      <c r="I80" s="36"/>
      <c r="J80" s="59"/>
      <c r="K80" s="44"/>
    </row>
    <row r="81" spans="1:11" ht="18.75" x14ac:dyDescent="0.25">
      <c r="A81" s="12" t="s">
        <v>139</v>
      </c>
      <c r="B81" s="12"/>
      <c r="C81" s="13"/>
      <c r="D81" s="53" t="s">
        <v>121</v>
      </c>
      <c r="E81" s="162">
        <f t="shared" si="1"/>
        <v>0</v>
      </c>
      <c r="F81" s="161" t="str">
        <f ca="1">IF(ISTEXT(B81),SUM(OFFSET(E81,1,,MATCH("тема",B82:$B$258,0)-1,1)),"")</f>
        <v/>
      </c>
      <c r="G81" s="159">
        <f ca="1">IF(ISTEXT(A81),SUM(OFFSET(F81,,,MATCH("Раздел*",A82:$A$258,0)-1,1)),"")</f>
        <v>1</v>
      </c>
      <c r="H81" s="15"/>
      <c r="I81" s="42"/>
      <c r="J81" s="59"/>
      <c r="K81" s="54" t="s">
        <v>122</v>
      </c>
    </row>
    <row r="82" spans="1:11" ht="18.75" outlineLevel="1" x14ac:dyDescent="0.25">
      <c r="B82" s="19" t="s">
        <v>15</v>
      </c>
      <c r="C82" s="20"/>
      <c r="D82" s="21" t="s">
        <v>123</v>
      </c>
      <c r="E82" s="162">
        <f t="shared" si="1"/>
        <v>0</v>
      </c>
      <c r="F82" s="161">
        <f ca="1">IF(ISTEXT(B82),SUM(OFFSET(E82,1,,MATCH("тема",B83:$B$258,0)-1,1)),"")</f>
        <v>1</v>
      </c>
      <c r="G82" s="159" t="str">
        <f ca="1">IF(ISTEXT(A82),SUM(OFFSET(F82,,,MATCH("Раздел*",A83:$A$258,0)-1,1)),"")</f>
        <v/>
      </c>
      <c r="H82" s="23"/>
      <c r="I82" s="36"/>
      <c r="J82" s="59"/>
      <c r="K82" s="44" t="s">
        <v>124</v>
      </c>
    </row>
    <row r="83" spans="1:11" outlineLevel="1" x14ac:dyDescent="0.25">
      <c r="C83" s="20">
        <v>26</v>
      </c>
      <c r="D83" s="50" t="s">
        <v>140</v>
      </c>
      <c r="E83" s="162">
        <f t="shared" si="1"/>
        <v>1</v>
      </c>
      <c r="F83" s="161" t="str">
        <f ca="1">IF(ISTEXT(B83),SUM(OFFSET(E83,1,,MATCH("тема",B84:$B$258,0)-1,1)),"")</f>
        <v/>
      </c>
      <c r="G83" s="159" t="str">
        <f ca="1">IF(ISTEXT(A83),SUM(OFFSET(F83,,,MATCH("Раздел*",A84:$A$258,0)-1,1)),"")</f>
        <v/>
      </c>
      <c r="H83" s="30"/>
      <c r="I83" s="46"/>
      <c r="J83" s="59"/>
      <c r="K83" s="44" t="s">
        <v>141</v>
      </c>
    </row>
    <row r="84" spans="1:11" x14ac:dyDescent="0.25">
      <c r="C84" s="20"/>
      <c r="D84" s="50"/>
      <c r="E84" s="162">
        <f t="shared" si="1"/>
        <v>0</v>
      </c>
      <c r="F84" s="161" t="str">
        <f ca="1">IF(ISTEXT(B84),SUM(OFFSET(E84,1,,MATCH("тема",B85:$B$258,0)-1,1)),"")</f>
        <v/>
      </c>
      <c r="G84" s="159" t="str">
        <f ca="1">IF(ISTEXT(A84),SUM(OFFSET(F84,,,MATCH("Раздел*",A85:$A$258,0)-1,1)),"")</f>
        <v/>
      </c>
      <c r="H84" s="23"/>
      <c r="I84" s="36"/>
      <c r="J84" s="59"/>
      <c r="K84" s="44"/>
    </row>
    <row r="85" spans="1:11" ht="31.5" x14ac:dyDescent="0.25">
      <c r="A85" s="12" t="s">
        <v>142</v>
      </c>
      <c r="B85" s="12"/>
      <c r="C85" s="13"/>
      <c r="D85" s="14" t="s">
        <v>143</v>
      </c>
      <c r="E85" s="162">
        <f t="shared" si="1"/>
        <v>0</v>
      </c>
      <c r="F85" s="161" t="str">
        <f ca="1">IF(ISTEXT(B85),SUM(OFFSET(E85,1,,MATCH("тема",B86:$B$258,0)-1,1)),"")</f>
        <v/>
      </c>
      <c r="G85" s="159">
        <f ca="1">IF(ISTEXT(A85),SUM(OFFSET(F85,,,MATCH("Раздел*",A86:$A$258,0)-1,1)),"")</f>
        <v>1</v>
      </c>
      <c r="H85" s="15"/>
      <c r="I85" s="42"/>
      <c r="J85" s="59"/>
      <c r="K85" s="48" t="s">
        <v>144</v>
      </c>
    </row>
    <row r="86" spans="1:11" ht="18.75" outlineLevel="1" x14ac:dyDescent="0.25">
      <c r="B86" s="19" t="s">
        <v>15</v>
      </c>
      <c r="C86" s="20"/>
      <c r="D86" s="21" t="s">
        <v>64</v>
      </c>
      <c r="E86" s="162">
        <f t="shared" si="1"/>
        <v>0</v>
      </c>
      <c r="F86" s="161">
        <f ca="1">IF(ISTEXT(B86),SUM(OFFSET(E86,1,,MATCH("тема",B87:$B$258,0)-1,1)),"")</f>
        <v>1</v>
      </c>
      <c r="G86" s="159" t="str">
        <f ca="1">IF(ISTEXT(A86),SUM(OFFSET(F86,,,MATCH("Раздел*",A87:$A$258,0)-1,1)),"")</f>
        <v/>
      </c>
      <c r="H86" s="23"/>
      <c r="I86" s="36"/>
      <c r="J86" s="59"/>
      <c r="K86" s="44"/>
    </row>
    <row r="87" spans="1:11" ht="31.5" outlineLevel="1" x14ac:dyDescent="0.25">
      <c r="C87" s="20">
        <v>27</v>
      </c>
      <c r="D87" s="50" t="s">
        <v>145</v>
      </c>
      <c r="E87" s="162">
        <f t="shared" si="1"/>
        <v>1</v>
      </c>
      <c r="F87" s="161" t="str">
        <f ca="1">IF(ISTEXT(B87),SUM(OFFSET(E87,1,,MATCH("тема",B88:$B$258,0)-1,1)),"")</f>
        <v/>
      </c>
      <c r="G87" s="159" t="str">
        <f ca="1">IF(ISTEXT(A87),SUM(OFFSET(F87,,,MATCH("Раздел*",A88:$A$258,0)-1,1)),"")</f>
        <v/>
      </c>
      <c r="H87" s="23"/>
      <c r="I87" s="36"/>
      <c r="J87" s="60"/>
      <c r="K87" s="48" t="s">
        <v>146</v>
      </c>
    </row>
    <row r="88" spans="1:11" x14ac:dyDescent="0.25">
      <c r="C88" s="20"/>
      <c r="D88" s="50"/>
      <c r="E88" s="162">
        <f t="shared" si="1"/>
        <v>0</v>
      </c>
      <c r="F88" s="161" t="str">
        <f ca="1">IF(ISTEXT(B88),SUM(OFFSET(E88,1,,MATCH("тема",B89:$B$258,0)-1,1)),"")</f>
        <v/>
      </c>
      <c r="G88" s="159" t="str">
        <f ca="1">IF(ISTEXT(A88),SUM(OFFSET(F88,,,MATCH("Раздел*",A89:$A$258,0)-1,1)),"")</f>
        <v/>
      </c>
      <c r="H88" s="23"/>
      <c r="I88" s="36"/>
      <c r="J88" s="59"/>
      <c r="K88" s="48"/>
    </row>
    <row r="89" spans="1:11" ht="18.75" x14ac:dyDescent="0.25">
      <c r="A89" s="12" t="s">
        <v>147</v>
      </c>
      <c r="B89" s="12"/>
      <c r="C89" s="13"/>
      <c r="D89" s="14" t="s">
        <v>98</v>
      </c>
      <c r="E89" s="162">
        <f t="shared" si="1"/>
        <v>0</v>
      </c>
      <c r="F89" s="161" t="str">
        <f ca="1">IF(ISTEXT(B89),SUM(OFFSET(E89,1,,MATCH("тема",B90:$B$258,0)-1,1)),"")</f>
        <v/>
      </c>
      <c r="G89" s="159">
        <f ca="1">IF(ISTEXT(A89),SUM(OFFSET(F89,,,MATCH("Раздел*",A90:$A$258,0)-1,1)),"")</f>
        <v>3</v>
      </c>
      <c r="H89" s="15"/>
      <c r="I89" s="42"/>
      <c r="J89" s="59"/>
      <c r="K89" s="54" t="s">
        <v>148</v>
      </c>
    </row>
    <row r="90" spans="1:11" ht="47.25" outlineLevel="1" x14ac:dyDescent="0.25">
      <c r="B90" s="19" t="s">
        <v>15</v>
      </c>
      <c r="C90" s="20"/>
      <c r="D90" s="52" t="s">
        <v>100</v>
      </c>
      <c r="E90" s="162">
        <f t="shared" si="1"/>
        <v>0</v>
      </c>
      <c r="F90" s="161">
        <f ca="1">IF(ISTEXT(B90),SUM(OFFSET(E90,1,,MATCH("тема",B91:$B$258,0)-1,1)),"")</f>
        <v>3</v>
      </c>
      <c r="G90" s="159" t="str">
        <f ca="1">IF(ISTEXT(A90),SUM(OFFSET(F90,,,MATCH("Раздел*",A91:$A$258,0)-1,1)),"")</f>
        <v/>
      </c>
      <c r="H90" s="23"/>
      <c r="I90" s="36"/>
      <c r="J90" s="38" t="s">
        <v>149</v>
      </c>
      <c r="K90" s="48" t="s">
        <v>150</v>
      </c>
    </row>
    <row r="91" spans="1:11" outlineLevel="1" x14ac:dyDescent="0.25">
      <c r="C91" s="55">
        <v>28</v>
      </c>
      <c r="D91" s="28" t="s">
        <v>151</v>
      </c>
      <c r="E91" s="162">
        <f t="shared" si="1"/>
        <v>1</v>
      </c>
      <c r="F91" s="161" t="str">
        <f ca="1">IF(ISTEXT(B91),SUM(OFFSET(E91,1,,MATCH("тема",B92:$B$258,0)-1,1)),"")</f>
        <v/>
      </c>
      <c r="G91" s="159" t="str">
        <f ca="1">IF(ISTEXT(A91),SUM(OFFSET(F91,,,MATCH("Раздел*",A92:$A$258,0)-1,1)),"")</f>
        <v/>
      </c>
      <c r="H91" s="30"/>
      <c r="I91" s="46"/>
      <c r="J91" s="38" t="s">
        <v>38</v>
      </c>
      <c r="K91" s="44" t="s">
        <v>152</v>
      </c>
    </row>
    <row r="92" spans="1:11" ht="15.75" customHeight="1" outlineLevel="1" x14ac:dyDescent="0.25">
      <c r="C92" s="55">
        <v>29</v>
      </c>
      <c r="D92" s="28" t="s">
        <v>153</v>
      </c>
      <c r="E92" s="162">
        <f t="shared" si="1"/>
        <v>1</v>
      </c>
      <c r="F92" s="161" t="str">
        <f ca="1">IF(ISTEXT(B92),SUM(OFFSET(E92,1,,MATCH("тема",B93:$B$258,0)-1,1)),"")</f>
        <v/>
      </c>
      <c r="G92" s="159" t="str">
        <f ca="1">IF(ISTEXT(A92),SUM(OFFSET(F92,,,MATCH("Раздел*",A93:$A$258,0)-1,1)),"")</f>
        <v/>
      </c>
      <c r="H92" s="30"/>
      <c r="I92" s="57"/>
      <c r="J92" s="26" t="s">
        <v>21</v>
      </c>
      <c r="K92" s="44" t="s">
        <v>154</v>
      </c>
    </row>
    <row r="93" spans="1:11" ht="31.5" outlineLevel="1" x14ac:dyDescent="0.25">
      <c r="C93" s="13">
        <v>30</v>
      </c>
      <c r="D93" s="28" t="s">
        <v>155</v>
      </c>
      <c r="E93" s="162">
        <f t="shared" si="1"/>
        <v>1</v>
      </c>
      <c r="F93" s="161" t="str">
        <f ca="1">IF(ISTEXT(B93),SUM(OFFSET(E93,1,,MATCH("тема",B94:$B$258,0)-1,1)),"")</f>
        <v/>
      </c>
      <c r="G93" s="159" t="str">
        <f ca="1">IF(ISTEXT(A93),SUM(OFFSET(F93,,,MATCH("Раздел*",A94:$A$258,0)-1,1)),"")</f>
        <v/>
      </c>
      <c r="H93" s="15"/>
      <c r="I93" s="42"/>
      <c r="J93" s="51" t="s">
        <v>43</v>
      </c>
      <c r="K93" s="58" t="s">
        <v>156</v>
      </c>
    </row>
    <row r="94" spans="1:11" x14ac:dyDescent="0.25">
      <c r="C94" s="13"/>
      <c r="D94" s="28"/>
      <c r="E94" s="162">
        <f t="shared" si="1"/>
        <v>0</v>
      </c>
      <c r="F94" s="161" t="str">
        <f ca="1">IF(ISTEXT(B94),SUM(OFFSET(E94,1,,MATCH("тема",B95:$B$258,0)-1,1)),"")</f>
        <v/>
      </c>
      <c r="G94" s="159" t="str">
        <f ca="1">IF(ISTEXT(A94),SUM(OFFSET(F94,,,MATCH("Раздел*",A95:$A$258,0)-1,1)),"")</f>
        <v/>
      </c>
      <c r="H94" s="15"/>
      <c r="I94" s="42"/>
      <c r="J94" s="51"/>
      <c r="K94" s="44"/>
    </row>
    <row r="95" spans="1:11" ht="18.75" x14ac:dyDescent="0.25">
      <c r="A95" s="12" t="s">
        <v>157</v>
      </c>
      <c r="B95" s="12"/>
      <c r="C95" s="13"/>
      <c r="D95" s="53" t="s">
        <v>53</v>
      </c>
      <c r="E95" s="162">
        <f t="shared" si="1"/>
        <v>0</v>
      </c>
      <c r="F95" s="161" t="str">
        <f ca="1">IF(ISTEXT(B95),SUM(OFFSET(E95,1,,MATCH("тема",B96:$B$258,0)-1,1)),"")</f>
        <v/>
      </c>
      <c r="G95" s="159">
        <f ca="1">IF(ISTEXT(A95),SUM(OFFSET(F95,,,MATCH("Раздел*",A96:$A$258,0)-1,1)),"")</f>
        <v>2</v>
      </c>
      <c r="H95" s="15"/>
      <c r="I95" s="42"/>
      <c r="J95" s="26" t="s">
        <v>46</v>
      </c>
      <c r="K95" s="44" t="s">
        <v>158</v>
      </c>
    </row>
    <row r="96" spans="1:11" ht="18.75" outlineLevel="1" x14ac:dyDescent="0.25">
      <c r="B96" s="19" t="s">
        <v>15</v>
      </c>
      <c r="C96" s="20"/>
      <c r="D96" s="21" t="s">
        <v>56</v>
      </c>
      <c r="E96" s="162">
        <f t="shared" si="1"/>
        <v>0</v>
      </c>
      <c r="F96" s="161">
        <f ca="1">IF(ISTEXT(B96),SUM(OFFSET(E96,1,,MATCH("тема",B97:$B$258,0)-1,1)),"")</f>
        <v>2</v>
      </c>
      <c r="G96" s="159" t="str">
        <f ca="1">IF(ISTEXT(A96),SUM(OFFSET(F96,,,MATCH("Раздел*",A97:$A$258,0)-1,1)),"")</f>
        <v/>
      </c>
      <c r="H96" s="23"/>
      <c r="I96" s="36"/>
      <c r="J96" s="26"/>
      <c r="K96" s="44" t="s">
        <v>159</v>
      </c>
    </row>
    <row r="97" spans="1:11" ht="47.25" outlineLevel="1" x14ac:dyDescent="0.25">
      <c r="C97" s="55">
        <v>31</v>
      </c>
      <c r="D97" s="50" t="s">
        <v>160</v>
      </c>
      <c r="E97" s="162">
        <f t="shared" si="1"/>
        <v>1</v>
      </c>
      <c r="F97" s="161" t="str">
        <f ca="1">IF(ISTEXT(B97),SUM(OFFSET(E97,1,,MATCH("тема",B98:$B$258,0)-1,1)),"")</f>
        <v/>
      </c>
      <c r="G97" s="159" t="str">
        <f ca="1">IF(ISTEXT(A97),SUM(OFFSET(F97,,,MATCH("Раздел*",A98:$A$258,0)-1,1)),"")</f>
        <v/>
      </c>
      <c r="H97" s="30"/>
      <c r="I97" s="46"/>
      <c r="J97" s="38" t="s">
        <v>161</v>
      </c>
      <c r="K97" s="48" t="s">
        <v>162</v>
      </c>
    </row>
    <row r="98" spans="1:11" ht="55.5" customHeight="1" outlineLevel="1" x14ac:dyDescent="0.25">
      <c r="C98" s="20">
        <v>32</v>
      </c>
      <c r="D98" s="28" t="s">
        <v>163</v>
      </c>
      <c r="E98" s="162">
        <f t="shared" si="1"/>
        <v>1</v>
      </c>
      <c r="F98" s="161" t="str">
        <f ca="1">IF(ISTEXT(B98),SUM(OFFSET(E98,1,,MATCH("тема",B99:$B$258,0)-1,1)),"")</f>
        <v/>
      </c>
      <c r="G98" s="159" t="str">
        <f ca="1">IF(ISTEXT(A98),SUM(OFFSET(F98,,,MATCH("Раздел*",A99:$A$258,0)-1,1)),"")</f>
        <v/>
      </c>
      <c r="H98" s="23"/>
      <c r="I98" s="57"/>
      <c r="J98" s="38" t="s">
        <v>57</v>
      </c>
      <c r="K98" s="62" t="s">
        <v>164</v>
      </c>
    </row>
    <row r="99" spans="1:11" x14ac:dyDescent="0.25">
      <c r="C99" s="20"/>
      <c r="D99" s="28"/>
      <c r="E99" s="162">
        <f t="shared" si="1"/>
        <v>0</v>
      </c>
      <c r="F99" s="161" t="str">
        <f ca="1">IF(ISTEXT(B99),SUM(OFFSET(E99,1,,MATCH("тема",B100:$B$258,0)-1,1)),"")</f>
        <v/>
      </c>
      <c r="G99" s="159" t="str">
        <f ca="1">IF(ISTEXT(A99),SUM(OFFSET(F99,,,MATCH("Раздел*",A100:$A$258,0)-1,1)),"")</f>
        <v/>
      </c>
      <c r="H99" s="23"/>
      <c r="I99" s="42"/>
      <c r="J99" s="38"/>
      <c r="K99" s="43"/>
    </row>
    <row r="100" spans="1:11" ht="18.75" x14ac:dyDescent="0.25">
      <c r="A100" s="12" t="s">
        <v>165</v>
      </c>
      <c r="B100" s="12"/>
      <c r="C100" s="13"/>
      <c r="D100" s="53" t="s">
        <v>121</v>
      </c>
      <c r="E100" s="162">
        <f t="shared" si="1"/>
        <v>0</v>
      </c>
      <c r="F100" s="161" t="str">
        <f ca="1">IF(ISTEXT(B100),SUM(OFFSET(E100,1,,MATCH("тема",B101:$B$258,0)-1,1)),"")</f>
        <v/>
      </c>
      <c r="G100" s="159">
        <f ca="1">IF(ISTEXT(A100),SUM(OFFSET(F100,,,MATCH("Раздел*",A101:$A$258,0)-1,1)),"")</f>
        <v>1</v>
      </c>
      <c r="H100" s="15"/>
      <c r="I100" s="42"/>
      <c r="J100" s="59"/>
      <c r="K100" s="54" t="s">
        <v>122</v>
      </c>
    </row>
    <row r="101" spans="1:11" ht="18.75" outlineLevel="1" x14ac:dyDescent="0.25">
      <c r="B101" s="19" t="s">
        <v>15</v>
      </c>
      <c r="C101" s="20"/>
      <c r="D101" s="21" t="s">
        <v>123</v>
      </c>
      <c r="E101" s="162">
        <f t="shared" si="1"/>
        <v>0</v>
      </c>
      <c r="F101" s="161">
        <f ca="1">IF(ISTEXT(B101),SUM(OFFSET(E101,1,,MATCH("тема",B102:$B$258,0)-1,1)),"")</f>
        <v>1</v>
      </c>
      <c r="G101" s="159" t="str">
        <f ca="1">IF(ISTEXT(A101),SUM(OFFSET(F101,,,MATCH("Раздел*",A102:$A$258,0)-1,1)),"")</f>
        <v/>
      </c>
      <c r="H101" s="23"/>
      <c r="I101" s="36"/>
      <c r="J101" s="59"/>
      <c r="K101" s="44" t="s">
        <v>124</v>
      </c>
    </row>
    <row r="102" spans="1:11" ht="47.25" outlineLevel="1" x14ac:dyDescent="0.25">
      <c r="C102" s="20">
        <v>33</v>
      </c>
      <c r="D102" s="28" t="s">
        <v>166</v>
      </c>
      <c r="E102" s="162">
        <f t="shared" si="1"/>
        <v>1</v>
      </c>
      <c r="F102" s="161" t="str">
        <f ca="1">IF(ISTEXT(B102),SUM(OFFSET(E102,1,,MATCH("тема",B103:$B$258,0)-1,1)),"")</f>
        <v/>
      </c>
      <c r="G102" s="159" t="str">
        <f ca="1">IF(ISTEXT(A102),SUM(OFFSET(F102,,,MATCH("Раздел*",A103:$A$258,0)-1,1)),"")</f>
        <v/>
      </c>
      <c r="H102" s="23"/>
      <c r="I102" s="36"/>
      <c r="J102" s="38" t="s">
        <v>126</v>
      </c>
      <c r="K102" s="47" t="s">
        <v>167</v>
      </c>
    </row>
    <row r="103" spans="1:11" x14ac:dyDescent="0.25">
      <c r="C103" s="20"/>
      <c r="D103" s="28"/>
      <c r="E103" s="162">
        <f t="shared" si="1"/>
        <v>0</v>
      </c>
      <c r="F103" s="161" t="str">
        <f ca="1">IF(ISTEXT(B103),SUM(OFFSET(E103,1,,MATCH("тема",B104:$B$258,0)-1,1)),"")</f>
        <v/>
      </c>
      <c r="G103" s="159" t="str">
        <f ca="1">IF(ISTEXT(A103),SUM(OFFSET(F103,,,MATCH("Раздел*",A104:$A$258,0)-1,1)),"")</f>
        <v/>
      </c>
      <c r="H103" s="23"/>
      <c r="I103" s="36"/>
      <c r="J103" s="38"/>
      <c r="K103" s="48"/>
    </row>
    <row r="104" spans="1:11" ht="18.75" x14ac:dyDescent="0.25">
      <c r="A104" s="12" t="s">
        <v>168</v>
      </c>
      <c r="B104" s="12"/>
      <c r="C104" s="13"/>
      <c r="D104" s="14" t="s">
        <v>98</v>
      </c>
      <c r="E104" s="162">
        <f t="shared" si="1"/>
        <v>0</v>
      </c>
      <c r="F104" s="161" t="str">
        <f ca="1">IF(ISTEXT(B104),SUM(OFFSET(E104,1,,MATCH("тема",B105:$B$258,0)-1,1)),"")</f>
        <v/>
      </c>
      <c r="G104" s="159">
        <f ca="1">IF(ISTEXT(A104),SUM(OFFSET(F104,,,MATCH("Раздел*",A105:$A$258,0)-1,1)),"")</f>
        <v>1</v>
      </c>
      <c r="H104" s="15"/>
      <c r="I104" s="42"/>
      <c r="J104" s="59"/>
      <c r="K104" s="54" t="s">
        <v>169</v>
      </c>
    </row>
    <row r="105" spans="1:11" ht="31.5" outlineLevel="1" x14ac:dyDescent="0.25">
      <c r="B105" s="19" t="s">
        <v>15</v>
      </c>
      <c r="C105" s="20"/>
      <c r="D105" s="52" t="s">
        <v>100</v>
      </c>
      <c r="E105" s="162">
        <f t="shared" si="1"/>
        <v>0</v>
      </c>
      <c r="F105" s="161">
        <f ca="1">IF(ISTEXT(B105),SUM(OFFSET(E105,1,,MATCH("тема",B106:$B$258,0)-1,1)),"")</f>
        <v>1</v>
      </c>
      <c r="G105" s="159" t="str">
        <f ca="1">IF(ISTEXT(A105),SUM(OFFSET(F105,,,MATCH("Раздел*",A106:$A$258,0)-1,1)),"")</f>
        <v/>
      </c>
      <c r="H105" s="23"/>
      <c r="I105" s="36"/>
      <c r="J105" s="59"/>
      <c r="K105" s="48" t="s">
        <v>170</v>
      </c>
    </row>
    <row r="106" spans="1:11" outlineLevel="1" x14ac:dyDescent="0.25">
      <c r="C106" s="20">
        <v>34</v>
      </c>
      <c r="D106" s="50" t="s">
        <v>171</v>
      </c>
      <c r="E106" s="162">
        <f t="shared" si="1"/>
        <v>1</v>
      </c>
      <c r="F106" s="161" t="str">
        <f ca="1">IF(ISTEXT(B106),SUM(OFFSET(E106,1,,MATCH("тема",B107:$B$258,0)-1,1)),"")</f>
        <v/>
      </c>
      <c r="G106" s="159" t="str">
        <f ca="1">IF(ISTEXT(A106),SUM(OFFSET(F106,,,MATCH("Раздел*",A107:$A$258,0)-1,1)),"")</f>
        <v/>
      </c>
      <c r="H106" s="23"/>
      <c r="I106" s="36"/>
      <c r="J106" s="59"/>
      <c r="K106" s="58" t="s">
        <v>172</v>
      </c>
    </row>
    <row r="107" spans="1:11" x14ac:dyDescent="0.25">
      <c r="C107" s="20"/>
      <c r="D107" s="50"/>
      <c r="E107" s="162">
        <f t="shared" si="1"/>
        <v>0</v>
      </c>
      <c r="F107" s="161" t="str">
        <f ca="1">IF(ISTEXT(B107),SUM(OFFSET(E107,1,,MATCH("тема",B108:$B$258,0)-1,1)),"")</f>
        <v/>
      </c>
      <c r="G107" s="159" t="str">
        <f ca="1">IF(ISTEXT(A107),SUM(OFFSET(F107,,,MATCH("Раздел*",A108:$A$258,0)-1,1)),"")</f>
        <v/>
      </c>
      <c r="H107" s="23"/>
      <c r="I107" s="36"/>
      <c r="J107" s="59"/>
      <c r="K107" s="44"/>
    </row>
    <row r="108" spans="1:11" ht="18.75" x14ac:dyDescent="0.25">
      <c r="A108" s="12" t="s">
        <v>173</v>
      </c>
      <c r="B108" s="12"/>
      <c r="C108" s="13"/>
      <c r="D108" s="53" t="s">
        <v>53</v>
      </c>
      <c r="E108" s="162">
        <f t="shared" si="1"/>
        <v>0</v>
      </c>
      <c r="F108" s="161" t="str">
        <f ca="1">IF(ISTEXT(B108),SUM(OFFSET(E108,1,,MATCH("тема",B109:$B$258,0)-1,1)),"")</f>
        <v/>
      </c>
      <c r="G108" s="159">
        <f ca="1">IF(ISTEXT(A108),SUM(OFFSET(F108,,,MATCH("Раздел*",A109:$A$258,0)-1,1)),"")</f>
        <v>1</v>
      </c>
      <c r="H108" s="15"/>
      <c r="I108" s="42"/>
      <c r="J108" s="59"/>
      <c r="K108" s="54" t="s">
        <v>158</v>
      </c>
    </row>
    <row r="109" spans="1:11" ht="18.75" outlineLevel="1" x14ac:dyDescent="0.25">
      <c r="B109" s="19" t="s">
        <v>15</v>
      </c>
      <c r="C109" s="20"/>
      <c r="D109" s="21" t="s">
        <v>56</v>
      </c>
      <c r="E109" s="162">
        <f t="shared" si="1"/>
        <v>0</v>
      </c>
      <c r="F109" s="161">
        <f ca="1">IF(ISTEXT(B109),SUM(OFFSET(E109,1,,MATCH("тема",B110:$B$258,0)-1,1)),"")</f>
        <v>1</v>
      </c>
      <c r="G109" s="159" t="str">
        <f ca="1">IF(ISTEXT(A109),SUM(OFFSET(F109,,,MATCH("Раздел*",A110:$A$258,0)-1,1)),"")</f>
        <v/>
      </c>
      <c r="H109" s="23"/>
      <c r="I109" s="36"/>
      <c r="J109" s="59"/>
      <c r="K109" s="44" t="s">
        <v>174</v>
      </c>
    </row>
    <row r="110" spans="1:11" outlineLevel="1" x14ac:dyDescent="0.25">
      <c r="C110" s="20">
        <v>35</v>
      </c>
      <c r="D110" s="50" t="s">
        <v>175</v>
      </c>
      <c r="E110" s="162">
        <f t="shared" si="1"/>
        <v>1</v>
      </c>
      <c r="F110" s="161" t="str">
        <f ca="1">IF(ISTEXT(B110),SUM(OFFSET(E110,1,,MATCH("тема",B111:$B$258,0)-1,1)),"")</f>
        <v/>
      </c>
      <c r="G110" s="159" t="str">
        <f ca="1">IF(ISTEXT(A110),SUM(OFFSET(F110,,,MATCH("Раздел*",A111:$A$258,0)-1,1)),"")</f>
        <v/>
      </c>
      <c r="H110" s="23"/>
      <c r="I110" s="36"/>
      <c r="J110" s="59"/>
      <c r="K110" s="48" t="s">
        <v>114</v>
      </c>
    </row>
    <row r="111" spans="1:11" x14ac:dyDescent="0.25">
      <c r="C111" s="20"/>
      <c r="D111" s="50"/>
      <c r="E111" s="162">
        <f t="shared" si="1"/>
        <v>0</v>
      </c>
      <c r="F111" s="161" t="str">
        <f ca="1">IF(ISTEXT(B111),SUM(OFFSET(E111,1,,MATCH("тема",B112:$B$258,0)-1,1)),"")</f>
        <v/>
      </c>
      <c r="G111" s="159" t="str">
        <f ca="1">IF(ISTEXT(A111),SUM(OFFSET(F111,,,MATCH("Раздел*",A112:$A$258,0)-1,1)),"")</f>
        <v/>
      </c>
      <c r="H111" s="23"/>
      <c r="I111" s="36"/>
      <c r="J111" s="59"/>
      <c r="K111" s="48"/>
    </row>
    <row r="112" spans="1:11" ht="22.5" customHeight="1" x14ac:dyDescent="0.25">
      <c r="A112" s="12" t="s">
        <v>176</v>
      </c>
      <c r="B112" s="12"/>
      <c r="C112" s="13"/>
      <c r="D112" s="14" t="s">
        <v>68</v>
      </c>
      <c r="E112" s="162">
        <f t="shared" si="1"/>
        <v>0</v>
      </c>
      <c r="F112" s="161" t="str">
        <f ca="1">IF(ISTEXT(B112),SUM(OFFSET(E112,1,,MATCH("тема",B113:$B$258,0)-1,1)),"")</f>
        <v/>
      </c>
      <c r="G112" s="159">
        <f ca="1">IF(ISTEXT(A112),SUM(OFFSET(F112,,,MATCH("Раздел*",A113:$A$258,0)-1,1)),"")</f>
        <v>2</v>
      </c>
      <c r="H112" s="15"/>
      <c r="I112" s="42"/>
      <c r="J112" s="59"/>
      <c r="K112" s="49" t="s">
        <v>177</v>
      </c>
    </row>
    <row r="113" spans="1:11" ht="30" outlineLevel="1" x14ac:dyDescent="0.25">
      <c r="B113" s="19" t="s">
        <v>15</v>
      </c>
      <c r="C113" s="20"/>
      <c r="D113" s="52" t="s">
        <v>70</v>
      </c>
      <c r="E113" s="162">
        <f t="shared" si="1"/>
        <v>0</v>
      </c>
      <c r="F113" s="161">
        <f ca="1">IF(ISTEXT(B113),SUM(OFFSET(E113,1,,MATCH("тема",B114:$B$258,0)-1,1)),"")</f>
        <v>2</v>
      </c>
      <c r="G113" s="159" t="str">
        <f ca="1">IF(ISTEXT(A113),SUM(OFFSET(F113,,,MATCH("Раздел*",A114:$A$258,0)-1,1)),"")</f>
        <v/>
      </c>
      <c r="H113" s="23"/>
      <c r="I113" s="36"/>
      <c r="J113" s="59"/>
      <c r="K113" s="71" t="s">
        <v>178</v>
      </c>
    </row>
    <row r="114" spans="1:11" ht="31.5" outlineLevel="1" x14ac:dyDescent="0.25">
      <c r="C114" s="55">
        <v>36</v>
      </c>
      <c r="D114" s="28" t="s">
        <v>179</v>
      </c>
      <c r="E114" s="162">
        <f t="shared" si="1"/>
        <v>1</v>
      </c>
      <c r="F114" s="161" t="str">
        <f ca="1">IF(ISTEXT(B114),SUM(OFFSET(E114,1,,MATCH("тема",B115:$B$258,0)-1,1)),"")</f>
        <v/>
      </c>
      <c r="G114" s="159" t="str">
        <f ca="1">IF(ISTEXT(A114),SUM(OFFSET(F114,,,MATCH("Раздел*",A115:$A$258,0)-1,1)),"")</f>
        <v/>
      </c>
      <c r="H114" s="30"/>
      <c r="I114" s="46"/>
      <c r="J114" s="59"/>
      <c r="K114" s="48" t="s">
        <v>180</v>
      </c>
    </row>
    <row r="115" spans="1:11" outlineLevel="1" x14ac:dyDescent="0.25">
      <c r="C115" s="20">
        <v>37</v>
      </c>
      <c r="D115" s="50" t="s">
        <v>181</v>
      </c>
      <c r="E115" s="162">
        <f t="shared" si="1"/>
        <v>1</v>
      </c>
      <c r="F115" s="161" t="str">
        <f ca="1">IF(ISTEXT(B115),SUM(OFFSET(E115,1,,MATCH("тема",B116:$B$258,0)-1,1)),"")</f>
        <v/>
      </c>
      <c r="G115" s="159" t="str">
        <f ca="1">IF(ISTEXT(A115),SUM(OFFSET(F115,,,MATCH("Раздел*",A116:$A$258,0)-1,1)),"")</f>
        <v/>
      </c>
      <c r="H115" s="23"/>
      <c r="I115" s="42"/>
      <c r="J115" s="59"/>
      <c r="K115" s="69" t="s">
        <v>182</v>
      </c>
    </row>
    <row r="116" spans="1:11" x14ac:dyDescent="0.25">
      <c r="C116" s="20"/>
      <c r="D116" s="50"/>
      <c r="E116" s="162">
        <f t="shared" si="1"/>
        <v>0</v>
      </c>
      <c r="F116" s="161" t="str">
        <f ca="1">IF(ISTEXT(B116),SUM(OFFSET(E116,1,,MATCH("тема",B117:$B$258,0)-1,1)),"")</f>
        <v/>
      </c>
      <c r="G116" s="159" t="str">
        <f ca="1">IF(ISTEXT(A116),SUM(OFFSET(F116,,,MATCH("Раздел*",A117:$A$258,0)-1,1)),"")</f>
        <v/>
      </c>
      <c r="H116" s="23"/>
      <c r="I116" s="42"/>
      <c r="J116" s="59"/>
      <c r="K116" s="69"/>
    </row>
    <row r="117" spans="1:11" ht="18.75" x14ac:dyDescent="0.25">
      <c r="A117" s="12" t="s">
        <v>183</v>
      </c>
      <c r="B117" s="12"/>
      <c r="C117" s="72"/>
      <c r="D117" s="14" t="s">
        <v>98</v>
      </c>
      <c r="E117" s="162">
        <f t="shared" si="1"/>
        <v>0</v>
      </c>
      <c r="F117" s="161" t="str">
        <f ca="1">IF(ISTEXT(B117),SUM(OFFSET(E117,1,,MATCH("тема",B118:$B$258,0)-1,1)),"")</f>
        <v/>
      </c>
      <c r="G117" s="159">
        <f ca="1">IF(ISTEXT(A117),SUM(OFFSET(F117,,,MATCH("Раздел*",A118:$A$258,0)-1,1)),"")</f>
        <v>1</v>
      </c>
      <c r="H117" s="15"/>
      <c r="I117" s="42"/>
      <c r="J117" s="59"/>
      <c r="K117" s="54" t="s">
        <v>169</v>
      </c>
    </row>
    <row r="118" spans="1:11" ht="31.5" outlineLevel="1" x14ac:dyDescent="0.25">
      <c r="B118" s="19" t="s">
        <v>15</v>
      </c>
      <c r="C118" s="73"/>
      <c r="D118" s="52" t="s">
        <v>100</v>
      </c>
      <c r="E118" s="162">
        <f t="shared" si="1"/>
        <v>0</v>
      </c>
      <c r="F118" s="161">
        <f ca="1">IF(ISTEXT(B118),SUM(OFFSET(E118,1,,MATCH("тема",B119:$B$258,0)-1,1)),"")</f>
        <v>1</v>
      </c>
      <c r="G118" s="159" t="str">
        <f ca="1">IF(ISTEXT(A118),SUM(OFFSET(F118,,,MATCH("Раздел*",A119:$A$258,0)-1,1)),"")</f>
        <v/>
      </c>
      <c r="H118" s="23"/>
      <c r="I118" s="36"/>
      <c r="J118" s="74" t="s">
        <v>184</v>
      </c>
      <c r="K118" s="48" t="s">
        <v>170</v>
      </c>
    </row>
    <row r="119" spans="1:11" outlineLevel="1" x14ac:dyDescent="0.25">
      <c r="C119" s="20">
        <v>38</v>
      </c>
      <c r="D119" s="50" t="s">
        <v>185</v>
      </c>
      <c r="E119" s="162">
        <f t="shared" si="1"/>
        <v>1</v>
      </c>
      <c r="F119" s="161" t="str">
        <f ca="1">IF(ISTEXT(B119),SUM(OFFSET(E119,1,,MATCH("тема",B120:$B$258,0)-1,1)),"")</f>
        <v/>
      </c>
      <c r="G119" s="159" t="str">
        <f ca="1">IF(ISTEXT(A119),SUM(OFFSET(F119,,,MATCH("Раздел*",A120:$A$258,0)-1,1)),"")</f>
        <v/>
      </c>
      <c r="H119" s="23"/>
      <c r="I119" s="36"/>
      <c r="J119" s="38" t="s">
        <v>38</v>
      </c>
      <c r="K119" s="58" t="s">
        <v>186</v>
      </c>
    </row>
    <row r="120" spans="1:11" x14ac:dyDescent="0.25">
      <c r="C120" s="20"/>
      <c r="D120" s="50"/>
      <c r="E120" s="162">
        <f t="shared" si="1"/>
        <v>0</v>
      </c>
      <c r="F120" s="161" t="str">
        <f ca="1">IF(ISTEXT(B120),SUM(OFFSET(E120,1,,MATCH("тема",B121:$B$258,0)-1,1)),"")</f>
        <v/>
      </c>
      <c r="G120" s="159" t="str">
        <f ca="1">IF(ISTEXT(A120),SUM(OFFSET(F120,,,MATCH("Раздел*",A121:$A$258,0)-1,1)),"")</f>
        <v/>
      </c>
      <c r="H120" s="23"/>
      <c r="I120" s="36"/>
      <c r="J120" s="38"/>
      <c r="K120" s="44"/>
    </row>
    <row r="121" spans="1:11" ht="31.5" x14ac:dyDescent="0.25">
      <c r="A121" s="12" t="s">
        <v>187</v>
      </c>
      <c r="B121" s="12"/>
      <c r="C121" s="13"/>
      <c r="D121" s="14" t="s">
        <v>68</v>
      </c>
      <c r="E121" s="162">
        <f t="shared" si="1"/>
        <v>0</v>
      </c>
      <c r="F121" s="161" t="str">
        <f ca="1">IF(ISTEXT(B121),SUM(OFFSET(E121,1,,MATCH("тема",B122:$B$258,0)-1,1)),"")</f>
        <v/>
      </c>
      <c r="G121" s="159">
        <f ca="1">IF(ISTEXT(A121),SUM(OFFSET(F121,,,MATCH("Раздел*",A122:$A$258,0)-1,1)),"")</f>
        <v>1</v>
      </c>
      <c r="H121" s="15"/>
      <c r="I121" s="42"/>
      <c r="J121" s="26" t="s">
        <v>21</v>
      </c>
      <c r="K121" s="49" t="s">
        <v>188</v>
      </c>
    </row>
    <row r="122" spans="1:11" ht="49.5" customHeight="1" outlineLevel="1" x14ac:dyDescent="0.25">
      <c r="B122" s="19" t="s">
        <v>15</v>
      </c>
      <c r="C122" s="20"/>
      <c r="D122" s="75" t="s">
        <v>189</v>
      </c>
      <c r="E122" s="162">
        <f t="shared" si="1"/>
        <v>0</v>
      </c>
      <c r="F122" s="161">
        <f ca="1">IF(ISTEXT(B122),SUM(OFFSET(E122,1,,MATCH("тема",B123:$B$258,0)-1,1)),"")</f>
        <v>1</v>
      </c>
      <c r="G122" s="159" t="str">
        <f ca="1">IF(ISTEXT(A122),SUM(OFFSET(F122,,,MATCH("Раздел*",A123:$A$258,0)-1,1)),"")</f>
        <v/>
      </c>
      <c r="H122" s="23"/>
      <c r="I122" s="36"/>
      <c r="J122" s="51" t="s">
        <v>43</v>
      </c>
      <c r="K122" s="43" t="s">
        <v>190</v>
      </c>
    </row>
    <row r="123" spans="1:11" outlineLevel="1" x14ac:dyDescent="0.25">
      <c r="C123" s="20">
        <v>39</v>
      </c>
      <c r="D123" s="50" t="s">
        <v>191</v>
      </c>
      <c r="E123" s="162">
        <f t="shared" si="1"/>
        <v>1</v>
      </c>
      <c r="F123" s="161" t="str">
        <f ca="1">IF(ISTEXT(B123),SUM(OFFSET(E123,1,,MATCH("тема",B124:$B$258,0)-1,1)),"")</f>
        <v/>
      </c>
      <c r="G123" s="159" t="str">
        <f ca="1">IF(ISTEXT(A123),SUM(OFFSET(F123,,,MATCH("Раздел*",A124:$A$258,0)-1,1)),"")</f>
        <v/>
      </c>
      <c r="H123" s="23"/>
      <c r="I123" s="36"/>
      <c r="J123" s="26" t="s">
        <v>46</v>
      </c>
      <c r="K123" s="48" t="s">
        <v>62</v>
      </c>
    </row>
    <row r="124" spans="1:11" x14ac:dyDescent="0.25">
      <c r="C124" s="20"/>
      <c r="D124" s="50"/>
      <c r="E124" s="162">
        <f t="shared" si="1"/>
        <v>0</v>
      </c>
      <c r="F124" s="161" t="str">
        <f ca="1">IF(ISTEXT(B124),SUM(OFFSET(E124,1,,MATCH("тема",B125:$B$258,0)-1,1)),"")</f>
        <v/>
      </c>
      <c r="G124" s="159" t="str">
        <f ca="1">IF(ISTEXT(A124),SUM(OFFSET(F124,,,MATCH("Раздел*",A125:$A$258,0)-1,1)),"")</f>
        <v/>
      </c>
      <c r="H124" s="23"/>
      <c r="I124" s="36"/>
      <c r="J124" s="26"/>
      <c r="K124" s="48"/>
    </row>
    <row r="125" spans="1:11" ht="31.5" x14ac:dyDescent="0.25">
      <c r="A125" s="12" t="s">
        <v>192</v>
      </c>
      <c r="B125" s="12"/>
      <c r="C125" s="13"/>
      <c r="D125" s="14" t="s">
        <v>68</v>
      </c>
      <c r="E125" s="162">
        <f t="shared" si="1"/>
        <v>0</v>
      </c>
      <c r="F125" s="161" t="str">
        <f ca="1">IF(ISTEXT(B125),SUM(OFFSET(E125,1,,MATCH("тема",B126:$B$258,0)-1,1)),"")</f>
        <v/>
      </c>
      <c r="G125" s="159">
        <f ca="1">IF(ISTEXT(A125),SUM(OFFSET(F125,,,MATCH("Раздел*",A126:$A$258,0)-1,1)),"")</f>
        <v>2</v>
      </c>
      <c r="H125" s="15"/>
      <c r="I125" s="42"/>
      <c r="J125" s="38" t="s">
        <v>50</v>
      </c>
      <c r="K125" s="48" t="s">
        <v>69</v>
      </c>
    </row>
    <row r="126" spans="1:11" ht="31.5" outlineLevel="1" x14ac:dyDescent="0.25">
      <c r="B126" s="19" t="s">
        <v>15</v>
      </c>
      <c r="C126" s="20"/>
      <c r="D126" s="52" t="s">
        <v>70</v>
      </c>
      <c r="E126" s="162">
        <f t="shared" si="1"/>
        <v>0</v>
      </c>
      <c r="F126" s="161">
        <f ca="1">IF(ISTEXT(B126),SUM(OFFSET(E126,1,,MATCH("тема",B127:$B$258,0)-1,1)),"")</f>
        <v>2</v>
      </c>
      <c r="G126" s="159" t="str">
        <f ca="1">IF(ISTEXT(A126),SUM(OFFSET(F126,,,MATCH("Раздел*",A127:$A$258,0)-1,1)),"")</f>
        <v/>
      </c>
      <c r="H126" s="23"/>
      <c r="I126" s="36"/>
      <c r="J126" s="68" t="s">
        <v>89</v>
      </c>
      <c r="K126" s="43" t="s">
        <v>193</v>
      </c>
    </row>
    <row r="127" spans="1:11" outlineLevel="1" x14ac:dyDescent="0.25">
      <c r="C127" s="55">
        <v>40</v>
      </c>
      <c r="D127" s="50" t="s">
        <v>194</v>
      </c>
      <c r="E127" s="162">
        <f t="shared" si="1"/>
        <v>1</v>
      </c>
      <c r="F127" s="161" t="str">
        <f ca="1">IF(ISTEXT(B127),SUM(OFFSET(E127,1,,MATCH("тема",B128:$B$258,0)-1,1)),"")</f>
        <v/>
      </c>
      <c r="G127" s="159" t="str">
        <f ca="1">IF(ISTEXT(A127),SUM(OFFSET(F127,,,MATCH("Раздел*",A128:$A$258,0)-1,1)),"")</f>
        <v/>
      </c>
      <c r="H127" s="30"/>
      <c r="I127" s="46"/>
      <c r="J127" s="59"/>
      <c r="K127" s="48" t="s">
        <v>195</v>
      </c>
    </row>
    <row r="128" spans="1:11" ht="34.5" customHeight="1" outlineLevel="1" x14ac:dyDescent="0.25">
      <c r="C128" s="20">
        <v>41</v>
      </c>
      <c r="D128" s="28" t="s">
        <v>196</v>
      </c>
      <c r="E128" s="162">
        <f t="shared" si="1"/>
        <v>1</v>
      </c>
      <c r="F128" s="161" t="str">
        <f ca="1">IF(ISTEXT(B128),SUM(OFFSET(E128,1,,MATCH("тема",B129:$B$258,0)-1,1)),"")</f>
        <v/>
      </c>
      <c r="G128" s="159" t="str">
        <f ca="1">IF(ISTEXT(A128),SUM(OFFSET(F128,,,MATCH("Раздел*",A129:$A$258,0)-1,1)),"")</f>
        <v/>
      </c>
      <c r="H128" s="23"/>
      <c r="I128" s="42"/>
      <c r="J128" s="68" t="s">
        <v>92</v>
      </c>
      <c r="K128" s="62" t="s">
        <v>197</v>
      </c>
    </row>
    <row r="129" spans="1:11" ht="18.75" x14ac:dyDescent="0.25">
      <c r="A129" s="12" t="s">
        <v>198</v>
      </c>
      <c r="B129" s="12"/>
      <c r="C129" s="13"/>
      <c r="D129" s="14" t="s">
        <v>98</v>
      </c>
      <c r="E129" s="162">
        <f t="shared" si="1"/>
        <v>0</v>
      </c>
      <c r="F129" s="161" t="str">
        <f ca="1">IF(ISTEXT(B129),SUM(OFFSET(E129,1,,MATCH("тема",B130:$B$258,0)-1,1)),"")</f>
        <v/>
      </c>
      <c r="G129" s="159">
        <f ca="1">IF(ISTEXT(A129),SUM(OFFSET(F129,,,MATCH("Раздел*",A130:$A$258,0)-1,1)),"")</f>
        <v>2</v>
      </c>
      <c r="H129" s="15"/>
      <c r="I129" s="42"/>
      <c r="J129" s="59"/>
      <c r="K129" s="54" t="s">
        <v>199</v>
      </c>
    </row>
    <row r="130" spans="1:11" ht="47.25" outlineLevel="1" x14ac:dyDescent="0.25">
      <c r="B130" s="19" t="s">
        <v>15</v>
      </c>
      <c r="C130" s="20"/>
      <c r="D130" s="52" t="s">
        <v>100</v>
      </c>
      <c r="E130" s="162">
        <f t="shared" si="1"/>
        <v>0</v>
      </c>
      <c r="F130" s="161">
        <f ca="1">IF(ISTEXT(B130),SUM(OFFSET(E130,1,,MATCH("тема",B131:$B$258,0)-1,1)),"")</f>
        <v>2</v>
      </c>
      <c r="G130" s="159" t="str">
        <f ca="1">IF(ISTEXT(A130),SUM(OFFSET(F130,,,MATCH("Раздел*",A131:$A$258,0)-1,1)),"")</f>
        <v/>
      </c>
      <c r="H130" s="23"/>
      <c r="I130" s="36"/>
      <c r="J130" s="38"/>
      <c r="K130" s="48" t="s">
        <v>200</v>
      </c>
    </row>
    <row r="131" spans="1:11" outlineLevel="1" x14ac:dyDescent="0.25">
      <c r="C131" s="55">
        <v>42</v>
      </c>
      <c r="D131" s="28" t="s">
        <v>201</v>
      </c>
      <c r="E131" s="162">
        <f t="shared" si="1"/>
        <v>1</v>
      </c>
      <c r="F131" s="161" t="str">
        <f ca="1">IF(ISTEXT(B131),SUM(OFFSET(E131,1,,MATCH("тема",B132:$B$258,0)-1,1)),"")</f>
        <v/>
      </c>
      <c r="G131" s="159" t="str">
        <f ca="1">IF(ISTEXT(A131),SUM(OFFSET(F131,,,MATCH("Раздел*",A132:$A$258,0)-1,1)),"")</f>
        <v/>
      </c>
      <c r="H131" s="30"/>
      <c r="I131" s="46"/>
      <c r="J131" s="59"/>
      <c r="K131" s="44" t="s">
        <v>202</v>
      </c>
    </row>
    <row r="132" spans="1:11" ht="31.5" outlineLevel="1" x14ac:dyDescent="0.25">
      <c r="C132" s="20">
        <v>43</v>
      </c>
      <c r="D132" s="28" t="s">
        <v>203</v>
      </c>
      <c r="E132" s="162">
        <f t="shared" si="1"/>
        <v>1</v>
      </c>
      <c r="F132" s="161" t="str">
        <f ca="1">IF(ISTEXT(B132),SUM(OFFSET(E132,1,,MATCH("тема",B133:$B$258,0)-1,1)),"")</f>
        <v/>
      </c>
      <c r="G132" s="159" t="str">
        <f ca="1">IF(ISTEXT(A132),SUM(OFFSET(F132,,,MATCH("Раздел*",A133:$A$258,0)-1,1)),"")</f>
        <v/>
      </c>
      <c r="H132" s="23"/>
      <c r="I132" s="42"/>
      <c r="J132" s="59"/>
      <c r="K132" s="47" t="s">
        <v>204</v>
      </c>
    </row>
    <row r="133" spans="1:11" x14ac:dyDescent="0.25">
      <c r="C133" s="20"/>
      <c r="D133" s="28"/>
      <c r="E133" s="162">
        <f t="shared" si="1"/>
        <v>0</v>
      </c>
      <c r="F133" s="161" t="str">
        <f ca="1">IF(ISTEXT(B133),SUM(OFFSET(E133,1,,MATCH("тема",B134:$B$258,0)-1,1)),"")</f>
        <v/>
      </c>
      <c r="G133" s="159" t="str">
        <f ca="1">IF(ISTEXT(A133),SUM(OFFSET(F133,,,MATCH("Раздел*",A134:$A$258,0)-1,1)),"")</f>
        <v/>
      </c>
      <c r="H133" s="23"/>
      <c r="I133" s="42"/>
      <c r="J133" s="59"/>
      <c r="K133" s="48"/>
    </row>
    <row r="134" spans="1:11" ht="18.75" x14ac:dyDescent="0.25">
      <c r="A134" s="12" t="s">
        <v>205</v>
      </c>
      <c r="B134" s="12"/>
      <c r="C134" s="13"/>
      <c r="D134" s="53" t="s">
        <v>206</v>
      </c>
      <c r="E134" s="162">
        <f t="shared" si="1"/>
        <v>0</v>
      </c>
      <c r="F134" s="161" t="str">
        <f ca="1">IF(ISTEXT(B134),SUM(OFFSET(E134,1,,MATCH("тема",B135:$B$258,0)-1,1)),"")</f>
        <v/>
      </c>
      <c r="G134" s="159">
        <f ca="1">IF(ISTEXT(A134),SUM(OFFSET(F134,,,MATCH("Раздел*",A135:$A$258,0)-1,1)),"")</f>
        <v>1</v>
      </c>
      <c r="H134" s="15"/>
      <c r="I134" s="42"/>
      <c r="J134" s="59"/>
      <c r="K134" s="54" t="s">
        <v>207</v>
      </c>
    </row>
    <row r="135" spans="1:11" ht="18.75" outlineLevel="1" x14ac:dyDescent="0.25">
      <c r="B135" s="19" t="s">
        <v>15</v>
      </c>
      <c r="C135" s="20"/>
      <c r="D135" s="21" t="s">
        <v>208</v>
      </c>
      <c r="E135" s="162">
        <f t="shared" ref="E135:E198" si="2">--ISNUMBER(C135)</f>
        <v>0</v>
      </c>
      <c r="F135" s="161">
        <f ca="1">IF(ISTEXT(B135),SUM(OFFSET(E135,1,,MATCH("тема",B136:$B$258,0)-1,1)),"")</f>
        <v>1</v>
      </c>
      <c r="G135" s="159" t="str">
        <f ca="1">IF(ISTEXT(A135),SUM(OFFSET(F135,,,MATCH("Раздел*",A136:$A$258,0)-1,1)),"")</f>
        <v/>
      </c>
      <c r="H135" s="23"/>
      <c r="I135" s="36"/>
      <c r="J135" s="59"/>
      <c r="K135" s="44" t="s">
        <v>209</v>
      </c>
    </row>
    <row r="136" spans="1:11" ht="31.5" outlineLevel="1" x14ac:dyDescent="0.25">
      <c r="C136" s="20">
        <v>44</v>
      </c>
      <c r="D136" s="50" t="s">
        <v>210</v>
      </c>
      <c r="E136" s="162">
        <f t="shared" si="2"/>
        <v>1</v>
      </c>
      <c r="F136" s="161" t="str">
        <f ca="1">IF(ISTEXT(B136),SUM(OFFSET(E136,1,,MATCH("тема",B137:$B$258,0)-1,1)),"")</f>
        <v/>
      </c>
      <c r="G136" s="159" t="str">
        <f ca="1">IF(ISTEXT(A136),SUM(OFFSET(F136,,,MATCH("Раздел*",A137:$A$258,0)-1,1)),"")</f>
        <v/>
      </c>
      <c r="H136" s="23"/>
      <c r="I136" s="36"/>
      <c r="J136" s="59"/>
      <c r="K136" s="47" t="s">
        <v>211</v>
      </c>
    </row>
    <row r="137" spans="1:11" x14ac:dyDescent="0.25">
      <c r="C137" s="20"/>
      <c r="D137" s="50"/>
      <c r="E137" s="162">
        <f t="shared" si="2"/>
        <v>0</v>
      </c>
      <c r="F137" s="161" t="str">
        <f ca="1">IF(ISTEXT(B137),SUM(OFFSET(E137,1,,MATCH("тема",B138:$B$258,0)-1,1)),"")</f>
        <v/>
      </c>
      <c r="G137" s="159" t="str">
        <f ca="1">IF(ISTEXT(A137),SUM(OFFSET(F137,,,MATCH("Раздел*",A138:$A$258,0)-1,1)),"")</f>
        <v/>
      </c>
      <c r="H137" s="23"/>
      <c r="I137" s="36"/>
      <c r="J137" s="59"/>
      <c r="K137" s="48"/>
    </row>
    <row r="138" spans="1:11" ht="33" customHeight="1" x14ac:dyDescent="0.25">
      <c r="A138" s="12" t="s">
        <v>212</v>
      </c>
      <c r="B138" s="12"/>
      <c r="C138" s="13"/>
      <c r="D138" s="14" t="s">
        <v>68</v>
      </c>
      <c r="E138" s="162">
        <f t="shared" si="2"/>
        <v>0</v>
      </c>
      <c r="F138" s="161" t="str">
        <f ca="1">IF(ISTEXT(B138),SUM(OFFSET(E138,1,,MATCH("тема",B139:$B$258,0)-1,1)),"")</f>
        <v/>
      </c>
      <c r="G138" s="159">
        <f ca="1">IF(ISTEXT(A138),SUM(OFFSET(F138,,,MATCH("Раздел*",A139:$A$258,0)-1,1)),"")</f>
        <v>5</v>
      </c>
      <c r="H138" s="15"/>
      <c r="I138" s="42"/>
      <c r="J138" s="59"/>
      <c r="K138" s="49" t="s">
        <v>69</v>
      </c>
    </row>
    <row r="139" spans="1:11" ht="30" outlineLevel="1" x14ac:dyDescent="0.25">
      <c r="B139" s="19" t="s">
        <v>15</v>
      </c>
      <c r="C139" s="20"/>
      <c r="D139" s="52" t="s">
        <v>70</v>
      </c>
      <c r="E139" s="162">
        <f t="shared" si="2"/>
        <v>0</v>
      </c>
      <c r="F139" s="161">
        <f ca="1">IF(ISTEXT(B139),SUM(OFFSET(E139,1,,MATCH("тема",B140:$B$258,0)-1,1)),"")</f>
        <v>3</v>
      </c>
      <c r="G139" s="159" t="str">
        <f ca="1">IF(ISTEXT(A139),SUM(OFFSET(F139,,,MATCH("Раздел*",A140:$A$258,0)-1,1)),"")</f>
        <v/>
      </c>
      <c r="H139" s="15"/>
      <c r="I139" s="42"/>
      <c r="J139" s="59"/>
      <c r="K139" s="69" t="s">
        <v>213</v>
      </c>
    </row>
    <row r="140" spans="1:11" outlineLevel="1" x14ac:dyDescent="0.25">
      <c r="C140" s="55">
        <v>45</v>
      </c>
      <c r="D140" s="50" t="s">
        <v>214</v>
      </c>
      <c r="E140" s="162">
        <f t="shared" si="2"/>
        <v>1</v>
      </c>
      <c r="F140" s="161" t="str">
        <f ca="1">IF(ISTEXT(B140),SUM(OFFSET(E140,1,,MATCH("тема",B141:$B$258,0)-1,1)),"")</f>
        <v/>
      </c>
      <c r="G140" s="159" t="str">
        <f ca="1">IF(ISTEXT(A140),SUM(OFFSET(F140,,,MATCH("Раздел*",A141:$A$258,0)-1,1)),"")</f>
        <v/>
      </c>
      <c r="H140" s="30"/>
      <c r="I140" s="46"/>
      <c r="J140" s="59"/>
      <c r="K140" s="47" t="s">
        <v>215</v>
      </c>
    </row>
    <row r="141" spans="1:11" ht="31.5" outlineLevel="1" x14ac:dyDescent="0.25">
      <c r="C141" s="55">
        <v>46</v>
      </c>
      <c r="D141" s="28" t="s">
        <v>216</v>
      </c>
      <c r="E141" s="162">
        <f t="shared" si="2"/>
        <v>1</v>
      </c>
      <c r="F141" s="161" t="str">
        <f ca="1">IF(ISTEXT(B141),SUM(OFFSET(E141,1,,MATCH("тема",B142:$B$258,0)-1,1)),"")</f>
        <v/>
      </c>
      <c r="G141" s="159" t="str">
        <f ca="1">IF(ISTEXT(A141),SUM(OFFSET(F141,,,MATCH("Раздел*",A142:$A$258,0)-1,1)),"")</f>
        <v/>
      </c>
      <c r="H141" s="30"/>
      <c r="I141" s="57"/>
      <c r="J141" s="59"/>
      <c r="K141" s="49" t="s">
        <v>217</v>
      </c>
    </row>
    <row r="142" spans="1:11" ht="19.5" customHeight="1" outlineLevel="1" x14ac:dyDescent="0.25">
      <c r="C142" s="13">
        <v>47</v>
      </c>
      <c r="D142" s="50" t="s">
        <v>218</v>
      </c>
      <c r="E142" s="162">
        <f t="shared" si="2"/>
        <v>1</v>
      </c>
      <c r="F142" s="161" t="str">
        <f ca="1">IF(ISTEXT(B142),SUM(OFFSET(E142,1,,MATCH("тема",B143:$B$258,0)-1,1)),"")</f>
        <v/>
      </c>
      <c r="G142" s="159" t="str">
        <f ca="1">IF(ISTEXT(A142),SUM(OFFSET(F142,,,MATCH("Раздел*",A143:$A$258,0)-1,1)),"")</f>
        <v/>
      </c>
      <c r="H142" s="15"/>
      <c r="I142" s="42"/>
      <c r="J142" s="59"/>
      <c r="K142" s="44" t="s">
        <v>219</v>
      </c>
    </row>
    <row r="143" spans="1:11" ht="45" customHeight="1" outlineLevel="1" x14ac:dyDescent="0.25">
      <c r="B143" s="19" t="s">
        <v>15</v>
      </c>
      <c r="C143" s="13"/>
      <c r="D143" s="52" t="s">
        <v>189</v>
      </c>
      <c r="E143" s="162">
        <f t="shared" si="2"/>
        <v>0</v>
      </c>
      <c r="F143" s="161">
        <f ca="1">IF(ISTEXT(B143),SUM(OFFSET(E143,1,,MATCH("тема",B144:$B$258,0)-1,1)),"")</f>
        <v>2</v>
      </c>
      <c r="G143" s="159" t="str">
        <f ca="1">IF(ISTEXT(A143),SUM(OFFSET(F143,,,MATCH("Раздел*",A144:$A$258,0)-1,1)),"")</f>
        <v/>
      </c>
      <c r="H143" s="15"/>
      <c r="I143" s="42"/>
      <c r="J143" s="60"/>
      <c r="K143" s="48" t="s">
        <v>220</v>
      </c>
    </row>
    <row r="144" spans="1:11" ht="31.5" outlineLevel="1" x14ac:dyDescent="0.25">
      <c r="C144" s="55">
        <v>48</v>
      </c>
      <c r="D144" s="28" t="s">
        <v>221</v>
      </c>
      <c r="E144" s="162">
        <f t="shared" si="2"/>
        <v>1</v>
      </c>
      <c r="F144" s="161" t="str">
        <f ca="1">IF(ISTEXT(B144),SUM(OFFSET(E144,1,,MATCH("тема",B145:$B$258,0)-1,1)),"")</f>
        <v/>
      </c>
      <c r="G144" s="159" t="str">
        <f ca="1">IF(ISTEXT(A144),SUM(OFFSET(F144,,,MATCH("Раздел*",A145:$A$258,0)-1,1)),"")</f>
        <v/>
      </c>
      <c r="H144" s="30"/>
      <c r="I144" s="46"/>
      <c r="J144" s="38" t="s">
        <v>184</v>
      </c>
      <c r="K144" s="48" t="s">
        <v>222</v>
      </c>
    </row>
    <row r="145" spans="1:11" outlineLevel="1" x14ac:dyDescent="0.25">
      <c r="C145" s="20">
        <v>49</v>
      </c>
      <c r="D145" s="50" t="s">
        <v>223</v>
      </c>
      <c r="E145" s="162">
        <f t="shared" si="2"/>
        <v>1</v>
      </c>
      <c r="F145" s="161" t="str">
        <f ca="1">IF(ISTEXT(B145),SUM(OFFSET(E145,1,,MATCH("тема",B146:$B$258,0)-1,1)),"")</f>
        <v/>
      </c>
      <c r="G145" s="159" t="str">
        <f ca="1">IF(ISTEXT(A145),SUM(OFFSET(F145,,,MATCH("Раздел*",A146:$A$258,0)-1,1)),"")</f>
        <v/>
      </c>
      <c r="H145" s="23"/>
      <c r="I145" s="36"/>
      <c r="J145" s="38" t="s">
        <v>38</v>
      </c>
      <c r="K145" s="58" t="s">
        <v>224</v>
      </c>
    </row>
    <row r="146" spans="1:11" x14ac:dyDescent="0.25">
      <c r="C146" s="20"/>
      <c r="D146" s="50"/>
      <c r="E146" s="162">
        <f t="shared" si="2"/>
        <v>0</v>
      </c>
      <c r="F146" s="161" t="str">
        <f ca="1">IF(ISTEXT(B146),SUM(OFFSET(E146,1,,MATCH("тема",B147:$B$258,0)-1,1)),"")</f>
        <v/>
      </c>
      <c r="G146" s="159" t="str">
        <f ca="1">IF(ISTEXT(A146),SUM(OFFSET(F146,,,MATCH("Раздел*",A147:$A$258,0)-1,1)),"")</f>
        <v/>
      </c>
      <c r="H146" s="23"/>
      <c r="I146" s="36"/>
      <c r="J146" s="38"/>
      <c r="K146" s="44"/>
    </row>
    <row r="147" spans="1:11" ht="31.5" x14ac:dyDescent="0.25">
      <c r="A147" s="12" t="s">
        <v>225</v>
      </c>
      <c r="B147" s="12"/>
      <c r="C147" s="13"/>
      <c r="D147" s="14" t="s">
        <v>121</v>
      </c>
      <c r="E147" s="162">
        <f t="shared" si="2"/>
        <v>0</v>
      </c>
      <c r="F147" s="161" t="str">
        <f ca="1">IF(ISTEXT(B147),SUM(OFFSET(E147,1,,MATCH("тема",B148:$B$258,0)-1,1)),"")</f>
        <v/>
      </c>
      <c r="G147" s="159">
        <f ca="1">IF(ISTEXT(A147),SUM(OFFSET(F147,,,MATCH("Раздел*",A148:$A$258,0)-1,1)),"")</f>
        <v>1</v>
      </c>
      <c r="H147" s="15"/>
      <c r="I147" s="42"/>
      <c r="J147" s="26" t="s">
        <v>21</v>
      </c>
      <c r="K147" s="49" t="s">
        <v>226</v>
      </c>
    </row>
    <row r="148" spans="1:11" ht="31.5" outlineLevel="1" x14ac:dyDescent="0.25">
      <c r="B148" s="19" t="s">
        <v>15</v>
      </c>
      <c r="C148" s="20"/>
      <c r="D148" s="52" t="s">
        <v>227</v>
      </c>
      <c r="E148" s="162">
        <f t="shared" si="2"/>
        <v>0</v>
      </c>
      <c r="F148" s="161">
        <f ca="1">IF(ISTEXT(B148),SUM(OFFSET(E148,1,,MATCH("тема",B149:$B$258,0)-1,1)),"")</f>
        <v>1</v>
      </c>
      <c r="G148" s="159" t="str">
        <f ca="1">IF(ISTEXT(A148),SUM(OFFSET(F148,,,MATCH("Раздел*",A149:$A$258,0)-1,1)),"")</f>
        <v/>
      </c>
      <c r="H148" s="23"/>
      <c r="I148" s="36"/>
      <c r="J148" s="51" t="s">
        <v>43</v>
      </c>
      <c r="K148" s="48" t="s">
        <v>228</v>
      </c>
    </row>
    <row r="149" spans="1:11" ht="38.25" customHeight="1" outlineLevel="1" x14ac:dyDescent="0.25">
      <c r="C149" s="20">
        <v>50</v>
      </c>
      <c r="D149" s="28" t="s">
        <v>229</v>
      </c>
      <c r="E149" s="162">
        <f t="shared" si="2"/>
        <v>1</v>
      </c>
      <c r="F149" s="161" t="str">
        <f ca="1">IF(ISTEXT(B149),SUM(OFFSET(E149,1,,MATCH("тема",B150:$B$258,0)-1,1)),"")</f>
        <v/>
      </c>
      <c r="G149" s="159" t="str">
        <f ca="1">IF(ISTEXT(A149),SUM(OFFSET(F149,,,MATCH("Раздел*",A150:$A$258,0)-1,1)),"")</f>
        <v/>
      </c>
      <c r="H149" s="23"/>
      <c r="I149" s="36"/>
      <c r="J149" s="26" t="s">
        <v>46</v>
      </c>
      <c r="K149" s="47" t="s">
        <v>230</v>
      </c>
    </row>
    <row r="150" spans="1:11" x14ac:dyDescent="0.25">
      <c r="C150" s="20"/>
      <c r="D150" s="28"/>
      <c r="E150" s="162">
        <f t="shared" si="2"/>
        <v>0</v>
      </c>
      <c r="F150" s="161" t="str">
        <f ca="1">IF(ISTEXT(B150),SUM(OFFSET(E150,1,,MATCH("тема",B151:$B$258,0)-1,1)),"")</f>
        <v/>
      </c>
      <c r="G150" s="159" t="str">
        <f ca="1">IF(ISTEXT(A150),SUM(OFFSET(F150,,,MATCH("Раздел*",A151:$A$258,0)-1,1)),"")</f>
        <v/>
      </c>
      <c r="H150" s="23"/>
      <c r="I150" s="36"/>
      <c r="J150" s="26"/>
      <c r="K150" s="48"/>
    </row>
    <row r="151" spans="1:11" ht="31.5" x14ac:dyDescent="0.25">
      <c r="A151" s="12" t="s">
        <v>231</v>
      </c>
      <c r="B151" s="12"/>
      <c r="C151" s="13"/>
      <c r="D151" s="14" t="s">
        <v>68</v>
      </c>
      <c r="E151" s="162">
        <f t="shared" si="2"/>
        <v>0</v>
      </c>
      <c r="F151" s="161" t="str">
        <f ca="1">IF(ISTEXT(B151),SUM(OFFSET(E151,1,,MATCH("тема",B152:$B$258,0)-1,1)),"")</f>
        <v/>
      </c>
      <c r="G151" s="159">
        <f ca="1">IF(ISTEXT(A151),SUM(OFFSET(F151,,,MATCH("Раздел*",A152:$A$258,0)-1,1)),"")</f>
        <v>3</v>
      </c>
      <c r="H151" s="15"/>
      <c r="I151" s="42"/>
      <c r="J151" s="26"/>
      <c r="K151" s="49" t="s">
        <v>232</v>
      </c>
    </row>
    <row r="152" spans="1:11" ht="27.75" customHeight="1" outlineLevel="1" x14ac:dyDescent="0.25">
      <c r="B152" s="19" t="s">
        <v>15</v>
      </c>
      <c r="C152" s="20"/>
      <c r="D152" s="52" t="s">
        <v>189</v>
      </c>
      <c r="E152" s="162">
        <f t="shared" si="2"/>
        <v>0</v>
      </c>
      <c r="F152" s="161">
        <f ca="1">IF(ISTEXT(B152),SUM(OFFSET(E152,1,,MATCH("тема",B153:$B$258,0)-1,1)),"")</f>
        <v>3</v>
      </c>
      <c r="G152" s="159" t="str">
        <f ca="1">IF(ISTEXT(A152),SUM(OFFSET(F152,,,MATCH("Раздел*",A153:$A$258,0)-1,1)),"")</f>
        <v/>
      </c>
      <c r="H152" s="23"/>
      <c r="I152" s="36"/>
      <c r="J152" s="38" t="s">
        <v>50</v>
      </c>
      <c r="K152" s="43" t="s">
        <v>233</v>
      </c>
    </row>
    <row r="153" spans="1:11" outlineLevel="1" x14ac:dyDescent="0.25">
      <c r="C153" s="55">
        <v>51</v>
      </c>
      <c r="D153" s="28" t="s">
        <v>234</v>
      </c>
      <c r="E153" s="162">
        <f t="shared" si="2"/>
        <v>1</v>
      </c>
      <c r="F153" s="161" t="str">
        <f ca="1">IF(ISTEXT(B153),SUM(OFFSET(E153,1,,MATCH("тема",B154:$B$258,0)-1,1)),"")</f>
        <v/>
      </c>
      <c r="G153" s="159" t="str">
        <f ca="1">IF(ISTEXT(A153),SUM(OFFSET(F153,,,MATCH("Раздел*",A154:$A$258,0)-1,1)),"")</f>
        <v/>
      </c>
      <c r="H153" s="30"/>
      <c r="I153" s="46"/>
      <c r="J153" s="51" t="s">
        <v>54</v>
      </c>
      <c r="K153" s="44" t="s">
        <v>235</v>
      </c>
    </row>
    <row r="154" spans="1:11" ht="31.5" outlineLevel="1" x14ac:dyDescent="0.25">
      <c r="C154" s="55">
        <v>52</v>
      </c>
      <c r="D154" s="28" t="s">
        <v>236</v>
      </c>
      <c r="E154" s="162">
        <f t="shared" si="2"/>
        <v>1</v>
      </c>
      <c r="F154" s="161" t="str">
        <f ca="1">IF(ISTEXT(B154),SUM(OFFSET(E154,1,,MATCH("тема",B155:$B$258,0)-1,1)),"")</f>
        <v/>
      </c>
      <c r="G154" s="159" t="str">
        <f ca="1">IF(ISTEXT(A154),SUM(OFFSET(F154,,,MATCH("Раздел*",A155:$A$258,0)-1,1)),"")</f>
        <v/>
      </c>
      <c r="H154" s="30"/>
      <c r="I154" s="57"/>
      <c r="J154" s="38" t="s">
        <v>57</v>
      </c>
      <c r="K154" s="48" t="s">
        <v>237</v>
      </c>
    </row>
    <row r="155" spans="1:11" outlineLevel="1" x14ac:dyDescent="0.25">
      <c r="C155" s="27">
        <v>53</v>
      </c>
      <c r="D155" s="50" t="s">
        <v>238</v>
      </c>
      <c r="E155" s="162">
        <f t="shared" si="2"/>
        <v>1</v>
      </c>
      <c r="F155" s="161" t="str">
        <f ca="1">IF(ISTEXT(B155),SUM(OFFSET(E155,1,,MATCH("тема",B156:$B$258,0)-1,1)),"")</f>
        <v/>
      </c>
      <c r="G155" s="159" t="str">
        <f ca="1">IF(ISTEXT(A155),SUM(OFFSET(F155,,,MATCH("Раздел*",A156:$A$258,0)-1,1)),"")</f>
        <v/>
      </c>
      <c r="H155" s="15"/>
      <c r="I155" s="42"/>
      <c r="J155" s="59"/>
      <c r="K155" s="58" t="s">
        <v>224</v>
      </c>
    </row>
    <row r="156" spans="1:11" x14ac:dyDescent="0.25">
      <c r="C156" s="76"/>
      <c r="D156" s="50"/>
      <c r="E156" s="162">
        <f t="shared" si="2"/>
        <v>0</v>
      </c>
      <c r="F156" s="161" t="str">
        <f ca="1">IF(ISTEXT(B156),SUM(OFFSET(E156,1,,MATCH("тема",B157:$B$258,0)-1,1)),"")</f>
        <v/>
      </c>
      <c r="G156" s="159" t="str">
        <f ca="1">IF(ISTEXT(A156),SUM(OFFSET(F156,,,MATCH("Раздел*",A157:$A$258,0)-1,1)),"")</f>
        <v/>
      </c>
      <c r="H156" s="15"/>
      <c r="I156" s="42"/>
      <c r="J156" s="59"/>
    </row>
    <row r="157" spans="1:11" ht="18.75" x14ac:dyDescent="0.25">
      <c r="A157" s="12" t="s">
        <v>239</v>
      </c>
      <c r="B157" s="12"/>
      <c r="D157" s="14" t="s">
        <v>98</v>
      </c>
      <c r="E157" s="162">
        <f t="shared" si="2"/>
        <v>0</v>
      </c>
      <c r="F157" s="161" t="str">
        <f ca="1">IF(ISTEXT(B157),SUM(OFFSET(E157,1,,MATCH("тема",B158:$B$258,0)-1,1)),"")</f>
        <v/>
      </c>
      <c r="G157" s="159">
        <f ca="1">IF(ISTEXT(A157),SUM(OFFSET(F157,,,MATCH("Раздел*",A158:$A$258,0)-1,1)),"")</f>
        <v>3</v>
      </c>
      <c r="H157" s="15"/>
      <c r="I157" s="42"/>
      <c r="J157" s="59"/>
    </row>
    <row r="158" spans="1:11" ht="31.5" outlineLevel="1" x14ac:dyDescent="0.25">
      <c r="B158" s="19" t="s">
        <v>15</v>
      </c>
      <c r="C158" s="13"/>
      <c r="D158" s="52" t="s">
        <v>100</v>
      </c>
      <c r="E158" s="162">
        <f t="shared" si="2"/>
        <v>0</v>
      </c>
      <c r="F158" s="161">
        <f ca="1">IF(ISTEXT(B158),SUM(OFFSET(E158,1,,MATCH("тема",B159:$B$258,0)-1,1)),"")</f>
        <v>3</v>
      </c>
      <c r="G158" s="159" t="str">
        <f ca="1">IF(ISTEXT(A158),SUM(OFFSET(F158,,,MATCH("Раздел*",A159:$A$258,0)-1,1)),"")</f>
        <v/>
      </c>
      <c r="H158" s="23"/>
      <c r="I158" s="36"/>
      <c r="J158" s="59"/>
      <c r="K158" s="49" t="s">
        <v>226</v>
      </c>
    </row>
    <row r="159" spans="1:11" ht="31.5" outlineLevel="1" x14ac:dyDescent="0.25">
      <c r="C159" s="55">
        <v>54</v>
      </c>
      <c r="D159" s="28" t="s">
        <v>240</v>
      </c>
      <c r="E159" s="162">
        <f t="shared" si="2"/>
        <v>1</v>
      </c>
      <c r="F159" s="161" t="str">
        <f ca="1">IF(ISTEXT(B159),SUM(OFFSET(E159,1,,MATCH("тема",B160:$B$258,0)-1,1)),"")</f>
        <v/>
      </c>
      <c r="G159" s="159" t="str">
        <f ca="1">IF(ISTEXT(A159),SUM(OFFSET(F159,,,MATCH("Раздел*",A160:$A$258,0)-1,1)),"")</f>
        <v/>
      </c>
      <c r="H159" s="30"/>
      <c r="I159" s="46"/>
      <c r="J159" s="59"/>
      <c r="K159" s="48" t="s">
        <v>241</v>
      </c>
    </row>
    <row r="160" spans="1:11" ht="31.5" outlineLevel="1" x14ac:dyDescent="0.25">
      <c r="C160" s="55">
        <v>55</v>
      </c>
      <c r="D160" s="28" t="s">
        <v>242</v>
      </c>
      <c r="E160" s="162">
        <f t="shared" si="2"/>
        <v>1</v>
      </c>
      <c r="F160" s="161" t="str">
        <f ca="1">IF(ISTEXT(B160),SUM(OFFSET(E160,1,,MATCH("тема",B161:$B$258,0)-1,1)),"")</f>
        <v/>
      </c>
      <c r="G160" s="159" t="str">
        <f ca="1">IF(ISTEXT(A160),SUM(OFFSET(F160,,,MATCH("Раздел*",A161:$A$258,0)-1,1)),"")</f>
        <v/>
      </c>
      <c r="H160" s="30"/>
      <c r="I160" s="57"/>
      <c r="J160" s="59"/>
      <c r="K160" s="48" t="s">
        <v>243</v>
      </c>
    </row>
    <row r="161" spans="1:11" outlineLevel="1" x14ac:dyDescent="0.25">
      <c r="C161" s="27">
        <v>56</v>
      </c>
      <c r="D161" s="50" t="s">
        <v>244</v>
      </c>
      <c r="E161" s="162">
        <f t="shared" si="2"/>
        <v>1</v>
      </c>
      <c r="F161" s="161" t="str">
        <f ca="1">IF(ISTEXT(B161),SUM(OFFSET(E161,1,,MATCH("тема",B162:$B$258,0)-1,1)),"")</f>
        <v/>
      </c>
      <c r="G161" s="159" t="str">
        <f ca="1">IF(ISTEXT(A161),SUM(OFFSET(F161,,,MATCH("Раздел*",A162:$A$258,0)-1,1)),"")</f>
        <v/>
      </c>
      <c r="H161" s="56"/>
      <c r="I161" s="57"/>
      <c r="J161" s="59"/>
      <c r="K161" s="77" t="s">
        <v>245</v>
      </c>
    </row>
    <row r="162" spans="1:11" x14ac:dyDescent="0.25">
      <c r="C162" s="13"/>
      <c r="D162" s="50"/>
      <c r="E162" s="162">
        <f t="shared" si="2"/>
        <v>0</v>
      </c>
      <c r="F162" s="161" t="str">
        <f ca="1">IF(ISTEXT(B162),SUM(OFFSET(E162,1,,MATCH("тема",B163:$B$258,0)-1,1)),"")</f>
        <v/>
      </c>
      <c r="G162" s="159" t="str">
        <f ca="1">IF(ISTEXT(A162),SUM(OFFSET(F162,,,MATCH("Раздел*",A163:$A$258,0)-1,1)),"")</f>
        <v/>
      </c>
      <c r="H162" s="41"/>
      <c r="I162" s="41"/>
      <c r="J162" s="59"/>
      <c r="K162" s="71"/>
    </row>
    <row r="163" spans="1:11" ht="29.25" x14ac:dyDescent="0.25">
      <c r="A163" s="12" t="s">
        <v>246</v>
      </c>
      <c r="B163" s="12"/>
      <c r="C163" s="13"/>
      <c r="D163" s="14" t="s">
        <v>68</v>
      </c>
      <c r="E163" s="162">
        <f t="shared" si="2"/>
        <v>0</v>
      </c>
      <c r="F163" s="161" t="str">
        <f ca="1">IF(ISTEXT(B163),SUM(OFFSET(E163,1,,MATCH("тема",B164:$B$258,0)-1,1)),"")</f>
        <v/>
      </c>
      <c r="G163" s="159">
        <f ca="1">IF(ISTEXT(A163),SUM(OFFSET(F163,,,MATCH("Раздел*",A164:$A$258,0)-1,1)),"")</f>
        <v>2</v>
      </c>
      <c r="H163" s="41"/>
      <c r="I163" s="41"/>
      <c r="J163" s="59"/>
    </row>
    <row r="164" spans="1:11" ht="18.75" outlineLevel="1" x14ac:dyDescent="0.25">
      <c r="B164" s="19" t="s">
        <v>15</v>
      </c>
      <c r="C164" s="55"/>
      <c r="D164" s="21" t="s">
        <v>247</v>
      </c>
      <c r="E164" s="162">
        <f t="shared" si="2"/>
        <v>0</v>
      </c>
      <c r="F164" s="161">
        <f ca="1">IF(ISTEXT(B164),SUM(OFFSET(E164,1,,MATCH("тема",B165:$B$258,0)-1,1)),"")</f>
        <v>2</v>
      </c>
      <c r="G164" s="159" t="str">
        <f ca="1">IF(ISTEXT(A164),SUM(OFFSET(F164,,,MATCH("Раздел*",A165:$A$258,0)-1,1)),"")</f>
        <v/>
      </c>
      <c r="H164" s="78"/>
      <c r="I164" s="78"/>
      <c r="J164" s="59"/>
    </row>
    <row r="165" spans="1:11" ht="31.5" outlineLevel="1" x14ac:dyDescent="0.25">
      <c r="C165" s="27">
        <v>57</v>
      </c>
      <c r="D165" s="28" t="s">
        <v>248</v>
      </c>
      <c r="E165" s="162">
        <f t="shared" si="2"/>
        <v>1</v>
      </c>
      <c r="F165" s="161" t="str">
        <f ca="1">IF(ISTEXT(B165),SUM(OFFSET(E165,1,,MATCH("тема",B166:$B$258,0)-1,1)),"")</f>
        <v/>
      </c>
      <c r="G165" s="159" t="str">
        <f ca="1">IF(ISTEXT(A165),SUM(OFFSET(F165,,,MATCH("Раздел*",A166:$A$258,0)-1,1)),"")</f>
        <v/>
      </c>
      <c r="H165" s="56"/>
      <c r="I165" s="57"/>
      <c r="J165" s="59"/>
      <c r="K165" s="49" t="s">
        <v>232</v>
      </c>
    </row>
    <row r="166" spans="1:11" ht="31.5" outlineLevel="1" x14ac:dyDescent="0.25">
      <c r="C166" s="13">
        <v>58</v>
      </c>
      <c r="D166" s="28" t="s">
        <v>249</v>
      </c>
      <c r="E166" s="162">
        <f t="shared" si="2"/>
        <v>1</v>
      </c>
      <c r="F166" s="161" t="str">
        <f ca="1">IF(ISTEXT(B166),SUM(OFFSET(E166,1,,MATCH("тема",B167:$B$258,0)-1,1)),"")</f>
        <v/>
      </c>
      <c r="G166" s="159" t="str">
        <f ca="1">IF(ISTEXT(A166),SUM(OFFSET(F166,,,MATCH("Раздел*",A167:$A$258,0)-1,1)),"")</f>
        <v/>
      </c>
      <c r="H166" s="15"/>
      <c r="I166" s="42"/>
      <c r="J166" s="59"/>
      <c r="K166" s="77" t="s">
        <v>250</v>
      </c>
    </row>
    <row r="167" spans="1:11" x14ac:dyDescent="0.25">
      <c r="C167" s="13"/>
      <c r="D167" s="28"/>
      <c r="E167" s="162">
        <f t="shared" si="2"/>
        <v>0</v>
      </c>
      <c r="F167" s="161" t="str">
        <f ca="1">IF(ISTEXT(B167),SUM(OFFSET(E167,1,,MATCH("тема",B168:$B$258,0)-1,1)),"")</f>
        <v/>
      </c>
      <c r="G167" s="159" t="str">
        <f ca="1">IF(ISTEXT(A167),SUM(OFFSET(F167,,,MATCH("Раздел*",A168:$A$258,0)-1,1)),"")</f>
        <v/>
      </c>
      <c r="H167" s="15"/>
      <c r="I167" s="42"/>
      <c r="J167" s="59"/>
      <c r="K167" s="69"/>
    </row>
    <row r="168" spans="1:11" ht="31.5" x14ac:dyDescent="0.25">
      <c r="A168" s="12" t="s">
        <v>251</v>
      </c>
      <c r="B168" s="12"/>
      <c r="C168" s="13"/>
      <c r="D168" s="14" t="s">
        <v>29</v>
      </c>
      <c r="E168" s="162">
        <f t="shared" si="2"/>
        <v>0</v>
      </c>
      <c r="F168" s="161" t="str">
        <f ca="1">IF(ISTEXT(B168),SUM(OFFSET(E168,1,,MATCH("тема",B169:$B$258,0)-1,1)),"")</f>
        <v/>
      </c>
      <c r="G168" s="159">
        <f ca="1">IF(ISTEXT(A168),SUM(OFFSET(F168,,,MATCH("Раздел*",A169:$A$258,0)-1,1)),"")</f>
        <v>2</v>
      </c>
      <c r="H168" s="15"/>
      <c r="I168" s="42"/>
      <c r="J168" s="59"/>
      <c r="K168" s="79" t="s">
        <v>252</v>
      </c>
    </row>
    <row r="169" spans="1:11" ht="18.75" outlineLevel="1" x14ac:dyDescent="0.25">
      <c r="B169" s="19" t="s">
        <v>15</v>
      </c>
      <c r="C169" s="20"/>
      <c r="D169" s="21" t="s">
        <v>64</v>
      </c>
      <c r="E169" s="162">
        <f t="shared" si="2"/>
        <v>0</v>
      </c>
      <c r="F169" s="161">
        <f ca="1">IF(ISTEXT(B169),SUM(OFFSET(E169,1,,MATCH("тема",B170:$B$258,0)-1,1)),"")</f>
        <v>2</v>
      </c>
      <c r="G169" s="159" t="str">
        <f ca="1">IF(ISTEXT(A169),SUM(OFFSET(F169,,,MATCH("Раздел*",A170:$A$258,0)-1,1)),"")</f>
        <v/>
      </c>
      <c r="H169" s="23"/>
      <c r="I169" s="36"/>
      <c r="J169" s="60"/>
      <c r="K169" s="44" t="s">
        <v>253</v>
      </c>
    </row>
    <row r="170" spans="1:11" ht="31.5" outlineLevel="1" x14ac:dyDescent="0.25">
      <c r="C170" s="55">
        <v>59</v>
      </c>
      <c r="D170" s="28" t="s">
        <v>254</v>
      </c>
      <c r="E170" s="162">
        <f t="shared" si="2"/>
        <v>1</v>
      </c>
      <c r="F170" s="161" t="str">
        <f ca="1">IF(ISTEXT(B170),SUM(OFFSET(E170,1,,MATCH("тема",B171:$B$258,0)-1,1)),"")</f>
        <v/>
      </c>
      <c r="G170" s="159" t="str">
        <f ca="1">IF(ISTEXT(A170),SUM(OFFSET(F170,,,MATCH("Раздел*",A171:$A$258,0)-1,1)),"")</f>
        <v/>
      </c>
      <c r="H170" s="30"/>
      <c r="I170" s="46"/>
      <c r="J170" s="38" t="s">
        <v>255</v>
      </c>
      <c r="K170" s="48" t="s">
        <v>256</v>
      </c>
    </row>
    <row r="171" spans="1:11" outlineLevel="1" x14ac:dyDescent="0.25">
      <c r="C171" s="20">
        <v>60</v>
      </c>
      <c r="D171" s="50" t="s">
        <v>257</v>
      </c>
      <c r="E171" s="162">
        <f t="shared" si="2"/>
        <v>1</v>
      </c>
      <c r="F171" s="161" t="str">
        <f ca="1">IF(ISTEXT(B171),SUM(OFFSET(E171,1,,MATCH("тема",B172:$B$258,0)-1,1)),"")</f>
        <v/>
      </c>
      <c r="G171" s="159" t="str">
        <f ca="1">IF(ISTEXT(A171),SUM(OFFSET(F171,,,MATCH("Раздел*",A172:$A$258,0)-1,1)),"")</f>
        <v/>
      </c>
      <c r="H171" s="23"/>
      <c r="I171" s="57"/>
      <c r="J171" s="38" t="s">
        <v>38</v>
      </c>
      <c r="K171" s="44" t="s">
        <v>258</v>
      </c>
    </row>
    <row r="172" spans="1:11" x14ac:dyDescent="0.25">
      <c r="C172" s="20"/>
      <c r="D172" s="50"/>
      <c r="E172" s="162">
        <f t="shared" si="2"/>
        <v>0</v>
      </c>
      <c r="F172" s="161" t="str">
        <f ca="1">IF(ISTEXT(B172),SUM(OFFSET(E172,1,,MATCH("тема",B173:$B$258,0)-1,1)),"")</f>
        <v/>
      </c>
      <c r="G172" s="159" t="str">
        <f ca="1">IF(ISTEXT(A172),SUM(OFFSET(F172,,,MATCH("Раздел*",A173:$A$258,0)-1,1)),"")</f>
        <v/>
      </c>
      <c r="H172" s="23"/>
      <c r="I172" s="42"/>
      <c r="J172" s="38"/>
      <c r="K172" s="44"/>
    </row>
    <row r="173" spans="1:11" ht="18.75" customHeight="1" x14ac:dyDescent="0.25">
      <c r="A173" s="12" t="s">
        <v>259</v>
      </c>
      <c r="B173" s="12"/>
      <c r="C173" s="13"/>
      <c r="D173" s="14" t="s">
        <v>68</v>
      </c>
      <c r="E173" s="162">
        <f t="shared" si="2"/>
        <v>0</v>
      </c>
      <c r="F173" s="161" t="str">
        <f ca="1">IF(ISTEXT(B173),SUM(OFFSET(E173,1,,MATCH("тема",B174:$B$258,0)-1,1)),"")</f>
        <v/>
      </c>
      <c r="G173" s="159">
        <f ca="1">IF(ISTEXT(A173),SUM(OFFSET(F173,,,MATCH("Раздел*",A174:$A$258,0)-1,1)),"")</f>
        <v>37</v>
      </c>
      <c r="H173" s="15"/>
      <c r="I173" s="42"/>
      <c r="J173" s="26" t="s">
        <v>21</v>
      </c>
      <c r="K173" s="49" t="s">
        <v>260</v>
      </c>
    </row>
    <row r="174" spans="1:11" ht="18.75" outlineLevel="1" x14ac:dyDescent="0.25">
      <c r="B174" s="19" t="s">
        <v>15</v>
      </c>
      <c r="C174" s="20"/>
      <c r="D174" s="21" t="s">
        <v>247</v>
      </c>
      <c r="E174" s="162">
        <f t="shared" si="2"/>
        <v>0</v>
      </c>
      <c r="F174" s="161">
        <f ca="1">IF(ISTEXT(B174),SUM(OFFSET(E174,1,,MATCH("тема",B175:$B$258,0)-1,1)),"")</f>
        <v>6</v>
      </c>
      <c r="G174" s="159" t="str">
        <f ca="1">IF(ISTEXT(A174),SUM(OFFSET(F174,,,MATCH("Раздел*",A175:$A$258,0)-1,1)),"")</f>
        <v/>
      </c>
      <c r="H174" s="23"/>
      <c r="I174" s="36"/>
      <c r="J174" s="51" t="s">
        <v>43</v>
      </c>
      <c r="K174" s="48" t="s">
        <v>261</v>
      </c>
    </row>
    <row r="175" spans="1:11" outlineLevel="1" x14ac:dyDescent="0.25">
      <c r="C175" s="55">
        <v>61</v>
      </c>
      <c r="D175" s="50" t="s">
        <v>262</v>
      </c>
      <c r="E175" s="162">
        <f t="shared" si="2"/>
        <v>1</v>
      </c>
      <c r="F175" s="161" t="str">
        <f ca="1">IF(ISTEXT(B175),SUM(OFFSET(E175,1,,MATCH("тема",B176:$B$258,0)-1,1)),"")</f>
        <v/>
      </c>
      <c r="G175" s="159" t="str">
        <f ca="1">IF(ISTEXT(A175),SUM(OFFSET(F175,,,MATCH("Раздел*",A176:$A$258,0)-1,1)),"")</f>
        <v/>
      </c>
      <c r="H175" s="30"/>
      <c r="I175" s="46"/>
      <c r="J175" s="26" t="s">
        <v>46</v>
      </c>
      <c r="K175" s="44" t="s">
        <v>263</v>
      </c>
    </row>
    <row r="176" spans="1:11" outlineLevel="1" x14ac:dyDescent="0.25">
      <c r="C176" s="55">
        <v>62</v>
      </c>
      <c r="D176" s="50" t="s">
        <v>264</v>
      </c>
      <c r="E176" s="162">
        <f t="shared" si="2"/>
        <v>1</v>
      </c>
      <c r="F176" s="161" t="str">
        <f ca="1">IF(ISTEXT(B176),SUM(OFFSET(E176,1,,MATCH("тема",B177:$B$258,0)-1,1)),"")</f>
        <v/>
      </c>
      <c r="G176" s="159" t="str">
        <f ca="1">IF(ISTEXT(A176),SUM(OFFSET(F176,,,MATCH("Раздел*",A177:$A$258,0)-1,1)),"")</f>
        <v/>
      </c>
      <c r="H176" s="30"/>
      <c r="I176" s="57"/>
      <c r="J176" s="26"/>
      <c r="K176" s="44" t="s">
        <v>250</v>
      </c>
    </row>
    <row r="177" spans="2:11" ht="31.5" outlineLevel="1" x14ac:dyDescent="0.25">
      <c r="C177" s="27">
        <v>63</v>
      </c>
      <c r="D177" s="28" t="s">
        <v>265</v>
      </c>
      <c r="E177" s="162">
        <f t="shared" si="2"/>
        <v>1</v>
      </c>
      <c r="F177" s="161" t="str">
        <f ca="1">IF(ISTEXT(B177),SUM(OFFSET(E177,1,,MATCH("тема",B178:$B$258,0)-1,1)),"")</f>
        <v/>
      </c>
      <c r="G177" s="159" t="str">
        <f ca="1">IF(ISTEXT(A177),SUM(OFFSET(F177,,,MATCH("Раздел*",A178:$A$258,0)-1,1)),"")</f>
        <v/>
      </c>
      <c r="H177" s="56"/>
      <c r="I177" s="57"/>
      <c r="J177" s="59"/>
      <c r="K177" s="48" t="s">
        <v>217</v>
      </c>
    </row>
    <row r="178" spans="2:11" ht="31.5" outlineLevel="1" x14ac:dyDescent="0.25">
      <c r="C178" s="27">
        <v>64</v>
      </c>
      <c r="D178" s="28" t="s">
        <v>266</v>
      </c>
      <c r="E178" s="162">
        <f t="shared" si="2"/>
        <v>1</v>
      </c>
      <c r="F178" s="161" t="str">
        <f ca="1">IF(ISTEXT(B178),SUM(OFFSET(E178,1,,MATCH("тема",B179:$B$258,0)-1,1)),"")</f>
        <v/>
      </c>
      <c r="G178" s="159" t="str">
        <f ca="1">IF(ISTEXT(A178),SUM(OFFSET(F178,,,MATCH("Раздел*",A179:$A$258,0)-1,1)),"")</f>
        <v/>
      </c>
      <c r="H178" s="56"/>
      <c r="I178" s="57"/>
      <c r="J178" s="59"/>
      <c r="K178" s="44" t="s">
        <v>219</v>
      </c>
    </row>
    <row r="179" spans="2:11" outlineLevel="1" x14ac:dyDescent="0.25">
      <c r="C179" s="27">
        <v>65</v>
      </c>
      <c r="D179" s="50" t="s">
        <v>267</v>
      </c>
      <c r="E179" s="162">
        <f t="shared" si="2"/>
        <v>1</v>
      </c>
      <c r="F179" s="161" t="str">
        <f ca="1">IF(ISTEXT(B179),SUM(OFFSET(E179,1,,MATCH("тема",B180:$B$258,0)-1,1)),"")</f>
        <v/>
      </c>
      <c r="G179" s="159" t="str">
        <f ca="1">IF(ISTEXT(A179),SUM(OFFSET(F179,,,MATCH("Раздел*",A180:$A$258,0)-1,1)),"")</f>
        <v/>
      </c>
      <c r="H179" s="56"/>
      <c r="I179" s="57"/>
      <c r="J179" s="59"/>
      <c r="K179" s="44" t="s">
        <v>268</v>
      </c>
    </row>
    <row r="180" spans="2:11" ht="31.5" outlineLevel="1" x14ac:dyDescent="0.25">
      <c r="C180" s="13">
        <v>66</v>
      </c>
      <c r="D180" s="28" t="s">
        <v>269</v>
      </c>
      <c r="E180" s="162">
        <f t="shared" si="2"/>
        <v>1</v>
      </c>
      <c r="F180" s="161" t="str">
        <f ca="1">IF(ISTEXT(B180),SUM(OFFSET(E180,1,,MATCH("тема",B181:$B$258,0)-1,1)),"")</f>
        <v/>
      </c>
      <c r="G180" s="159" t="str">
        <f ca="1">IF(ISTEXT(A180),SUM(OFFSET(F180,,,MATCH("Раздел*",A181:$A$258,0)-1,1)),"")</f>
        <v/>
      </c>
      <c r="H180" s="56"/>
      <c r="I180" s="57"/>
      <c r="J180" s="59"/>
      <c r="K180" s="48" t="s">
        <v>270</v>
      </c>
    </row>
    <row r="181" spans="2:11" ht="31.5" outlineLevel="1" x14ac:dyDescent="0.25">
      <c r="B181" s="19" t="s">
        <v>15</v>
      </c>
      <c r="C181" s="13"/>
      <c r="D181" s="52" t="s">
        <v>70</v>
      </c>
      <c r="E181" s="162">
        <f t="shared" si="2"/>
        <v>0</v>
      </c>
      <c r="F181" s="161">
        <f ca="1">IF(ISTEXT(B181),SUM(OFFSET(E181,1,,MATCH("тема",B182:$B$258,0)-1,1)),"")</f>
        <v>2</v>
      </c>
      <c r="G181" s="159" t="str">
        <f ca="1">IF(ISTEXT(A181),SUM(OFFSET(F181,,,MATCH("Раздел*",A182:$A$258,0)-1,1)),"")</f>
        <v/>
      </c>
      <c r="J181" s="59"/>
      <c r="K181" s="48" t="s">
        <v>119</v>
      </c>
    </row>
    <row r="182" spans="2:11" ht="31.5" outlineLevel="1" x14ac:dyDescent="0.25">
      <c r="C182" s="55">
        <v>67</v>
      </c>
      <c r="D182" s="28" t="s">
        <v>271</v>
      </c>
      <c r="E182" s="162">
        <f t="shared" si="2"/>
        <v>1</v>
      </c>
      <c r="F182" s="161" t="str">
        <f ca="1">IF(ISTEXT(B182),SUM(OFFSET(E182,1,,MATCH("тема",B183:$B$258,0)-1,1)),"")</f>
        <v/>
      </c>
      <c r="G182" s="159" t="str">
        <f ca="1">IF(ISTEXT(A182),SUM(OFFSET(F182,,,MATCH("Раздел*",A183:$A$258,0)-1,1)),"")</f>
        <v/>
      </c>
      <c r="H182" s="56"/>
      <c r="I182" s="57"/>
      <c r="J182" s="38" t="s">
        <v>161</v>
      </c>
      <c r="K182" s="48" t="s">
        <v>217</v>
      </c>
    </row>
    <row r="183" spans="2:11" ht="47.25" outlineLevel="1" x14ac:dyDescent="0.25">
      <c r="C183" s="20">
        <v>68</v>
      </c>
      <c r="D183" s="28" t="s">
        <v>272</v>
      </c>
      <c r="E183" s="162">
        <f t="shared" si="2"/>
        <v>1</v>
      </c>
      <c r="F183" s="161" t="str">
        <f ca="1">IF(ISTEXT(B183),SUM(OFFSET(E183,1,,MATCH("тема",B184:$B$258,0)-1,1)),"")</f>
        <v/>
      </c>
      <c r="G183" s="159" t="str">
        <f ca="1">IF(ISTEXT(A183),SUM(OFFSET(F183,,,MATCH("Раздел*",A184:$A$258,0)-1,1)),"")</f>
        <v/>
      </c>
      <c r="H183" s="15"/>
      <c r="I183" s="42"/>
      <c r="J183" s="68" t="s">
        <v>57</v>
      </c>
      <c r="K183" s="48" t="s">
        <v>273</v>
      </c>
    </row>
    <row r="184" spans="2:11" ht="48.75" customHeight="1" outlineLevel="1" x14ac:dyDescent="0.25">
      <c r="B184" s="19" t="s">
        <v>15</v>
      </c>
      <c r="C184" s="13"/>
      <c r="D184" s="52" t="s">
        <v>189</v>
      </c>
      <c r="E184" s="162">
        <f t="shared" si="2"/>
        <v>0</v>
      </c>
      <c r="F184" s="161">
        <f ca="1">IF(ISTEXT(B184),SUM(OFFSET(E184,1,,MATCH("тема",B185:$B$258,0)-1,1)),"")</f>
        <v>29</v>
      </c>
      <c r="G184" s="159" t="str">
        <f ca="1">IF(ISTEXT(A184),SUM(OFFSET(F184,,,MATCH("Раздел*",A185:$A$258,0)-1,1)),"")</f>
        <v/>
      </c>
      <c r="H184" s="15"/>
      <c r="I184" s="42"/>
      <c r="J184" s="26"/>
      <c r="K184" s="48" t="s">
        <v>274</v>
      </c>
    </row>
    <row r="185" spans="2:11" outlineLevel="1" x14ac:dyDescent="0.25">
      <c r="C185" s="55">
        <v>69</v>
      </c>
      <c r="D185" s="50" t="s">
        <v>275</v>
      </c>
      <c r="E185" s="162">
        <f t="shared" si="2"/>
        <v>1</v>
      </c>
      <c r="F185" s="161" t="str">
        <f ca="1">IF(ISTEXT(B185),SUM(OFFSET(E185,1,,MATCH("тема",B186:$B$258,0)-1,1)),"")</f>
        <v/>
      </c>
      <c r="G185" s="159" t="str">
        <f ca="1">IF(ISTEXT(A185),SUM(OFFSET(F185,,,MATCH("Раздел*",A186:$A$258,0)-1,1)),"")</f>
        <v/>
      </c>
      <c r="H185" s="30"/>
      <c r="I185" s="46"/>
      <c r="J185" s="26"/>
      <c r="K185" s="44"/>
    </row>
    <row r="186" spans="2:11" ht="47.25" outlineLevel="1" x14ac:dyDescent="0.25">
      <c r="C186" s="55">
        <v>70</v>
      </c>
      <c r="D186" s="28" t="s">
        <v>276</v>
      </c>
      <c r="E186" s="162">
        <f t="shared" si="2"/>
        <v>1</v>
      </c>
      <c r="F186" s="161" t="str">
        <f ca="1">IF(ISTEXT(B186),SUM(OFFSET(E186,1,,MATCH("тема",B187:$B$258,0)-1,1)),"")</f>
        <v/>
      </c>
      <c r="G186" s="159" t="str">
        <f ca="1">IF(ISTEXT(A186),SUM(OFFSET(F186,,,MATCH("Раздел*",A187:$A$258,0)-1,1)),"")</f>
        <v/>
      </c>
      <c r="H186" s="30"/>
      <c r="I186" s="57"/>
      <c r="J186" s="26"/>
      <c r="K186" s="49" t="s">
        <v>220</v>
      </c>
    </row>
    <row r="187" spans="2:11" outlineLevel="1" x14ac:dyDescent="0.25">
      <c r="C187" s="27">
        <v>71</v>
      </c>
      <c r="D187" s="50" t="s">
        <v>277</v>
      </c>
      <c r="E187" s="162">
        <f t="shared" si="2"/>
        <v>1</v>
      </c>
      <c r="F187" s="161" t="str">
        <f ca="1">IF(ISTEXT(B187),SUM(OFFSET(E187,1,,MATCH("тема",B188:$B$258,0)-1,1)),"")</f>
        <v/>
      </c>
      <c r="G187" s="159" t="str">
        <f ca="1">IF(ISTEXT(A187),SUM(OFFSET(F187,,,MATCH("Раздел*",A188:$A$258,0)-1,1)),"")</f>
        <v/>
      </c>
      <c r="H187" s="56"/>
      <c r="I187" s="57"/>
      <c r="J187" s="59"/>
      <c r="K187" s="44"/>
    </row>
    <row r="188" spans="2:11" ht="31.5" outlineLevel="1" x14ac:dyDescent="0.25">
      <c r="C188" s="27">
        <v>72</v>
      </c>
      <c r="D188" s="28" t="s">
        <v>278</v>
      </c>
      <c r="E188" s="162">
        <f t="shared" si="2"/>
        <v>1</v>
      </c>
      <c r="F188" s="161" t="str">
        <f ca="1">IF(ISTEXT(B188),SUM(OFFSET(E188,1,,MATCH("тема",B189:$B$258,0)-1,1)),"")</f>
        <v/>
      </c>
      <c r="G188" s="159" t="str">
        <f ca="1">IF(ISTEXT(A188),SUM(OFFSET(F188,,,MATCH("Раздел*",A189:$A$258,0)-1,1)),"")</f>
        <v/>
      </c>
      <c r="H188" s="56"/>
      <c r="I188" s="57"/>
      <c r="J188" s="59"/>
      <c r="K188" s="44"/>
    </row>
    <row r="189" spans="2:11" ht="31.5" outlineLevel="1" x14ac:dyDescent="0.25">
      <c r="C189" s="27">
        <v>73</v>
      </c>
      <c r="D189" s="28" t="s">
        <v>279</v>
      </c>
      <c r="E189" s="162">
        <f t="shared" si="2"/>
        <v>1</v>
      </c>
      <c r="F189" s="161" t="str">
        <f ca="1">IF(ISTEXT(B189),SUM(OFFSET(E189,1,,MATCH("тема",B190:$B$258,0)-1,1)),"")</f>
        <v/>
      </c>
      <c r="G189" s="159" t="str">
        <f ca="1">IF(ISTEXT(A189),SUM(OFFSET(F189,,,MATCH("Раздел*",A190:$A$258,0)-1,1)),"")</f>
        <v/>
      </c>
      <c r="H189" s="56"/>
      <c r="I189" s="57"/>
      <c r="J189" s="59"/>
      <c r="K189" s="48" t="s">
        <v>280</v>
      </c>
    </row>
    <row r="190" spans="2:11" ht="30.75" customHeight="1" outlineLevel="1" x14ac:dyDescent="0.25">
      <c r="C190" s="27">
        <v>74</v>
      </c>
      <c r="D190" s="28" t="s">
        <v>281</v>
      </c>
      <c r="E190" s="162">
        <f t="shared" si="2"/>
        <v>1</v>
      </c>
      <c r="F190" s="161" t="str">
        <f ca="1">IF(ISTEXT(B190),SUM(OFFSET(E190,1,,MATCH("тема",B191:$B$258,0)-1,1)),"")</f>
        <v/>
      </c>
      <c r="G190" s="159" t="str">
        <f ca="1">IF(ISTEXT(A190),SUM(OFFSET(F190,,,MATCH("Раздел*",A191:$A$258,0)-1,1)),"")</f>
        <v/>
      </c>
      <c r="H190" s="56"/>
      <c r="I190" s="57"/>
      <c r="J190" s="59"/>
      <c r="K190" s="44" t="s">
        <v>282</v>
      </c>
    </row>
    <row r="191" spans="2:11" ht="31.5" outlineLevel="1" x14ac:dyDescent="0.25">
      <c r="C191" s="27">
        <v>75</v>
      </c>
      <c r="D191" s="28" t="s">
        <v>283</v>
      </c>
      <c r="E191" s="162">
        <f t="shared" si="2"/>
        <v>1</v>
      </c>
      <c r="F191" s="161" t="str">
        <f ca="1">IF(ISTEXT(B191),SUM(OFFSET(E191,1,,MATCH("тема",B192:$B$258,0)-1,1)),"")</f>
        <v/>
      </c>
      <c r="G191" s="159" t="str">
        <f ca="1">IF(ISTEXT(A191),SUM(OFFSET(F191,,,MATCH("Раздел*",A192:$A$258,0)-1,1)),"")</f>
        <v/>
      </c>
      <c r="H191" s="56"/>
      <c r="I191" s="57"/>
      <c r="J191" s="60"/>
      <c r="K191" s="44" t="s">
        <v>284</v>
      </c>
    </row>
    <row r="192" spans="2:11" ht="31.5" outlineLevel="1" x14ac:dyDescent="0.25">
      <c r="C192" s="27">
        <v>76</v>
      </c>
      <c r="D192" s="28" t="s">
        <v>285</v>
      </c>
      <c r="E192" s="162">
        <f t="shared" si="2"/>
        <v>1</v>
      </c>
      <c r="F192" s="161" t="str">
        <f ca="1">IF(ISTEXT(B192),SUM(OFFSET(E192,1,,MATCH("тема",B193:$B$258,0)-1,1)),"")</f>
        <v/>
      </c>
      <c r="G192" s="159" t="str">
        <f ca="1">IF(ISTEXT(A192),SUM(OFFSET(F192,,,MATCH("Раздел*",A193:$A$258,0)-1,1)),"")</f>
        <v/>
      </c>
      <c r="H192" s="56"/>
      <c r="I192" s="57"/>
      <c r="J192" s="38" t="s">
        <v>286</v>
      </c>
      <c r="K192" s="48" t="s">
        <v>287</v>
      </c>
    </row>
    <row r="193" spans="3:11" ht="31.5" customHeight="1" outlineLevel="1" x14ac:dyDescent="0.25">
      <c r="C193" s="27">
        <v>77</v>
      </c>
      <c r="D193" s="28" t="s">
        <v>288</v>
      </c>
      <c r="E193" s="162">
        <f t="shared" si="2"/>
        <v>1</v>
      </c>
      <c r="F193" s="161" t="str">
        <f ca="1">IF(ISTEXT(B193),SUM(OFFSET(E193,1,,MATCH("тема",B194:$B$258,0)-1,1)),"")</f>
        <v/>
      </c>
      <c r="G193" s="159" t="str">
        <f ca="1">IF(ISTEXT(A193),SUM(OFFSET(F193,,,MATCH("Раздел*",A194:$A$258,0)-1,1)),"")</f>
        <v/>
      </c>
      <c r="H193" s="56"/>
      <c r="I193" s="57"/>
      <c r="J193" s="38" t="s">
        <v>289</v>
      </c>
      <c r="K193" s="44" t="s">
        <v>290</v>
      </c>
    </row>
    <row r="194" spans="3:11" ht="31.5" outlineLevel="1" x14ac:dyDescent="0.25">
      <c r="C194" s="27">
        <v>78</v>
      </c>
      <c r="D194" s="28" t="s">
        <v>291</v>
      </c>
      <c r="E194" s="162">
        <f t="shared" si="2"/>
        <v>1</v>
      </c>
      <c r="F194" s="161" t="str">
        <f ca="1">IF(ISTEXT(B194),SUM(OFFSET(E194,1,,MATCH("тема",B195:$B$258,0)-1,1)),"")</f>
        <v/>
      </c>
      <c r="G194" s="159" t="str">
        <f ca="1">IF(ISTEXT(A194),SUM(OFFSET(F194,,,MATCH("Раздел*",A195:$A$258,0)-1,1)),"")</f>
        <v/>
      </c>
      <c r="H194" s="56"/>
      <c r="I194" s="57"/>
      <c r="J194" s="38" t="s">
        <v>38</v>
      </c>
      <c r="K194" s="48"/>
    </row>
    <row r="195" spans="3:11" ht="31.5" outlineLevel="1" x14ac:dyDescent="0.25">
      <c r="C195" s="27">
        <v>79</v>
      </c>
      <c r="D195" s="28" t="s">
        <v>292</v>
      </c>
      <c r="E195" s="162">
        <f t="shared" si="2"/>
        <v>1</v>
      </c>
      <c r="F195" s="161" t="str">
        <f ca="1">IF(ISTEXT(B195),SUM(OFFSET(E195,1,,MATCH("тема",B196:$B$258,0)-1,1)),"")</f>
        <v/>
      </c>
      <c r="G195" s="159" t="str">
        <f ca="1">IF(ISTEXT(A195),SUM(OFFSET(F195,,,MATCH("Раздел*",A196:$A$258,0)-1,1)),"")</f>
        <v/>
      </c>
      <c r="H195" s="56"/>
      <c r="I195" s="57"/>
      <c r="J195" s="38" t="s">
        <v>21</v>
      </c>
      <c r="K195" s="44"/>
    </row>
    <row r="196" spans="3:11" outlineLevel="1" x14ac:dyDescent="0.25">
      <c r="C196" s="27">
        <v>80</v>
      </c>
      <c r="D196" s="50" t="s">
        <v>293</v>
      </c>
      <c r="E196" s="162">
        <f t="shared" si="2"/>
        <v>1</v>
      </c>
      <c r="F196" s="161" t="str">
        <f ca="1">IF(ISTEXT(B196),SUM(OFFSET(E196,1,,MATCH("тема",B197:$B$258,0)-1,1)),"")</f>
        <v/>
      </c>
      <c r="G196" s="159" t="str">
        <f ca="1">IF(ISTEXT(A196),SUM(OFFSET(F196,,,MATCH("Раздел*",A197:$A$258,0)-1,1)),"")</f>
        <v/>
      </c>
      <c r="H196" s="56"/>
      <c r="I196" s="57"/>
      <c r="J196" s="51" t="s">
        <v>43</v>
      </c>
      <c r="K196" s="44"/>
    </row>
    <row r="197" spans="3:11" ht="47.25" outlineLevel="1" x14ac:dyDescent="0.25">
      <c r="C197" s="27">
        <v>81</v>
      </c>
      <c r="D197" s="28" t="s">
        <v>294</v>
      </c>
      <c r="E197" s="162">
        <f t="shared" si="2"/>
        <v>1</v>
      </c>
      <c r="F197" s="161" t="str">
        <f ca="1">IF(ISTEXT(B197),SUM(OFFSET(E197,1,,MATCH("тема",B198:$B$258,0)-1,1)),"")</f>
        <v/>
      </c>
      <c r="G197" s="159" t="str">
        <f ca="1">IF(ISTEXT(A197),SUM(OFFSET(F197,,,MATCH("Раздел*",A198:$A$258,0)-1,1)),"")</f>
        <v/>
      </c>
      <c r="H197" s="56"/>
      <c r="I197" s="57"/>
      <c r="J197" s="26" t="s">
        <v>46</v>
      </c>
      <c r="K197" s="48" t="s">
        <v>295</v>
      </c>
    </row>
    <row r="198" spans="3:11" ht="31.5" outlineLevel="1" x14ac:dyDescent="0.25">
      <c r="C198" s="27">
        <v>82</v>
      </c>
      <c r="D198" s="28" t="s">
        <v>296</v>
      </c>
      <c r="E198" s="162">
        <f t="shared" si="2"/>
        <v>1</v>
      </c>
      <c r="F198" s="161" t="str">
        <f ca="1">IF(ISTEXT(B198),SUM(OFFSET(E198,1,,MATCH("тема",B199:$B$258,0)-1,1)),"")</f>
        <v/>
      </c>
      <c r="G198" s="159" t="str">
        <f ca="1">IF(ISTEXT(A198),SUM(OFFSET(F198,,,MATCH("Раздел*",A199:$A$258,0)-1,1)),"")</f>
        <v/>
      </c>
      <c r="H198" s="56"/>
      <c r="I198" s="57"/>
      <c r="J198" s="38" t="s">
        <v>50</v>
      </c>
      <c r="K198" s="44"/>
    </row>
    <row r="199" spans="3:11" ht="31.5" outlineLevel="1" x14ac:dyDescent="0.25">
      <c r="C199" s="27">
        <v>83</v>
      </c>
      <c r="D199" s="28" t="s">
        <v>297</v>
      </c>
      <c r="E199" s="162">
        <f t="shared" ref="E199:E257" si="3">--ISNUMBER(C199)</f>
        <v>1</v>
      </c>
      <c r="F199" s="161" t="str">
        <f ca="1">IF(ISTEXT(B199),SUM(OFFSET(E199,1,,MATCH("тема",B200:$B$258,0)-1,1)),"")</f>
        <v/>
      </c>
      <c r="G199" s="159" t="str">
        <f ca="1">IF(ISTEXT(A199),SUM(OFFSET(F199,,,MATCH("Раздел*",A200:$A$258,0)-1,1)),"")</f>
        <v/>
      </c>
      <c r="H199" s="56"/>
      <c r="I199" s="57"/>
      <c r="J199" s="51" t="s">
        <v>54</v>
      </c>
      <c r="K199" s="44" t="s">
        <v>298</v>
      </c>
    </row>
    <row r="200" spans="3:11" ht="33.75" customHeight="1" outlineLevel="1" x14ac:dyDescent="0.25">
      <c r="C200" s="27">
        <v>84</v>
      </c>
      <c r="D200" s="50" t="s">
        <v>299</v>
      </c>
      <c r="E200" s="162">
        <f t="shared" si="3"/>
        <v>1</v>
      </c>
      <c r="F200" s="161" t="str">
        <f ca="1">IF(ISTEXT(B200),SUM(OFFSET(E200,1,,MATCH("тема",B201:$B$258,0)-1,1)),"")</f>
        <v/>
      </c>
      <c r="G200" s="159" t="str">
        <f ca="1">IF(ISTEXT(A200),SUM(OFFSET(F200,,,MATCH("Раздел*",A201:$A$258,0)-1,1)),"")</f>
        <v/>
      </c>
      <c r="H200" s="56"/>
      <c r="I200" s="57"/>
      <c r="J200" s="38" t="s">
        <v>57</v>
      </c>
      <c r="K200" s="48" t="s">
        <v>300</v>
      </c>
    </row>
    <row r="201" spans="3:11" ht="31.5" outlineLevel="1" x14ac:dyDescent="0.25">
      <c r="C201" s="27">
        <v>85</v>
      </c>
      <c r="D201" s="28" t="s">
        <v>301</v>
      </c>
      <c r="E201" s="162">
        <f t="shared" si="3"/>
        <v>1</v>
      </c>
      <c r="F201" s="161" t="str">
        <f ca="1">IF(ISTEXT(B201),SUM(OFFSET(E201,1,,MATCH("тема",B202:$B$258,0)-1,1)),"")</f>
        <v/>
      </c>
      <c r="G201" s="159" t="str">
        <f ca="1">IF(ISTEXT(A201),SUM(OFFSET(F201,,,MATCH("Раздел*",A202:$A$258,0)-1,1)),"")</f>
        <v/>
      </c>
      <c r="H201" s="56"/>
      <c r="I201" s="57"/>
      <c r="J201" s="26"/>
      <c r="K201" s="44" t="s">
        <v>302</v>
      </c>
    </row>
    <row r="202" spans="3:11" ht="31.5" outlineLevel="1" x14ac:dyDescent="0.25">
      <c r="C202" s="27">
        <v>86</v>
      </c>
      <c r="D202" s="28" t="s">
        <v>303</v>
      </c>
      <c r="E202" s="162">
        <f t="shared" si="3"/>
        <v>1</v>
      </c>
      <c r="F202" s="161" t="str">
        <f ca="1">IF(ISTEXT(B202),SUM(OFFSET(E202,1,,MATCH("тема",B203:$B$258,0)-1,1)),"")</f>
        <v/>
      </c>
      <c r="G202" s="159" t="str">
        <f ca="1">IF(ISTEXT(A202),SUM(OFFSET(F202,,,MATCH("Раздел*",A203:$A$258,0)-1,1)),"")</f>
        <v/>
      </c>
      <c r="H202" s="56"/>
      <c r="I202" s="57"/>
      <c r="J202" s="59"/>
      <c r="K202" s="44" t="s">
        <v>304</v>
      </c>
    </row>
    <row r="203" spans="3:11" outlineLevel="1" x14ac:dyDescent="0.25">
      <c r="C203" s="27">
        <v>87</v>
      </c>
      <c r="D203" s="50" t="s">
        <v>305</v>
      </c>
      <c r="E203" s="162">
        <f t="shared" si="3"/>
        <v>1</v>
      </c>
      <c r="F203" s="161" t="str">
        <f ca="1">IF(ISTEXT(B203),SUM(OFFSET(E203,1,,MATCH("тема",B204:$B$258,0)-1,1)),"")</f>
        <v/>
      </c>
      <c r="G203" s="159" t="str">
        <f ca="1">IF(ISTEXT(A203),SUM(OFFSET(F203,,,MATCH("Раздел*",A204:$A$258,0)-1,1)),"")</f>
        <v/>
      </c>
      <c r="H203" s="56"/>
      <c r="I203" s="57"/>
      <c r="J203" s="59"/>
      <c r="K203" s="44"/>
    </row>
    <row r="204" spans="3:11" ht="33.75" customHeight="1" outlineLevel="1" x14ac:dyDescent="0.25">
      <c r="C204" s="27">
        <v>88</v>
      </c>
      <c r="D204" s="28" t="s">
        <v>306</v>
      </c>
      <c r="E204" s="162">
        <f t="shared" si="3"/>
        <v>1</v>
      </c>
      <c r="F204" s="161" t="str">
        <f ca="1">IF(ISTEXT(B204),SUM(OFFSET(E204,1,,MATCH("тема",B205:$B$258,0)-1,1)),"")</f>
        <v/>
      </c>
      <c r="G204" s="159" t="str">
        <f ca="1">IF(ISTEXT(A204),SUM(OFFSET(F204,,,MATCH("Раздел*",A205:$A$258,0)-1,1)),"")</f>
        <v/>
      </c>
      <c r="H204" s="56"/>
      <c r="I204" s="57"/>
      <c r="J204" s="59"/>
      <c r="K204" s="44"/>
    </row>
    <row r="205" spans="3:11" ht="31.5" outlineLevel="1" x14ac:dyDescent="0.25">
      <c r="C205" s="27">
        <v>89</v>
      </c>
      <c r="D205" s="28" t="s">
        <v>307</v>
      </c>
      <c r="E205" s="162">
        <f t="shared" si="3"/>
        <v>1</v>
      </c>
      <c r="F205" s="161" t="str">
        <f ca="1">IF(ISTEXT(B205),SUM(OFFSET(E205,1,,MATCH("тема",B206:$B$258,0)-1,1)),"")</f>
        <v/>
      </c>
      <c r="G205" s="159" t="str">
        <f ca="1">IF(ISTEXT(A205),SUM(OFFSET(F205,,,MATCH("Раздел*",A206:$A$258,0)-1,1)),"")</f>
        <v/>
      </c>
      <c r="H205" s="56"/>
      <c r="I205" s="57"/>
      <c r="J205" s="59"/>
      <c r="K205" s="49" t="s">
        <v>308</v>
      </c>
    </row>
    <row r="206" spans="3:11" ht="24" customHeight="1" outlineLevel="1" x14ac:dyDescent="0.25">
      <c r="C206" s="27">
        <v>90</v>
      </c>
      <c r="D206" s="50" t="s">
        <v>309</v>
      </c>
      <c r="E206" s="162">
        <f t="shared" si="3"/>
        <v>1</v>
      </c>
      <c r="F206" s="161" t="str">
        <f ca="1">IF(ISTEXT(B206),SUM(OFFSET(E206,1,,MATCH("тема",B207:$B$258,0)-1,1)),"")</f>
        <v/>
      </c>
      <c r="G206" s="159" t="str">
        <f ca="1">IF(ISTEXT(A206),SUM(OFFSET(F206,,,MATCH("Раздел*",A207:$A$258,0)-1,1)),"")</f>
        <v/>
      </c>
      <c r="H206" s="56"/>
      <c r="I206" s="57"/>
      <c r="J206" s="59"/>
      <c r="K206" s="44" t="s">
        <v>310</v>
      </c>
    </row>
    <row r="207" spans="3:11" ht="31.5" outlineLevel="1" x14ac:dyDescent="0.25">
      <c r="C207" s="27">
        <v>91</v>
      </c>
      <c r="D207" s="28" t="s">
        <v>311</v>
      </c>
      <c r="E207" s="162">
        <f t="shared" si="3"/>
        <v>1</v>
      </c>
      <c r="F207" s="161" t="str">
        <f ca="1">IF(ISTEXT(B207),SUM(OFFSET(E207,1,,MATCH("тема",B208:$B$258,0)-1,1)),"")</f>
        <v/>
      </c>
      <c r="G207" s="159" t="str">
        <f ca="1">IF(ISTEXT(A207),SUM(OFFSET(F207,,,MATCH("Раздел*",A208:$A$258,0)-1,1)),"")</f>
        <v/>
      </c>
      <c r="H207" s="56"/>
      <c r="I207" s="57"/>
      <c r="J207" s="59"/>
      <c r="K207" s="44"/>
    </row>
    <row r="208" spans="3:11" ht="34.5" customHeight="1" outlineLevel="1" x14ac:dyDescent="0.25">
      <c r="C208" s="27">
        <v>92</v>
      </c>
      <c r="D208" s="28" t="s">
        <v>312</v>
      </c>
      <c r="E208" s="162">
        <f t="shared" si="3"/>
        <v>1</v>
      </c>
      <c r="F208" s="161" t="str">
        <f ca="1">IF(ISTEXT(B208),SUM(OFFSET(E208,1,,MATCH("тема",B209:$B$258,0)-1,1)),"")</f>
        <v/>
      </c>
      <c r="G208" s="159" t="str">
        <f ca="1">IF(ISTEXT(A208),SUM(OFFSET(F208,,,MATCH("Раздел*",A209:$A$258,0)-1,1)),"")</f>
        <v/>
      </c>
      <c r="H208" s="56"/>
      <c r="I208" s="57"/>
      <c r="J208" s="59"/>
      <c r="K208" s="44"/>
    </row>
    <row r="209" spans="1:11" ht="31.5" outlineLevel="1" x14ac:dyDescent="0.25">
      <c r="C209" s="27">
        <v>93</v>
      </c>
      <c r="D209" s="28" t="s">
        <v>313</v>
      </c>
      <c r="E209" s="162">
        <f t="shared" si="3"/>
        <v>1</v>
      </c>
      <c r="F209" s="161" t="str">
        <f ca="1">IF(ISTEXT(B209),SUM(OFFSET(E209,1,,MATCH("тема",B210:$B$258,0)-1,1)),"")</f>
        <v/>
      </c>
      <c r="G209" s="159" t="str">
        <f ca="1">IF(ISTEXT(A209),SUM(OFFSET(F209,,,MATCH("Раздел*",A210:$A$258,0)-1,1)),"")</f>
        <v/>
      </c>
      <c r="H209" s="56"/>
      <c r="I209" s="57"/>
      <c r="J209" s="60"/>
      <c r="K209" s="44"/>
    </row>
    <row r="210" spans="1:11" ht="30.75" customHeight="1" outlineLevel="1" x14ac:dyDescent="0.25">
      <c r="C210" s="27">
        <v>94</v>
      </c>
      <c r="D210" s="28" t="s">
        <v>314</v>
      </c>
      <c r="E210" s="162">
        <f t="shared" si="3"/>
        <v>1</v>
      </c>
      <c r="F210" s="161" t="str">
        <f ca="1">IF(ISTEXT(B210),SUM(OFFSET(E210,1,,MATCH("тема",B211:$B$258,0)-1,1)),"")</f>
        <v/>
      </c>
      <c r="G210" s="159" t="str">
        <f ca="1">IF(ISTEXT(A210),SUM(OFFSET(F210,,,MATCH("Раздел*",A211:$A$258,0)-1,1)),"")</f>
        <v/>
      </c>
      <c r="H210" s="56"/>
      <c r="I210" s="57"/>
      <c r="J210" s="38" t="s">
        <v>286</v>
      </c>
      <c r="K210" s="48" t="s">
        <v>315</v>
      </c>
    </row>
    <row r="211" spans="1:11" outlineLevel="1" x14ac:dyDescent="0.25">
      <c r="C211" s="27">
        <v>95</v>
      </c>
      <c r="D211" s="28" t="s">
        <v>316</v>
      </c>
      <c r="E211" s="162">
        <f t="shared" si="3"/>
        <v>1</v>
      </c>
      <c r="F211" s="161" t="str">
        <f ca="1">IF(ISTEXT(B211),SUM(OFFSET(E211,1,,MATCH("тема",B212:$B$258,0)-1,1)),"")</f>
        <v/>
      </c>
      <c r="G211" s="159" t="str">
        <f ca="1">IF(ISTEXT(A211),SUM(OFFSET(F211,,,MATCH("Раздел*",A212:$A$258,0)-1,1)),"")</f>
        <v/>
      </c>
      <c r="H211" s="56"/>
      <c r="I211" s="57"/>
      <c r="J211" s="38" t="s">
        <v>317</v>
      </c>
      <c r="K211" s="48" t="s">
        <v>318</v>
      </c>
    </row>
    <row r="212" spans="1:11" outlineLevel="1" x14ac:dyDescent="0.25">
      <c r="C212" s="27">
        <v>96</v>
      </c>
      <c r="D212" s="28" t="s">
        <v>319</v>
      </c>
      <c r="E212" s="162">
        <f t="shared" si="3"/>
        <v>1</v>
      </c>
      <c r="F212" s="161" t="str">
        <f ca="1">IF(ISTEXT(B212),SUM(OFFSET(E212,1,,MATCH("тема",B213:$B$258,0)-1,1)),"")</f>
        <v/>
      </c>
      <c r="G212" s="159" t="str">
        <f ca="1">IF(ISTEXT(A212),SUM(OFFSET(F212,,,MATCH("Раздел*",A213:$A$258,0)-1,1)),"")</f>
        <v/>
      </c>
      <c r="H212" s="56"/>
      <c r="I212" s="57"/>
      <c r="J212" s="38" t="s">
        <v>38</v>
      </c>
      <c r="K212" s="44"/>
    </row>
    <row r="213" spans="1:11" ht="31.5" outlineLevel="1" x14ac:dyDescent="0.25">
      <c r="C213" s="13">
        <v>97</v>
      </c>
      <c r="D213" s="28" t="s">
        <v>320</v>
      </c>
      <c r="E213" s="162">
        <f t="shared" si="3"/>
        <v>1</v>
      </c>
      <c r="F213" s="161" t="str">
        <f ca="1">IF(ISTEXT(B213),SUM(OFFSET(E213,1,,MATCH("тема",B214:$B$258,0)-1,1)),"")</f>
        <v/>
      </c>
      <c r="G213" s="159" t="str">
        <f ca="1">IF(ISTEXT(A213),SUM(OFFSET(F213,,,MATCH("Раздел*",A214:$A$258,0)-1,1)),"")</f>
        <v/>
      </c>
      <c r="H213" s="56"/>
      <c r="I213" s="57"/>
      <c r="J213" s="38" t="s">
        <v>21</v>
      </c>
      <c r="K213" s="58"/>
    </row>
    <row r="214" spans="1:11" ht="21.75" customHeight="1" outlineLevel="1" x14ac:dyDescent="0.25">
      <c r="A214" s="12" t="s">
        <v>321</v>
      </c>
      <c r="B214" s="19"/>
      <c r="C214" s="13"/>
      <c r="D214" s="14" t="s">
        <v>53</v>
      </c>
      <c r="E214" s="162">
        <f t="shared" si="3"/>
        <v>0</v>
      </c>
      <c r="F214" s="161" t="str">
        <f ca="1">IF(ISTEXT(B214),SUM(OFFSET(E214,1,,MATCH("тема",B215:$B$258,0)-1,1)),"")</f>
        <v/>
      </c>
      <c r="G214" s="159">
        <f ca="1">IF(ISTEXT(A214),SUM(OFFSET(F214,,,MATCH("Раздел*",A215:$A$258,0)-1,1)),"")</f>
        <v>4</v>
      </c>
      <c r="J214" s="51" t="s">
        <v>43</v>
      </c>
      <c r="K214" s="54" t="s">
        <v>55</v>
      </c>
    </row>
    <row r="215" spans="1:11" ht="21.75" customHeight="1" outlineLevel="1" x14ac:dyDescent="0.25">
      <c r="A215" s="12"/>
      <c r="B215" s="19" t="s">
        <v>15</v>
      </c>
      <c r="C215" s="20"/>
      <c r="D215" s="81" t="s">
        <v>56</v>
      </c>
      <c r="E215" s="162">
        <f t="shared" si="3"/>
        <v>0</v>
      </c>
      <c r="F215" s="161">
        <f ca="1">IF(ISTEXT(B215),SUM(OFFSET(E215,1,,MATCH("тема",B216:$B$258,0)-1,1)),"")</f>
        <v>4</v>
      </c>
      <c r="G215" s="159" t="str">
        <f ca="1">IF(ISTEXT(A215),SUM(OFFSET(F215,,,MATCH("Раздел*",A216:$A$258,0)-1,1)),"")</f>
        <v/>
      </c>
      <c r="J215" s="51"/>
      <c r="K215" s="44"/>
    </row>
    <row r="216" spans="1:11" outlineLevel="1" x14ac:dyDescent="0.25">
      <c r="C216" s="55">
        <v>98</v>
      </c>
      <c r="D216" s="50" t="s">
        <v>322</v>
      </c>
      <c r="E216" s="162">
        <f t="shared" si="3"/>
        <v>1</v>
      </c>
      <c r="F216" s="161" t="str">
        <f ca="1">IF(ISTEXT(B216),SUM(OFFSET(E216,1,,MATCH("тема",B217:$B$258,0)-1,1)),"")</f>
        <v/>
      </c>
      <c r="G216" s="159" t="str">
        <f ca="1">IF(ISTEXT(A216),SUM(OFFSET(F216,,,MATCH("Раздел*",A217:$A$258,0)-1,1)),"")</f>
        <v/>
      </c>
      <c r="H216" s="56"/>
      <c r="I216" s="57"/>
      <c r="J216" s="26" t="s">
        <v>46</v>
      </c>
      <c r="K216" s="44" t="s">
        <v>323</v>
      </c>
    </row>
    <row r="217" spans="1:11" ht="33" customHeight="1" outlineLevel="1" x14ac:dyDescent="0.25">
      <c r="C217" s="55">
        <v>99</v>
      </c>
      <c r="D217" s="28" t="s">
        <v>324</v>
      </c>
      <c r="E217" s="162">
        <f t="shared" si="3"/>
        <v>1</v>
      </c>
      <c r="F217" s="161" t="str">
        <f ca="1">IF(ISTEXT(B217),SUM(OFFSET(E217,1,,MATCH("тема",B218:$B$258,0)-1,1)),"")</f>
        <v/>
      </c>
      <c r="G217" s="159" t="str">
        <f ca="1">IF(ISTEXT(A217),SUM(OFFSET(F217,,,MATCH("Раздел*",A218:$A$258,0)-1,1)),"")</f>
        <v/>
      </c>
      <c r="H217" s="56"/>
      <c r="I217" s="57"/>
      <c r="J217" s="38" t="s">
        <v>50</v>
      </c>
      <c r="K217" s="43" t="s">
        <v>325</v>
      </c>
    </row>
    <row r="218" spans="1:11" outlineLevel="1" x14ac:dyDescent="0.25">
      <c r="C218" s="27">
        <v>100</v>
      </c>
      <c r="D218" s="50" t="s">
        <v>326</v>
      </c>
      <c r="E218" s="162">
        <f t="shared" si="3"/>
        <v>1</v>
      </c>
      <c r="F218" s="161" t="str">
        <f ca="1">IF(ISTEXT(B218),SUM(OFFSET(E218,1,,MATCH("тема",B219:$B$258,0)-1,1)),"")</f>
        <v/>
      </c>
      <c r="G218" s="159" t="str">
        <f ca="1">IF(ISTEXT(A218),SUM(OFFSET(F218,,,MATCH("Раздел*",A219:$A$258,0)-1,1)),"")</f>
        <v/>
      </c>
      <c r="H218" s="56"/>
      <c r="I218" s="57"/>
      <c r="J218" s="51" t="s">
        <v>54</v>
      </c>
      <c r="K218" s="44" t="s">
        <v>327</v>
      </c>
    </row>
    <row r="219" spans="1:11" ht="31.5" outlineLevel="1" x14ac:dyDescent="0.25">
      <c r="C219" s="13">
        <v>101</v>
      </c>
      <c r="D219" s="28" t="s">
        <v>328</v>
      </c>
      <c r="E219" s="162">
        <f t="shared" si="3"/>
        <v>1</v>
      </c>
      <c r="F219" s="161" t="str">
        <f ca="1">IF(ISTEXT(B219),SUM(OFFSET(E219,1,,MATCH("тема",B220:$B$258,0)-1,1)),"")</f>
        <v/>
      </c>
      <c r="G219" s="159" t="str">
        <f ca="1">IF(ISTEXT(A219),SUM(OFFSET(F219,,,MATCH("Раздел*",A220:$A$258,0)-1,1)),"")</f>
        <v/>
      </c>
      <c r="H219" s="15"/>
      <c r="I219" s="42"/>
      <c r="J219" s="38" t="s">
        <v>57</v>
      </c>
      <c r="K219" s="47" t="s">
        <v>329</v>
      </c>
    </row>
    <row r="220" spans="1:11" x14ac:dyDescent="0.25">
      <c r="C220" s="13"/>
      <c r="D220" s="28"/>
      <c r="E220" s="162">
        <f t="shared" si="3"/>
        <v>0</v>
      </c>
      <c r="F220" s="161" t="str">
        <f ca="1">IF(ISTEXT(B220),SUM(OFFSET(E220,1,,MATCH("тема",B221:$B$258,0)-1,1)),"")</f>
        <v/>
      </c>
      <c r="G220" s="159" t="str">
        <f ca="1">IF(ISTEXT(A220),SUM(OFFSET(F220,,,MATCH("Раздел*",A221:$A$258,0)-1,1)),"")</f>
        <v/>
      </c>
      <c r="H220" s="15"/>
      <c r="I220" s="42"/>
      <c r="J220" s="38"/>
      <c r="K220" s="48"/>
    </row>
    <row r="221" spans="1:11" ht="21" customHeight="1" x14ac:dyDescent="0.25">
      <c r="A221" s="12" t="s">
        <v>330</v>
      </c>
      <c r="B221" s="12"/>
      <c r="C221" s="13"/>
      <c r="D221" s="14" t="s">
        <v>68</v>
      </c>
      <c r="E221" s="162">
        <f t="shared" si="3"/>
        <v>0</v>
      </c>
      <c r="F221" s="161" t="str">
        <f ca="1">IF(ISTEXT(B221),SUM(OFFSET(E221,1,,MATCH("тема",B222:$B$258,0)-1,1)),"")</f>
        <v/>
      </c>
      <c r="G221" s="159">
        <f ca="1">IF(ISTEXT(A221),SUM(OFFSET(F221,,,MATCH("Раздел*",A222:$A$258,0)-1,1)),"")</f>
        <v>24</v>
      </c>
      <c r="H221" s="15"/>
      <c r="I221" s="42"/>
      <c r="J221" s="59"/>
      <c r="K221" s="54"/>
    </row>
    <row r="222" spans="1:11" ht="39" customHeight="1" outlineLevel="1" x14ac:dyDescent="0.25">
      <c r="B222" s="19" t="s">
        <v>15</v>
      </c>
      <c r="C222" s="20"/>
      <c r="D222" s="52" t="s">
        <v>189</v>
      </c>
      <c r="E222" s="162">
        <f t="shared" si="3"/>
        <v>0</v>
      </c>
      <c r="F222" s="161">
        <f ca="1">IF(ISTEXT(B222),SUM(OFFSET(E222,1,,MATCH("тема",B223:$B$258,0)-1,1)),"")</f>
        <v>19</v>
      </c>
      <c r="G222" s="159" t="str">
        <f ca="1">IF(ISTEXT(A222),SUM(OFFSET(F222,,,MATCH("Раздел*",A223:$A$258,0)-1,1)),"")</f>
        <v/>
      </c>
      <c r="H222" s="23"/>
      <c r="I222" s="36"/>
      <c r="J222" s="59"/>
      <c r="K222" s="67" t="s">
        <v>331</v>
      </c>
    </row>
    <row r="223" spans="1:11" outlineLevel="1" x14ac:dyDescent="0.25">
      <c r="C223" s="55">
        <v>102</v>
      </c>
      <c r="D223" s="50" t="s">
        <v>332</v>
      </c>
      <c r="E223" s="162">
        <f t="shared" si="3"/>
        <v>1</v>
      </c>
      <c r="F223" s="161" t="str">
        <f ca="1">IF(ISTEXT(B223),SUM(OFFSET(E223,1,,MATCH("тема",B224:$B$258,0)-1,1)),"")</f>
        <v/>
      </c>
      <c r="G223" s="159" t="str">
        <f ca="1">IF(ISTEXT(A223),SUM(OFFSET(F223,,,MATCH("Раздел*",A224:$A$258,0)-1,1)),"")</f>
        <v/>
      </c>
      <c r="H223" s="30"/>
      <c r="I223" s="46"/>
      <c r="J223" s="59"/>
      <c r="K223" s="44"/>
    </row>
    <row r="224" spans="1:11" ht="31.5" outlineLevel="1" x14ac:dyDescent="0.25">
      <c r="C224" s="55">
        <v>103</v>
      </c>
      <c r="D224" s="28" t="s">
        <v>333</v>
      </c>
      <c r="E224" s="162">
        <f t="shared" si="3"/>
        <v>1</v>
      </c>
      <c r="F224" s="161" t="str">
        <f ca="1">IF(ISTEXT(B224),SUM(OFFSET(E224,1,,MATCH("тема",B225:$B$258,0)-1,1)),"")</f>
        <v/>
      </c>
      <c r="G224" s="159" t="str">
        <f ca="1">IF(ISTEXT(A224),SUM(OFFSET(F224,,,MATCH("Раздел*",A225:$A$258,0)-1,1)),"")</f>
        <v/>
      </c>
      <c r="H224" s="30"/>
      <c r="I224" s="57"/>
      <c r="J224" s="59"/>
      <c r="K224" s="67" t="s">
        <v>334</v>
      </c>
    </row>
    <row r="225" spans="3:11" ht="31.5" outlineLevel="1" x14ac:dyDescent="0.25">
      <c r="C225" s="27">
        <v>104</v>
      </c>
      <c r="D225" s="28" t="s">
        <v>335</v>
      </c>
      <c r="E225" s="162">
        <f t="shared" si="3"/>
        <v>1</v>
      </c>
      <c r="F225" s="161" t="str">
        <f ca="1">IF(ISTEXT(B225),SUM(OFFSET(E225,1,,MATCH("тема",B226:$B$258,0)-1,1)),"")</f>
        <v/>
      </c>
      <c r="G225" s="159" t="str">
        <f ca="1">IF(ISTEXT(A225),SUM(OFFSET(F225,,,MATCH("Раздел*",A226:$A$258,0)-1,1)),"")</f>
        <v/>
      </c>
      <c r="H225" s="56"/>
      <c r="I225" s="57"/>
      <c r="J225" s="59"/>
      <c r="K225" s="43" t="s">
        <v>336</v>
      </c>
    </row>
    <row r="226" spans="3:11" ht="31.5" outlineLevel="1" x14ac:dyDescent="0.25">
      <c r="C226" s="27">
        <v>105</v>
      </c>
      <c r="D226" s="28" t="s">
        <v>337</v>
      </c>
      <c r="E226" s="162">
        <f t="shared" si="3"/>
        <v>1</v>
      </c>
      <c r="F226" s="161" t="str">
        <f ca="1">IF(ISTEXT(B226),SUM(OFFSET(E226,1,,MATCH("тема",B227:$B$258,0)-1,1)),"")</f>
        <v/>
      </c>
      <c r="G226" s="159" t="str">
        <f ca="1">IF(ISTEXT(A226),SUM(OFFSET(F226,,,MATCH("Раздел*",A227:$A$258,0)-1,1)),"")</f>
        <v/>
      </c>
      <c r="H226" s="56"/>
      <c r="I226" s="57"/>
      <c r="J226" s="59"/>
      <c r="K226" s="82" t="s">
        <v>338</v>
      </c>
    </row>
    <row r="227" spans="3:11" ht="31.5" outlineLevel="1" x14ac:dyDescent="0.25">
      <c r="C227" s="27">
        <v>106</v>
      </c>
      <c r="D227" s="28" t="s">
        <v>339</v>
      </c>
      <c r="E227" s="162">
        <f t="shared" si="3"/>
        <v>1</v>
      </c>
      <c r="F227" s="161" t="str">
        <f ca="1">IF(ISTEXT(B227),SUM(OFFSET(E227,1,,MATCH("тема",B228:$B$258,0)-1,1)),"")</f>
        <v/>
      </c>
      <c r="G227" s="159" t="str">
        <f ca="1">IF(ISTEXT(A227),SUM(OFFSET(F227,,,MATCH("Раздел*",A228:$A$258,0)-1,1)),"")</f>
        <v/>
      </c>
      <c r="H227" s="56"/>
      <c r="I227" s="57"/>
      <c r="J227" s="59"/>
      <c r="K227" s="83" t="s">
        <v>340</v>
      </c>
    </row>
    <row r="228" spans="3:11" ht="31.5" outlineLevel="1" x14ac:dyDescent="0.25">
      <c r="C228" s="27">
        <v>107</v>
      </c>
      <c r="D228" s="28" t="s">
        <v>341</v>
      </c>
      <c r="E228" s="162">
        <f t="shared" si="3"/>
        <v>1</v>
      </c>
      <c r="F228" s="161" t="str">
        <f ca="1">IF(ISTEXT(B228),SUM(OFFSET(E228,1,,MATCH("тема",B229:$B$258,0)-1,1)),"")</f>
        <v/>
      </c>
      <c r="G228" s="159" t="str">
        <f ca="1">IF(ISTEXT(A228),SUM(OFFSET(F228,,,MATCH("Раздел*",A229:$A$258,0)-1,1)),"")</f>
        <v/>
      </c>
      <c r="H228" s="56"/>
      <c r="I228" s="57"/>
      <c r="J228" s="59"/>
      <c r="K228" s="67" t="s">
        <v>342</v>
      </c>
    </row>
    <row r="229" spans="3:11" ht="31.5" outlineLevel="1" x14ac:dyDescent="0.25">
      <c r="C229" s="27">
        <v>108</v>
      </c>
      <c r="D229" s="28" t="s">
        <v>343</v>
      </c>
      <c r="E229" s="162">
        <f t="shared" si="3"/>
        <v>1</v>
      </c>
      <c r="F229" s="161" t="str">
        <f ca="1">IF(ISTEXT(B229),SUM(OFFSET(E229,1,,MATCH("тема",B230:$B$258,0)-1,1)),"")</f>
        <v/>
      </c>
      <c r="G229" s="159" t="str">
        <f ca="1">IF(ISTEXT(A229),SUM(OFFSET(F229,,,MATCH("Раздел*",A230:$A$258,0)-1,1)),"")</f>
        <v/>
      </c>
      <c r="H229" s="56"/>
      <c r="I229" s="57"/>
      <c r="J229" s="59"/>
      <c r="K229" s="69" t="s">
        <v>224</v>
      </c>
    </row>
    <row r="230" spans="3:11" ht="31.5" outlineLevel="1" x14ac:dyDescent="0.25">
      <c r="C230" s="27">
        <v>109</v>
      </c>
      <c r="D230" s="28" t="s">
        <v>344</v>
      </c>
      <c r="E230" s="162">
        <f t="shared" si="3"/>
        <v>1</v>
      </c>
      <c r="F230" s="161" t="str">
        <f ca="1">IF(ISTEXT(B230),SUM(OFFSET(E230,1,,MATCH("тема",B231:$B$258,0)-1,1)),"")</f>
        <v/>
      </c>
      <c r="G230" s="159" t="str">
        <f ca="1">IF(ISTEXT(A230),SUM(OFFSET(F230,,,MATCH("Раздел*",A231:$A$258,0)-1,1)),"")</f>
        <v/>
      </c>
      <c r="H230" s="56"/>
      <c r="I230" s="57"/>
      <c r="J230" s="59"/>
      <c r="K230" s="67" t="s">
        <v>345</v>
      </c>
    </row>
    <row r="231" spans="3:11" ht="31.5" outlineLevel="1" x14ac:dyDescent="0.25">
      <c r="C231" s="27">
        <v>110</v>
      </c>
      <c r="D231" s="28" t="s">
        <v>346</v>
      </c>
      <c r="E231" s="162">
        <f t="shared" si="3"/>
        <v>1</v>
      </c>
      <c r="F231" s="161" t="str">
        <f ca="1">IF(ISTEXT(B231),SUM(OFFSET(E231,1,,MATCH("тема",B232:$B$258,0)-1,1)),"")</f>
        <v/>
      </c>
      <c r="G231" s="159" t="str">
        <f ca="1">IF(ISTEXT(A231),SUM(OFFSET(F231,,,MATCH("Раздел*",A232:$A$258,0)-1,1)),"")</f>
        <v/>
      </c>
      <c r="H231" s="56"/>
      <c r="I231" s="57"/>
      <c r="J231" s="59"/>
      <c r="K231" s="69" t="s">
        <v>347</v>
      </c>
    </row>
    <row r="232" spans="3:11" ht="31.5" outlineLevel="1" x14ac:dyDescent="0.25">
      <c r="C232" s="84">
        <v>111</v>
      </c>
      <c r="D232" s="28" t="s">
        <v>348</v>
      </c>
      <c r="E232" s="162">
        <f t="shared" si="3"/>
        <v>1</v>
      </c>
      <c r="F232" s="161" t="str">
        <f ca="1">IF(ISTEXT(B232),SUM(OFFSET(E232,1,,MATCH("тема",B233:$B$258,0)-1,1)),"")</f>
        <v/>
      </c>
      <c r="G232" s="159" t="str">
        <f ca="1">IF(ISTEXT(A232),SUM(OFFSET(F232,,,MATCH("Раздел*",A233:$A$258,0)-1,1)),"")</f>
        <v/>
      </c>
      <c r="H232" s="56"/>
      <c r="I232" s="57"/>
      <c r="J232" s="74" t="s">
        <v>286</v>
      </c>
      <c r="K232" s="67" t="s">
        <v>349</v>
      </c>
    </row>
    <row r="233" spans="3:11" outlineLevel="1" x14ac:dyDescent="0.25">
      <c r="C233" s="27">
        <v>112</v>
      </c>
      <c r="D233" s="50" t="s">
        <v>350</v>
      </c>
      <c r="E233" s="162">
        <f t="shared" si="3"/>
        <v>1</v>
      </c>
      <c r="F233" s="161" t="str">
        <f ca="1">IF(ISTEXT(B233),SUM(OFFSET(E233,1,,MATCH("тема",B234:$B$258,0)-1,1)),"")</f>
        <v/>
      </c>
      <c r="G233" s="159" t="str">
        <f ca="1">IF(ISTEXT(A233),SUM(OFFSET(F233,,,MATCH("Раздел*",A234:$A$258,0)-1,1)),"")</f>
        <v/>
      </c>
      <c r="H233" s="56"/>
      <c r="I233" s="57"/>
      <c r="J233" s="38" t="s">
        <v>351</v>
      </c>
      <c r="K233" s="44" t="s">
        <v>352</v>
      </c>
    </row>
    <row r="234" spans="3:11" ht="31.5" outlineLevel="1" x14ac:dyDescent="0.25">
      <c r="C234" s="27">
        <v>113</v>
      </c>
      <c r="D234" s="28" t="s">
        <v>353</v>
      </c>
      <c r="E234" s="162">
        <f t="shared" si="3"/>
        <v>1</v>
      </c>
      <c r="F234" s="161" t="str">
        <f ca="1">IF(ISTEXT(B234),SUM(OFFSET(E234,1,,MATCH("тема",B235:$B$258,0)-1,1)),"")</f>
        <v/>
      </c>
      <c r="G234" s="159" t="str">
        <f ca="1">IF(ISTEXT(A234),SUM(OFFSET(F234,,,MATCH("Раздел*",A235:$A$258,0)-1,1)),"")</f>
        <v/>
      </c>
      <c r="H234" s="85"/>
      <c r="I234" s="57"/>
      <c r="J234" s="38" t="s">
        <v>38</v>
      </c>
      <c r="K234" s="48" t="s">
        <v>354</v>
      </c>
    </row>
    <row r="235" spans="3:11" ht="31.5" outlineLevel="1" x14ac:dyDescent="0.25">
      <c r="C235" s="27">
        <v>114</v>
      </c>
      <c r="D235" s="28" t="s">
        <v>355</v>
      </c>
      <c r="E235" s="162">
        <f t="shared" si="3"/>
        <v>1</v>
      </c>
      <c r="F235" s="161" t="str">
        <f ca="1">IF(ISTEXT(B235),SUM(OFFSET(E235,1,,MATCH("тема",B236:$B$258,0)-1,1)),"")</f>
        <v/>
      </c>
      <c r="G235" s="159" t="str">
        <f ca="1">IF(ISTEXT(A235),SUM(OFFSET(F235,,,MATCH("Раздел*",A236:$A$258,0)-1,1)),"")</f>
        <v/>
      </c>
      <c r="H235" s="85"/>
      <c r="I235" s="57"/>
      <c r="J235" s="38" t="s">
        <v>21</v>
      </c>
      <c r="K235" s="44"/>
    </row>
    <row r="236" spans="3:11" ht="33" customHeight="1" outlineLevel="1" x14ac:dyDescent="0.25">
      <c r="C236" s="33">
        <v>115</v>
      </c>
      <c r="D236" s="28" t="s">
        <v>356</v>
      </c>
      <c r="E236" s="162">
        <f t="shared" si="3"/>
        <v>1</v>
      </c>
      <c r="F236" s="161" t="str">
        <f ca="1">IF(ISTEXT(B236),SUM(OFFSET(E236,1,,MATCH("тема",B237:$B$258,0)-1,1)),"")</f>
        <v/>
      </c>
      <c r="G236" s="159" t="str">
        <f ca="1">IF(ISTEXT(A236),SUM(OFFSET(F236,,,MATCH("Раздел*",A237:$A$258,0)-1,1)),"")</f>
        <v/>
      </c>
      <c r="I236" s="57"/>
      <c r="J236" s="51" t="s">
        <v>43</v>
      </c>
      <c r="K236" s="44"/>
    </row>
    <row r="237" spans="3:11" outlineLevel="1" x14ac:dyDescent="0.25">
      <c r="C237" s="27">
        <v>116</v>
      </c>
      <c r="D237" s="50" t="s">
        <v>357</v>
      </c>
      <c r="E237" s="162">
        <f t="shared" si="3"/>
        <v>1</v>
      </c>
      <c r="F237" s="161" t="str">
        <f ca="1">IF(ISTEXT(B237),SUM(OFFSET(E237,1,,MATCH("тема",B238:$B$258,0)-1,1)),"")</f>
        <v/>
      </c>
      <c r="G237" s="159" t="str">
        <f ca="1">IF(ISTEXT(A237),SUM(OFFSET(F237,,,MATCH("Раздел*",A238:$A$258,0)-1,1)),"")</f>
        <v/>
      </c>
      <c r="H237" s="85"/>
      <c r="I237" s="57"/>
      <c r="J237" s="26" t="s">
        <v>46</v>
      </c>
      <c r="K237" s="44"/>
    </row>
    <row r="238" spans="3:11" outlineLevel="1" x14ac:dyDescent="0.25">
      <c r="C238" s="27">
        <v>117</v>
      </c>
      <c r="D238" s="50" t="s">
        <v>358</v>
      </c>
      <c r="E238" s="162">
        <f t="shared" si="3"/>
        <v>1</v>
      </c>
      <c r="F238" s="161" t="str">
        <f ca="1">IF(ISTEXT(B238),SUM(OFFSET(E238,1,,MATCH("тема",B239:$B$258,0)-1,1)),"")</f>
        <v/>
      </c>
      <c r="G238" s="159" t="str">
        <f ca="1">IF(ISTEXT(A238),SUM(OFFSET(F238,,,MATCH("Раздел*",A239:$A$258,0)-1,1)),"")</f>
        <v/>
      </c>
      <c r="H238" s="85"/>
      <c r="I238" s="57"/>
      <c r="J238" s="38" t="s">
        <v>50</v>
      </c>
      <c r="K238" s="44"/>
    </row>
    <row r="239" spans="3:11" outlineLevel="1" x14ac:dyDescent="0.25">
      <c r="C239" s="27">
        <v>118</v>
      </c>
      <c r="D239" s="50" t="s">
        <v>359</v>
      </c>
      <c r="E239" s="162">
        <f t="shared" si="3"/>
        <v>1</v>
      </c>
      <c r="F239" s="161" t="str">
        <f ca="1">IF(ISTEXT(B239),SUM(OFFSET(E239,1,,MATCH("тема",B240:$B$258,0)-1,1)),"")</f>
        <v/>
      </c>
      <c r="G239" s="159" t="str">
        <f ca="1">IF(ISTEXT(A239),SUM(OFFSET(F239,,,MATCH("Раздел*",A240:$A$258,0)-1,1)),"")</f>
        <v/>
      </c>
      <c r="H239" s="85"/>
      <c r="I239" s="57"/>
      <c r="J239" s="51" t="s">
        <v>54</v>
      </c>
      <c r="K239" s="44"/>
    </row>
    <row r="240" spans="3:11" ht="31.5" outlineLevel="1" x14ac:dyDescent="0.25">
      <c r="C240" s="13">
        <v>119</v>
      </c>
      <c r="D240" s="28" t="s">
        <v>360</v>
      </c>
      <c r="E240" s="162">
        <f t="shared" si="3"/>
        <v>1</v>
      </c>
      <c r="F240" s="161" t="str">
        <f ca="1">IF(ISTEXT(B240),SUM(OFFSET(E240,1,,MATCH("тема",B241:$B$258,0)-1,1)),"")</f>
        <v/>
      </c>
      <c r="G240" s="159" t="str">
        <f ca="1">IF(ISTEXT(A240),SUM(OFFSET(F240,,,MATCH("Раздел*",A241:$A$258,0)-1,1)),"")</f>
        <v/>
      </c>
      <c r="H240" s="41"/>
      <c r="I240" s="42"/>
      <c r="J240" s="38" t="s">
        <v>57</v>
      </c>
      <c r="K240" s="44"/>
    </row>
    <row r="241" spans="1:11" ht="31.5" outlineLevel="1" x14ac:dyDescent="0.25">
      <c r="C241" s="13">
        <v>120</v>
      </c>
      <c r="D241" s="28" t="s">
        <v>361</v>
      </c>
      <c r="E241" s="162">
        <f t="shared" si="3"/>
        <v>1</v>
      </c>
      <c r="F241" s="161" t="str">
        <f ca="1">IF(ISTEXT(B241),SUM(OFFSET(E241,1,,MATCH("тема",B242:$B$258,0)-1,1)),"")</f>
        <v/>
      </c>
      <c r="G241" s="159" t="str">
        <f ca="1">IF(ISTEXT(A241),SUM(OFFSET(F241,,,MATCH("Раздел*",A242:$A$258,0)-1,1)),"")</f>
        <v/>
      </c>
      <c r="H241" s="41"/>
      <c r="I241" s="42"/>
      <c r="J241" s="38"/>
      <c r="K241" s="44"/>
    </row>
    <row r="242" spans="1:11" ht="18.75" outlineLevel="1" x14ac:dyDescent="0.25">
      <c r="B242" s="19" t="s">
        <v>15</v>
      </c>
      <c r="C242" s="13"/>
      <c r="D242" s="21" t="s">
        <v>247</v>
      </c>
      <c r="E242" s="162">
        <f t="shared" si="3"/>
        <v>0</v>
      </c>
      <c r="F242" s="161">
        <f ca="1">IF(ISTEXT(B242),SUM(OFFSET(E242,1,,MATCH("тема",B243:$B$258,0)-1,1)),"")</f>
        <v>5</v>
      </c>
      <c r="G242" s="159" t="str">
        <f ca="1">IF(ISTEXT(A242),SUM(OFFSET(F242,,,MATCH("Раздел*",A243:$A$258,0)-1,1)),"")</f>
        <v/>
      </c>
      <c r="H242" s="15"/>
      <c r="I242" s="42"/>
      <c r="J242" s="59"/>
      <c r="K242" s="67" t="s">
        <v>362</v>
      </c>
    </row>
    <row r="243" spans="1:11" outlineLevel="1" x14ac:dyDescent="0.25">
      <c r="C243" s="55">
        <v>121</v>
      </c>
      <c r="D243" s="50" t="s">
        <v>363</v>
      </c>
      <c r="E243" s="162">
        <f t="shared" si="3"/>
        <v>1</v>
      </c>
      <c r="F243" s="161" t="str">
        <f ca="1">IF(ISTEXT(B243),SUM(OFFSET(E243,1,,MATCH("тема",B244:$B$258,0)-1,1)),"")</f>
        <v/>
      </c>
      <c r="G243" s="159" t="str">
        <f ca="1">IF(ISTEXT(A243),SUM(OFFSET(F243,,,MATCH("Раздел*",A244:$A$258,0)-1,1)),"")</f>
        <v/>
      </c>
      <c r="H243" s="30"/>
      <c r="I243" s="46"/>
      <c r="J243" s="59"/>
      <c r="K243" s="44" t="s">
        <v>263</v>
      </c>
    </row>
    <row r="244" spans="1:11" ht="31.5" outlineLevel="1" x14ac:dyDescent="0.25">
      <c r="C244" s="55">
        <v>122</v>
      </c>
      <c r="D244" s="28" t="s">
        <v>364</v>
      </c>
      <c r="E244" s="162">
        <f t="shared" si="3"/>
        <v>1</v>
      </c>
      <c r="F244" s="161" t="str">
        <f ca="1">IF(ISTEXT(B244),SUM(OFFSET(E244,1,,MATCH("тема",B245:$B$258,0)-1,1)),"")</f>
        <v/>
      </c>
      <c r="G244" s="159" t="str">
        <f ca="1">IF(ISTEXT(A244),SUM(OFFSET(F244,,,MATCH("Раздел*",A245:$A$258,0)-1,1)),"")</f>
        <v/>
      </c>
      <c r="H244" s="30"/>
      <c r="I244" s="57"/>
      <c r="J244" s="59"/>
      <c r="K244" s="69" t="s">
        <v>250</v>
      </c>
    </row>
    <row r="245" spans="1:11" ht="41.25" customHeight="1" outlineLevel="1" x14ac:dyDescent="0.25">
      <c r="C245" s="55">
        <v>123</v>
      </c>
      <c r="D245" s="28" t="s">
        <v>365</v>
      </c>
      <c r="E245" s="162">
        <f t="shared" si="3"/>
        <v>1</v>
      </c>
      <c r="F245" s="161" t="str">
        <f ca="1">IF(ISTEXT(B245),SUM(OFFSET(E245,1,,MATCH("тема",B246:$B$258,0)-1,1)),"")</f>
        <v/>
      </c>
      <c r="G245" s="159" t="str">
        <f ca="1">IF(ISTEXT(A245),SUM(OFFSET(F245,,,MATCH("Раздел*",A246:$A$258,0)-1,1)),"")</f>
        <v/>
      </c>
      <c r="H245" s="56"/>
      <c r="I245" s="57"/>
      <c r="J245" s="59"/>
      <c r="K245" s="67" t="s">
        <v>366</v>
      </c>
    </row>
    <row r="246" spans="1:11" ht="63" outlineLevel="1" x14ac:dyDescent="0.25">
      <c r="C246" s="55">
        <v>124</v>
      </c>
      <c r="D246" s="28" t="s">
        <v>367</v>
      </c>
      <c r="E246" s="162">
        <f t="shared" si="3"/>
        <v>1</v>
      </c>
      <c r="F246" s="161" t="str">
        <f ca="1">IF(ISTEXT(B246),SUM(OFFSET(E246,1,,MATCH("тема",B247:$B$258,0)-1,1)),"")</f>
        <v/>
      </c>
      <c r="G246" s="159" t="str">
        <f ca="1">IF(ISTEXT(A246),SUM(OFFSET(F246,,,MATCH("Раздел*",A247:$A$258,0)-1,1)),"")</f>
        <v/>
      </c>
      <c r="H246" s="56"/>
      <c r="I246" s="57"/>
      <c r="J246" s="38"/>
      <c r="K246" s="69" t="s">
        <v>368</v>
      </c>
    </row>
    <row r="247" spans="1:11" ht="31.5" outlineLevel="1" x14ac:dyDescent="0.25">
      <c r="C247" s="55">
        <v>125</v>
      </c>
      <c r="D247" s="28" t="s">
        <v>369</v>
      </c>
      <c r="E247" s="162">
        <f t="shared" si="3"/>
        <v>1</v>
      </c>
      <c r="F247" s="161" t="str">
        <f ca="1">IF(ISTEXT(B247),SUM(OFFSET(E247,1,,MATCH("тема",B248:$B$258,0)-1,1)),"")</f>
        <v/>
      </c>
      <c r="G247" s="159" t="str">
        <f ca="1">IF(ISTEXT(A247),SUM(OFFSET(F247,,,MATCH("Раздел*",A248:$A$258,0)-1,1)),"")</f>
        <v/>
      </c>
      <c r="H247" s="56"/>
      <c r="I247" s="57"/>
      <c r="J247" s="38"/>
      <c r="K247" s="86" t="s">
        <v>370</v>
      </c>
    </row>
    <row r="248" spans="1:11" x14ac:dyDescent="0.25">
      <c r="C248" s="20"/>
      <c r="D248" s="28"/>
      <c r="E248" s="162">
        <f t="shared" si="3"/>
        <v>0</v>
      </c>
      <c r="F248" s="161" t="str">
        <f ca="1">IF(ISTEXT(B248),SUM(OFFSET(E248,1,,MATCH("тема",B249:$B$258,0)-1,1)),"")</f>
        <v/>
      </c>
      <c r="G248" s="159" t="str">
        <f ca="1">IF(ISTEXT(A248),SUM(OFFSET(F248,,,MATCH("Раздел*",A249:$A$258,0)-1,1)),"")</f>
        <v/>
      </c>
      <c r="H248" s="15"/>
      <c r="I248" s="42"/>
      <c r="J248" s="38"/>
      <c r="K248" s="86"/>
    </row>
    <row r="249" spans="1:11" ht="29.25" x14ac:dyDescent="0.25">
      <c r="A249" s="12" t="s">
        <v>371</v>
      </c>
      <c r="B249" s="12"/>
      <c r="C249" s="13"/>
      <c r="D249" s="14" t="s">
        <v>29</v>
      </c>
      <c r="E249" s="162">
        <f t="shared" si="3"/>
        <v>0</v>
      </c>
      <c r="F249" s="161" t="str">
        <f ca="1">IF(ISTEXT(B249),SUM(OFFSET(E249,1,,MATCH("тема",B250:$B$258,0)-1,1)),"")</f>
        <v/>
      </c>
      <c r="G249" s="159">
        <f ca="1">IF(ISTEXT(A249),SUM(OFFSET(F249,,,MATCH("Раздел*",A250:$A$258,0)-1,1)),"")</f>
        <v>7</v>
      </c>
      <c r="H249" s="15"/>
      <c r="I249" s="42"/>
      <c r="J249" s="38"/>
      <c r="K249" s="54"/>
    </row>
    <row r="250" spans="1:11" ht="18.75" outlineLevel="1" x14ac:dyDescent="0.25">
      <c r="B250" s="19" t="s">
        <v>15</v>
      </c>
      <c r="C250" s="20"/>
      <c r="D250" s="21" t="s">
        <v>372</v>
      </c>
      <c r="E250" s="162">
        <f t="shared" si="3"/>
        <v>0</v>
      </c>
      <c r="F250" s="161">
        <f ca="1">IF(ISTEXT(B250),SUM(OFFSET(E250,1,,MATCH("тема",B251:$B$258,0)-1,1)),"")</f>
        <v>7</v>
      </c>
      <c r="G250" s="159" t="str">
        <f ca="1">IF(ISTEXT(A250),SUM(OFFSET(F250,,,MATCH("Раздел*",A251:$A$258,0)-1,1)),"")</f>
        <v/>
      </c>
      <c r="H250" s="23"/>
      <c r="I250" s="36"/>
      <c r="J250" s="51"/>
      <c r="K250" s="86" t="s">
        <v>373</v>
      </c>
    </row>
    <row r="251" spans="1:11" outlineLevel="1" x14ac:dyDescent="0.25">
      <c r="C251" s="55">
        <v>126</v>
      </c>
      <c r="D251" s="50" t="s">
        <v>374</v>
      </c>
      <c r="E251" s="162">
        <f t="shared" si="3"/>
        <v>1</v>
      </c>
      <c r="F251" s="161" t="str">
        <f ca="1">IF(ISTEXT(B251),SUM(OFFSET(E251,1,,MATCH("тема",B252:$B$258,0)-1,1)),"")</f>
        <v/>
      </c>
      <c r="G251" s="159" t="str">
        <f ca="1">IF(ISTEXT(A251),SUM(OFFSET(F251,,,MATCH("Раздел*",A252:$A$258,0)-1,1)),"")</f>
        <v/>
      </c>
      <c r="H251" s="30"/>
      <c r="I251" s="46"/>
      <c r="J251" s="26"/>
      <c r="K251" s="44" t="s">
        <v>375</v>
      </c>
    </row>
    <row r="252" spans="1:11" ht="31.5" outlineLevel="1" x14ac:dyDescent="0.25">
      <c r="C252" s="55">
        <v>127</v>
      </c>
      <c r="D252" s="28" t="s">
        <v>376</v>
      </c>
      <c r="E252" s="162">
        <f t="shared" si="3"/>
        <v>1</v>
      </c>
      <c r="F252" s="161" t="str">
        <f ca="1">IF(ISTEXT(B252),SUM(OFFSET(E252,1,,MATCH("тема",B253:$B$258,0)-1,1)),"")</f>
        <v/>
      </c>
      <c r="G252" s="159" t="str">
        <f ca="1">IF(ISTEXT(A252),SUM(OFFSET(F252,,,MATCH("Раздел*",A253:$A$258,0)-1,1)),"")</f>
        <v/>
      </c>
      <c r="H252" s="30"/>
      <c r="I252" s="57"/>
      <c r="J252" s="38"/>
      <c r="K252" s="67" t="s">
        <v>377</v>
      </c>
    </row>
    <row r="253" spans="1:11" outlineLevel="1" x14ac:dyDescent="0.25">
      <c r="C253" s="27">
        <v>128</v>
      </c>
      <c r="D253" s="50" t="s">
        <v>378</v>
      </c>
      <c r="E253" s="162">
        <f t="shared" si="3"/>
        <v>1</v>
      </c>
      <c r="F253" s="161" t="str">
        <f ca="1">IF(ISTEXT(B253),SUM(OFFSET(E253,1,,MATCH("тема",B254:$B$258,0)-1,1)),"")</f>
        <v/>
      </c>
      <c r="G253" s="159" t="str">
        <f ca="1">IF(ISTEXT(A253),SUM(OFFSET(F253,,,MATCH("Раздел*",A254:$A$258,0)-1,1)),"")</f>
        <v/>
      </c>
      <c r="H253" s="56"/>
      <c r="I253" s="57"/>
      <c r="J253" s="51"/>
      <c r="K253" s="44" t="s">
        <v>379</v>
      </c>
    </row>
    <row r="254" spans="1:11" ht="32.25" customHeight="1" outlineLevel="1" x14ac:dyDescent="0.25">
      <c r="C254" s="27">
        <v>129</v>
      </c>
      <c r="D254" s="28" t="s">
        <v>380</v>
      </c>
      <c r="E254" s="162">
        <f t="shared" si="3"/>
        <v>1</v>
      </c>
      <c r="F254" s="161" t="str">
        <f ca="1">IF(ISTEXT(B254),SUM(OFFSET(E254,1,,MATCH("тема",B255:$B$258,0)-1,1)),"")</f>
        <v/>
      </c>
      <c r="G254" s="159" t="str">
        <f ca="1">IF(ISTEXT(A254),SUM(OFFSET(F254,,,MATCH("Раздел*",A255:$A$258,0)-1,1)),"")</f>
        <v/>
      </c>
      <c r="H254" s="56"/>
      <c r="I254" s="57"/>
      <c r="J254" s="38"/>
      <c r="K254" s="44" t="s">
        <v>381</v>
      </c>
    </row>
    <row r="255" spans="1:11" outlineLevel="1" x14ac:dyDescent="0.25">
      <c r="C255" s="13">
        <v>130</v>
      </c>
      <c r="D255" s="50" t="s">
        <v>382</v>
      </c>
      <c r="E255" s="162">
        <f t="shared" si="3"/>
        <v>1</v>
      </c>
      <c r="F255" s="161" t="str">
        <f ca="1">IF(ISTEXT(B255),SUM(OFFSET(E255,1,,MATCH("тема",B256:$B$258,0)-1,1)),"")</f>
        <v/>
      </c>
      <c r="G255" s="159" t="str">
        <f ca="1">IF(ISTEXT(A255),SUM(OFFSET(F255,,,MATCH("Раздел*",A256:$A$258,0)-1,1)),"")</f>
        <v/>
      </c>
      <c r="H255" s="15"/>
      <c r="I255" s="57"/>
      <c r="J255" s="87"/>
      <c r="K255" s="44"/>
    </row>
    <row r="256" spans="1:11" ht="31.5" outlineLevel="1" x14ac:dyDescent="0.25">
      <c r="C256" s="27">
        <v>131</v>
      </c>
      <c r="D256" s="28" t="s">
        <v>383</v>
      </c>
      <c r="E256" s="162">
        <f t="shared" si="3"/>
        <v>1</v>
      </c>
      <c r="F256" s="161" t="str">
        <f ca="1">IF(ISTEXT(B256),SUM(OFFSET(E256,1,,MATCH("тема",B257:$B$258,0)-1,1)),"")</f>
        <v/>
      </c>
      <c r="G256" s="159" t="str">
        <f ca="1">IF(ISTEXT(A256),SUM(OFFSET(F256,,,MATCH("Раздел*",A257:$A$258,0)-1,1)),"")</f>
        <v/>
      </c>
      <c r="H256" s="56"/>
      <c r="I256" s="88"/>
      <c r="J256" s="59"/>
      <c r="K256" s="26"/>
    </row>
    <row r="257" spans="1:11" ht="18.75" outlineLevel="1" x14ac:dyDescent="0.25">
      <c r="B257" s="19"/>
      <c r="C257" s="27">
        <v>132</v>
      </c>
      <c r="D257" s="50" t="s">
        <v>384</v>
      </c>
      <c r="E257" s="162">
        <f t="shared" si="3"/>
        <v>1</v>
      </c>
      <c r="F257" s="161" t="str">
        <f ca="1">IF(ISTEXT(B257),SUM(OFFSET(E257,1,,MATCH("тема",B258:$B$258,0)-1,1)),"")</f>
        <v/>
      </c>
      <c r="G257" s="159" t="str">
        <f ca="1">IF(ISTEXT(A257),SUM(OFFSET(F257,,,MATCH("Раздел*",A258:$A$258,0)-1,1)),"")</f>
        <v/>
      </c>
      <c r="H257" s="56"/>
      <c r="I257" s="88"/>
      <c r="J257" s="89"/>
      <c r="K257" s="87"/>
    </row>
    <row r="258" spans="1:11" ht="18.75" x14ac:dyDescent="0.25">
      <c r="A258" s="164" t="s">
        <v>401</v>
      </c>
      <c r="B258" s="163" t="s">
        <v>15</v>
      </c>
      <c r="D258" s="90" t="s">
        <v>385</v>
      </c>
      <c r="E258" s="90">
        <f>SUM(E4:E257)</f>
        <v>132</v>
      </c>
      <c r="F258" s="22">
        <f ca="1">SUM(F4:F257)</f>
        <v>132</v>
      </c>
      <c r="G258" s="91">
        <f ca="1">SUM(G4:G257)</f>
        <v>132</v>
      </c>
    </row>
    <row r="259" spans="1:11" ht="16.5" thickBot="1" x14ac:dyDescent="0.3">
      <c r="C259" s="93"/>
      <c r="D259" s="94"/>
      <c r="E259" s="94"/>
      <c r="F259" s="95"/>
      <c r="G259" s="96"/>
      <c r="H259" s="97"/>
      <c r="I259" s="97"/>
      <c r="J259" s="98"/>
    </row>
    <row r="260" spans="1:11" ht="16.5" thickBot="1" x14ac:dyDescent="0.3">
      <c r="C260"/>
      <c r="D260" s="99" t="s">
        <v>386</v>
      </c>
      <c r="E260" s="100"/>
      <c r="F260" s="101"/>
      <c r="G260" s="96"/>
      <c r="J260"/>
    </row>
    <row r="261" spans="1:11" ht="47.25" x14ac:dyDescent="0.25">
      <c r="C261" s="102" t="s">
        <v>387</v>
      </c>
      <c r="D261" s="103" t="s">
        <v>12</v>
      </c>
      <c r="E261" s="104"/>
      <c r="F261"/>
      <c r="G261" s="105">
        <f ca="1">SUBTOTAL(9,F262:F264)</f>
        <v>4</v>
      </c>
      <c r="J261"/>
    </row>
    <row r="262" spans="1:11" x14ac:dyDescent="0.25">
      <c r="C262" s="106">
        <v>1</v>
      </c>
      <c r="D262" s="107" t="s">
        <v>16</v>
      </c>
      <c r="E262" s="50"/>
      <c r="F262" s="22">
        <f ca="1">F5</f>
        <v>1</v>
      </c>
      <c r="G262" s="96"/>
      <c r="J262"/>
    </row>
    <row r="263" spans="1:11" ht="31.5" x14ac:dyDescent="0.25">
      <c r="C263" s="106">
        <v>2</v>
      </c>
      <c r="D263" s="108" t="s">
        <v>23</v>
      </c>
      <c r="E263" s="109"/>
      <c r="F263" s="110">
        <v>1</v>
      </c>
      <c r="G263" s="111"/>
      <c r="J263"/>
    </row>
    <row r="264" spans="1:11" ht="31.5" x14ac:dyDescent="0.25">
      <c r="C264" s="106">
        <v>3</v>
      </c>
      <c r="D264" s="108" t="s">
        <v>388</v>
      </c>
      <c r="E264" s="28"/>
      <c r="F264" s="22">
        <v>2</v>
      </c>
      <c r="G264" s="111"/>
      <c r="I264" s="112"/>
    </row>
    <row r="265" spans="1:11" ht="16.5" thickBot="1" x14ac:dyDescent="0.3">
      <c r="G265" s="96"/>
    </row>
    <row r="266" spans="1:11" x14ac:dyDescent="0.25">
      <c r="C266" s="102" t="s">
        <v>389</v>
      </c>
      <c r="D266" s="113" t="s">
        <v>53</v>
      </c>
      <c r="E266" s="90"/>
      <c r="F266" s="22"/>
      <c r="G266" s="114">
        <f ca="1">F267</f>
        <v>13</v>
      </c>
    </row>
    <row r="267" spans="1:11" s="117" customFormat="1" x14ac:dyDescent="0.25">
      <c r="A267" s="1"/>
      <c r="B267" s="1"/>
      <c r="C267" s="106">
        <v>1</v>
      </c>
      <c r="D267" s="108" t="s">
        <v>390</v>
      </c>
      <c r="E267" s="50"/>
      <c r="F267" s="22">
        <f ca="1">F23+F40+F63+F78+F96+F109+F215</f>
        <v>13</v>
      </c>
      <c r="G267" s="96"/>
      <c r="H267" s="115"/>
      <c r="I267" s="115"/>
      <c r="J267" s="116"/>
      <c r="K267" s="25"/>
    </row>
    <row r="268" spans="1:11" s="117" customFormat="1" ht="16.5" thickBot="1" x14ac:dyDescent="0.3">
      <c r="A268" s="1"/>
      <c r="B268" s="1"/>
      <c r="C268" s="33"/>
      <c r="D268" s="87"/>
      <c r="E268" s="87"/>
      <c r="F268" s="118"/>
      <c r="G268" s="96"/>
      <c r="H268" s="115"/>
      <c r="I268" s="115"/>
      <c r="J268" s="116"/>
      <c r="K268" s="25"/>
    </row>
    <row r="269" spans="1:11" ht="31.5" x14ac:dyDescent="0.25">
      <c r="C269" s="102" t="s">
        <v>391</v>
      </c>
      <c r="D269" s="113" t="s">
        <v>68</v>
      </c>
      <c r="E269" s="119"/>
      <c r="F269" s="120"/>
      <c r="G269" s="114">
        <f ca="1">SUBTOTAL(9,F270:F272)</f>
        <v>82</v>
      </c>
    </row>
    <row r="270" spans="1:11" ht="31.5" x14ac:dyDescent="0.25">
      <c r="C270" s="106">
        <v>1</v>
      </c>
      <c r="D270" s="108" t="s">
        <v>70</v>
      </c>
      <c r="E270" s="28"/>
      <c r="F270" s="22">
        <f ca="1">F32+F44+F58+F73+F113+F126+F139+F181</f>
        <v>15</v>
      </c>
      <c r="G270" s="121"/>
    </row>
    <row r="271" spans="1:11" ht="47.25" x14ac:dyDescent="0.25">
      <c r="C271" s="106">
        <v>2</v>
      </c>
      <c r="D271" s="108" t="s">
        <v>392</v>
      </c>
      <c r="E271" s="28"/>
      <c r="F271" s="22">
        <f ca="1">F122+F143+F152+F184+F222</f>
        <v>54</v>
      </c>
      <c r="G271" s="121"/>
    </row>
    <row r="272" spans="1:11" x14ac:dyDescent="0.25">
      <c r="C272" s="106">
        <v>3</v>
      </c>
      <c r="D272" s="108" t="s">
        <v>247</v>
      </c>
      <c r="E272" s="50"/>
      <c r="F272" s="22">
        <f ca="1">F242+F174+F164</f>
        <v>13</v>
      </c>
      <c r="G272" s="121"/>
    </row>
    <row r="273" spans="3:7" ht="16.5" thickBot="1" x14ac:dyDescent="0.3">
      <c r="C273" s="76"/>
      <c r="D273" s="87"/>
      <c r="E273" s="87"/>
      <c r="F273" s="22"/>
      <c r="G273" s="121"/>
    </row>
    <row r="274" spans="3:7" x14ac:dyDescent="0.25">
      <c r="C274" s="102" t="s">
        <v>393</v>
      </c>
      <c r="D274" s="113" t="s">
        <v>98</v>
      </c>
      <c r="E274" s="122"/>
      <c r="F274" s="120"/>
      <c r="G274" s="114">
        <f ca="1">F275</f>
        <v>12</v>
      </c>
    </row>
    <row r="275" spans="3:7" ht="31.5" x14ac:dyDescent="0.25">
      <c r="C275" s="106">
        <v>1</v>
      </c>
      <c r="D275" s="108" t="s">
        <v>100</v>
      </c>
      <c r="E275" s="123"/>
      <c r="F275" s="22">
        <f ca="1">F53+F90+F105+F118+F130+F158</f>
        <v>12</v>
      </c>
      <c r="G275" s="121"/>
    </row>
    <row r="276" spans="3:7" ht="16.5" thickBot="1" x14ac:dyDescent="0.3">
      <c r="C276" s="124"/>
      <c r="D276" s="108"/>
      <c r="E276" s="125"/>
      <c r="F276" s="126"/>
      <c r="G276" s="121"/>
    </row>
    <row r="277" spans="3:7" ht="16.5" thickBot="1" x14ac:dyDescent="0.3">
      <c r="C277" s="102" t="s">
        <v>394</v>
      </c>
      <c r="D277" s="113" t="s">
        <v>121</v>
      </c>
      <c r="E277" s="127"/>
      <c r="F277" s="128"/>
      <c r="G277" s="114">
        <f ca="1">SUBTOTAL(9,F278:F279)</f>
        <v>5</v>
      </c>
    </row>
    <row r="278" spans="3:7" ht="33" customHeight="1" x14ac:dyDescent="0.25">
      <c r="C278" s="129">
        <v>1</v>
      </c>
      <c r="D278" s="108" t="s">
        <v>227</v>
      </c>
      <c r="E278" s="130"/>
      <c r="F278" s="131">
        <f ca="1">F148</f>
        <v>1</v>
      </c>
      <c r="G278" s="121"/>
    </row>
    <row r="279" spans="3:7" x14ac:dyDescent="0.25">
      <c r="C279" s="106">
        <v>2</v>
      </c>
      <c r="D279" s="108" t="s">
        <v>123</v>
      </c>
      <c r="E279" s="123"/>
      <c r="F279" s="22">
        <f ca="1">F68+F82+F101</f>
        <v>4</v>
      </c>
      <c r="G279" s="121"/>
    </row>
    <row r="280" spans="3:7" ht="16.5" thickBot="1" x14ac:dyDescent="0.3">
      <c r="C280" s="76"/>
      <c r="D280" s="132"/>
      <c r="E280" s="132"/>
      <c r="F280" s="133"/>
      <c r="G280" s="121"/>
    </row>
    <row r="281" spans="3:7" ht="32.25" thickBot="1" x14ac:dyDescent="0.3">
      <c r="C281" s="134" t="s">
        <v>395</v>
      </c>
      <c r="D281" s="113" t="s">
        <v>396</v>
      </c>
      <c r="E281" s="135"/>
      <c r="F281" s="128"/>
      <c r="G281" s="114">
        <f ca="1">SUBTOTAL(9,F282:F284)</f>
        <v>14</v>
      </c>
    </row>
    <row r="282" spans="3:7" x14ac:dyDescent="0.25">
      <c r="C282" s="129">
        <v>1</v>
      </c>
      <c r="D282" s="108" t="s">
        <v>31</v>
      </c>
      <c r="E282" s="40"/>
      <c r="F282" s="131">
        <f ca="1">F11+F19</f>
        <v>2</v>
      </c>
      <c r="G282" s="121"/>
    </row>
    <row r="283" spans="3:7" x14ac:dyDescent="0.25">
      <c r="C283" s="106">
        <v>2</v>
      </c>
      <c r="D283" s="108" t="s">
        <v>372</v>
      </c>
      <c r="E283" s="28"/>
      <c r="F283" s="22">
        <f ca="1">F250</f>
        <v>7</v>
      </c>
      <c r="G283" s="121"/>
    </row>
    <row r="284" spans="3:7" x14ac:dyDescent="0.25">
      <c r="C284" s="136">
        <v>3</v>
      </c>
      <c r="D284" s="108" t="s">
        <v>64</v>
      </c>
      <c r="E284" s="74"/>
      <c r="F284" s="120">
        <f ca="1">F28+F36+F86+F169</f>
        <v>5</v>
      </c>
      <c r="G284" s="121"/>
    </row>
    <row r="285" spans="3:7" ht="16.5" thickBot="1" x14ac:dyDescent="0.3">
      <c r="C285" s="137"/>
      <c r="D285" s="138"/>
      <c r="E285" s="138"/>
      <c r="F285" s="133"/>
      <c r="G285" s="121"/>
    </row>
    <row r="286" spans="3:7" ht="16.5" thickBot="1" x14ac:dyDescent="0.3">
      <c r="C286" s="134" t="s">
        <v>397</v>
      </c>
      <c r="D286" s="113" t="s">
        <v>206</v>
      </c>
      <c r="E286" s="139"/>
      <c r="F286" s="128"/>
      <c r="G286" s="114">
        <f ca="1">F287</f>
        <v>1</v>
      </c>
    </row>
    <row r="287" spans="3:7" x14ac:dyDescent="0.25">
      <c r="C287" s="140">
        <v>1</v>
      </c>
      <c r="D287" s="108" t="s">
        <v>208</v>
      </c>
      <c r="E287" s="87"/>
      <c r="F287" s="131">
        <f ca="1">F135</f>
        <v>1</v>
      </c>
      <c r="G287" s="121"/>
    </row>
    <row r="288" spans="3:7" ht="16.5" thickBot="1" x14ac:dyDescent="0.3">
      <c r="C288" s="124"/>
      <c r="D288" s="122"/>
      <c r="E288" s="122"/>
      <c r="F288" s="126"/>
      <c r="G288" s="121"/>
    </row>
    <row r="289" spans="3:7" ht="16.5" thickBot="1" x14ac:dyDescent="0.3">
      <c r="C289" s="134" t="s">
        <v>398</v>
      </c>
      <c r="D289" s="113" t="s">
        <v>37</v>
      </c>
      <c r="E289" s="141"/>
      <c r="F289" s="142"/>
      <c r="G289" s="121">
        <f ca="1">F290</f>
        <v>1</v>
      </c>
    </row>
    <row r="290" spans="3:7" x14ac:dyDescent="0.25">
      <c r="C290" s="106">
        <v>1</v>
      </c>
      <c r="D290" s="108" t="s">
        <v>399</v>
      </c>
      <c r="E290" s="50"/>
      <c r="F290" s="22">
        <f ca="1">F15</f>
        <v>1</v>
      </c>
      <c r="G290" s="121"/>
    </row>
    <row r="292" spans="3:7" x14ac:dyDescent="0.25">
      <c r="D292" s="143" t="s">
        <v>400</v>
      </c>
      <c r="F292" s="45">
        <f ca="1">SUM(F261:F290)</f>
        <v>132</v>
      </c>
      <c r="G292" s="114">
        <f ca="1">SUM(G261:G290)</f>
        <v>132</v>
      </c>
    </row>
  </sheetData>
  <autoFilter ref="A2:K258"/>
  <mergeCells count="6">
    <mergeCell ref="K1:K2"/>
    <mergeCell ref="C1:C2"/>
    <mergeCell ref="D1:D2"/>
    <mergeCell ref="E1:G1"/>
    <mergeCell ref="H1:I1"/>
    <mergeCell ref="J1:J2"/>
  </mergeCells>
  <pageMargins left="0.16" right="0.15" top="0.31496062992125984" bottom="0.27559055118110237" header="0.11811023622047245" footer="0.16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Математика</vt:lpstr>
      <vt:lpstr>Математика!Область_печати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Muzykin</cp:lastModifiedBy>
  <dcterms:created xsi:type="dcterms:W3CDTF">2016-09-09T17:29:55Z</dcterms:created>
  <dcterms:modified xsi:type="dcterms:W3CDTF">2016-09-09T19:21:58Z</dcterms:modified>
</cp:coreProperties>
</file>