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2135"/>
  </bookViews>
  <sheets>
    <sheet name="КР" sheetId="1" r:id="rId1"/>
    <sheet name="Разбивка" sheetId="4" state="hidden" r:id="rId2"/>
    <sheet name="Доверительный интервал (КР)" sheetId="3" state="hidden" r:id="rId3"/>
  </sheets>
  <definedNames>
    <definedName name="_xlnm._FilterDatabase" localSheetId="0" hidden="1">КР!$FS$11:$FX$16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L16" i="1" l="1"/>
  <c r="GL15" i="1"/>
  <c r="GL14" i="1"/>
  <c r="GL13" i="1"/>
  <c r="GL12" i="1"/>
  <c r="GJ16" i="1"/>
  <c r="GJ15" i="1"/>
  <c r="GJ14" i="1"/>
  <c r="GJ13" i="1"/>
  <c r="GJ12" i="1"/>
  <c r="GH16" i="1"/>
  <c r="GH15" i="1"/>
  <c r="GH14" i="1"/>
  <c r="GH13" i="1"/>
  <c r="GH12" i="1"/>
  <c r="GF16" i="1"/>
  <c r="GF15" i="1"/>
  <c r="GF14" i="1"/>
  <c r="GF13" i="1"/>
  <c r="GF12" i="1"/>
  <c r="GD16" i="1"/>
  <c r="GD15" i="1"/>
  <c r="GD14" i="1"/>
  <c r="GD13" i="1"/>
  <c r="GD12" i="1"/>
  <c r="GB13" i="1"/>
  <c r="GB14" i="1"/>
  <c r="GB15" i="1"/>
  <c r="GB16" i="1"/>
  <c r="GB12" i="1"/>
  <c r="FZ12" i="1" l="1"/>
  <c r="GO13" i="1" l="1"/>
  <c r="GO14" i="1"/>
  <c r="GO15" i="1"/>
  <c r="GO16" i="1"/>
  <c r="GO12" i="1"/>
  <c r="DD13" i="1"/>
  <c r="AY4" i="3" s="1"/>
  <c r="DD14" i="1"/>
  <c r="AY5" i="3" s="1"/>
  <c r="DD15" i="1"/>
  <c r="AY6" i="3" s="1"/>
  <c r="DD16" i="1"/>
  <c r="AY7" i="3" s="1"/>
  <c r="DD12" i="1"/>
  <c r="AY3" i="3" s="1"/>
  <c r="GM13" i="1" l="1"/>
  <c r="GM14" i="1"/>
  <c r="GM15" i="1"/>
  <c r="GM16" i="1"/>
  <c r="GM12" i="1"/>
  <c r="DB13" i="1" l="1"/>
  <c r="DB14" i="1"/>
  <c r="DB15" i="1"/>
  <c r="DB16" i="1"/>
  <c r="DB12" i="1"/>
  <c r="GK13" i="1"/>
  <c r="GK14" i="1"/>
  <c r="GK15" i="1"/>
  <c r="GK16" i="1"/>
  <c r="GK12" i="1"/>
  <c r="BF3" i="3" l="1"/>
  <c r="CZ13" i="1"/>
  <c r="CZ14" i="1"/>
  <c r="CZ15" i="1"/>
  <c r="CZ16" i="1"/>
  <c r="CZ12" i="1"/>
  <c r="FY12" i="1" l="1"/>
  <c r="GA12" i="1"/>
  <c r="GC12" i="1"/>
  <c r="GE12" i="1"/>
  <c r="GG12" i="1"/>
  <c r="GI12" i="1"/>
  <c r="GI13" i="1" l="1"/>
  <c r="GI14" i="1"/>
  <c r="GI15" i="1"/>
  <c r="GI16" i="1"/>
  <c r="CX13" i="1" l="1"/>
  <c r="CX14" i="1"/>
  <c r="CX15" i="1"/>
  <c r="CX16" i="1"/>
  <c r="CX12" i="1"/>
  <c r="GG13" i="1" l="1"/>
  <c r="GG14" i="1"/>
  <c r="GG15" i="1"/>
  <c r="GG16" i="1"/>
  <c r="CV13" i="1"/>
  <c r="CV14" i="1"/>
  <c r="CV15" i="1"/>
  <c r="CV16" i="1"/>
  <c r="CV12" i="1"/>
  <c r="G12" i="4" l="1"/>
  <c r="GE13" i="1" l="1"/>
  <c r="GE14" i="1"/>
  <c r="GE15" i="1"/>
  <c r="GE16" i="1"/>
  <c r="CT13" i="1"/>
  <c r="CT14" i="1"/>
  <c r="CT15" i="1"/>
  <c r="CT16" i="1"/>
  <c r="CT12" i="1"/>
  <c r="BL3" i="3" l="1" a="1"/>
  <c r="BL3" i="3" s="1"/>
  <c r="DW12" i="1" s="1"/>
  <c r="BM3" i="3" a="1"/>
  <c r="BM3" i="3" s="1"/>
  <c r="DX12" i="1" s="1"/>
  <c r="BN3" i="3" a="1"/>
  <c r="BN3" i="3" s="1"/>
  <c r="DY12" i="1" s="1"/>
  <c r="BO3" i="3" a="1"/>
  <c r="BO3" i="3" s="1"/>
  <c r="DZ12" i="1" s="1"/>
  <c r="BP3" i="3" a="1"/>
  <c r="BP3" i="3" s="1"/>
  <c r="EA12" i="1" s="1"/>
  <c r="BQ3" i="3" a="1"/>
  <c r="BQ3" i="3" s="1"/>
  <c r="EB12" i="1" s="1"/>
  <c r="BR3" i="3" a="1"/>
  <c r="BR3" i="3" s="1"/>
  <c r="EC12" i="1" s="1"/>
  <c r="BS3" i="3" a="1"/>
  <c r="BS3" i="3" s="1"/>
  <c r="ED12" i="1" s="1"/>
  <c r="BT3" i="3" a="1"/>
  <c r="BT3" i="3" s="1"/>
  <c r="EE12" i="1" s="1"/>
  <c r="BU3" i="3" a="1"/>
  <c r="BU3" i="3" s="1"/>
  <c r="EF12" i="1" s="1"/>
  <c r="BV3" i="3" a="1"/>
  <c r="BV3" i="3" s="1"/>
  <c r="EG12" i="1" s="1"/>
  <c r="BW3" i="3" a="1"/>
  <c r="BW3" i="3" s="1"/>
  <c r="EH12" i="1" s="1"/>
  <c r="BL4" i="3" a="1"/>
  <c r="BL4" i="3" s="1"/>
  <c r="DW13" i="1" s="1"/>
  <c r="BM4" i="3" a="1"/>
  <c r="BM4" i="3" s="1"/>
  <c r="DX13" i="1" s="1"/>
  <c r="BN4" i="3" a="1"/>
  <c r="BN4" i="3" s="1"/>
  <c r="DY13" i="1" s="1"/>
  <c r="BO4" i="3" a="1"/>
  <c r="BO4" i="3" s="1"/>
  <c r="DZ13" i="1" s="1"/>
  <c r="BP4" i="3" a="1"/>
  <c r="BP4" i="3" s="1"/>
  <c r="EA13" i="1" s="1"/>
  <c r="BQ4" i="3" a="1"/>
  <c r="BQ4" i="3" s="1"/>
  <c r="EB13" i="1" s="1"/>
  <c r="BR4" i="3" a="1"/>
  <c r="BR4" i="3" s="1"/>
  <c r="EC13" i="1" s="1"/>
  <c r="BS4" i="3" a="1"/>
  <c r="BS4" i="3" s="1"/>
  <c r="ED13" i="1" s="1"/>
  <c r="BT4" i="3" a="1"/>
  <c r="BT4" i="3" s="1"/>
  <c r="EE13" i="1" s="1"/>
  <c r="BU4" i="3" a="1"/>
  <c r="BU4" i="3" s="1"/>
  <c r="EF13" i="1" s="1"/>
  <c r="BV4" i="3" a="1"/>
  <c r="BV4" i="3" s="1"/>
  <c r="EG13" i="1" s="1"/>
  <c r="BW4" i="3" a="1"/>
  <c r="BW4" i="3" s="1"/>
  <c r="EH13" i="1" s="1"/>
  <c r="BL5" i="3" a="1"/>
  <c r="BL5" i="3" s="1"/>
  <c r="DW14" i="1" s="1"/>
  <c r="BM5" i="3" a="1"/>
  <c r="BM5" i="3" s="1"/>
  <c r="DX14" i="1" s="1"/>
  <c r="BN5" i="3" a="1"/>
  <c r="BN5" i="3" s="1"/>
  <c r="DY14" i="1" s="1"/>
  <c r="BO5" i="3" a="1"/>
  <c r="BO5" i="3" s="1"/>
  <c r="DZ14" i="1" s="1"/>
  <c r="BP5" i="3" a="1"/>
  <c r="BP5" i="3" s="1"/>
  <c r="EA14" i="1" s="1"/>
  <c r="BQ5" i="3" a="1"/>
  <c r="BQ5" i="3" s="1"/>
  <c r="EB14" i="1" s="1"/>
  <c r="BR5" i="3" a="1"/>
  <c r="BR5" i="3" s="1"/>
  <c r="EC14" i="1" s="1"/>
  <c r="BS5" i="3" a="1"/>
  <c r="BS5" i="3" s="1"/>
  <c r="ED14" i="1" s="1"/>
  <c r="BT5" i="3" a="1"/>
  <c r="BT5" i="3" s="1"/>
  <c r="EE14" i="1" s="1"/>
  <c r="BU5" i="3" a="1"/>
  <c r="BU5" i="3" s="1"/>
  <c r="EF14" i="1" s="1"/>
  <c r="BV5" i="3" a="1"/>
  <c r="BV5" i="3" s="1"/>
  <c r="EG14" i="1" s="1"/>
  <c r="BW5" i="3" a="1"/>
  <c r="BW5" i="3" s="1"/>
  <c r="EH14" i="1" s="1"/>
  <c r="BL6" i="3" a="1"/>
  <c r="BL6" i="3" s="1"/>
  <c r="DW15" i="1" s="1"/>
  <c r="BM6" i="3" a="1"/>
  <c r="BM6" i="3" s="1"/>
  <c r="DX15" i="1" s="1"/>
  <c r="BN6" i="3" a="1"/>
  <c r="BN6" i="3" s="1"/>
  <c r="DY15" i="1" s="1"/>
  <c r="BO6" i="3" a="1"/>
  <c r="BO6" i="3" s="1"/>
  <c r="DZ15" i="1" s="1"/>
  <c r="BP6" i="3" a="1"/>
  <c r="BP6" i="3" s="1"/>
  <c r="EA15" i="1" s="1"/>
  <c r="BQ6" i="3" a="1"/>
  <c r="BQ6" i="3" s="1"/>
  <c r="EB15" i="1" s="1"/>
  <c r="BR6" i="3" a="1"/>
  <c r="BR6" i="3" s="1"/>
  <c r="EC15" i="1" s="1"/>
  <c r="BS6" i="3" a="1"/>
  <c r="BS6" i="3" s="1"/>
  <c r="ED15" i="1" s="1"/>
  <c r="BT6" i="3" a="1"/>
  <c r="BT6" i="3" s="1"/>
  <c r="EE15" i="1" s="1"/>
  <c r="BU6" i="3" a="1"/>
  <c r="BU6" i="3" s="1"/>
  <c r="EF15" i="1" s="1"/>
  <c r="BV6" i="3" a="1"/>
  <c r="BV6" i="3" s="1"/>
  <c r="EG15" i="1" s="1"/>
  <c r="BW6" i="3" a="1"/>
  <c r="BW6" i="3" s="1"/>
  <c r="EH15" i="1" s="1"/>
  <c r="BL7" i="3" a="1"/>
  <c r="BL7" i="3" s="1"/>
  <c r="DW16" i="1" s="1"/>
  <c r="BM7" i="3" a="1"/>
  <c r="BM7" i="3" s="1"/>
  <c r="DX16" i="1" s="1"/>
  <c r="BN7" i="3" a="1"/>
  <c r="BN7" i="3" s="1"/>
  <c r="DY16" i="1" s="1"/>
  <c r="BO7" i="3" a="1"/>
  <c r="BO7" i="3" s="1"/>
  <c r="DZ16" i="1" s="1"/>
  <c r="BP7" i="3" a="1"/>
  <c r="BP7" i="3" s="1"/>
  <c r="EA16" i="1" s="1"/>
  <c r="BQ7" i="3" a="1"/>
  <c r="BQ7" i="3" s="1"/>
  <c r="EB16" i="1" s="1"/>
  <c r="BR7" i="3" a="1"/>
  <c r="BR7" i="3" s="1"/>
  <c r="EC16" i="1" s="1"/>
  <c r="BS7" i="3" a="1"/>
  <c r="BS7" i="3" s="1"/>
  <c r="ED16" i="1" s="1"/>
  <c r="BT7" i="3" a="1"/>
  <c r="BT7" i="3" s="1"/>
  <c r="EE16" i="1" s="1"/>
  <c r="BU7" i="3" a="1"/>
  <c r="BU7" i="3" s="1"/>
  <c r="EF16" i="1" s="1"/>
  <c r="BV7" i="3" a="1"/>
  <c r="BV7" i="3" s="1"/>
  <c r="EG16" i="1" s="1"/>
  <c r="BW7" i="3" a="1"/>
  <c r="BW7" i="3" s="1"/>
  <c r="EH16" i="1" s="1"/>
  <c r="AZ4" i="3"/>
  <c r="DK13" i="1" s="1"/>
  <c r="BA4" i="3"/>
  <c r="DL13" i="1" s="1"/>
  <c r="BB4" i="3"/>
  <c r="DM13" i="1" s="1"/>
  <c r="BC4" i="3"/>
  <c r="DN13" i="1" s="1"/>
  <c r="BD4" i="3"/>
  <c r="DO13" i="1" s="1"/>
  <c r="BE4" i="3"/>
  <c r="DP13" i="1" s="1"/>
  <c r="BF4" i="3"/>
  <c r="DQ13" i="1" s="1"/>
  <c r="BG4" i="3"/>
  <c r="DR13" i="1" s="1"/>
  <c r="BH4" i="3"/>
  <c r="DS13" i="1" s="1"/>
  <c r="BI4" i="3"/>
  <c r="DT13" i="1" s="1"/>
  <c r="BJ4" i="3"/>
  <c r="DU13" i="1" s="1"/>
  <c r="BK4" i="3"/>
  <c r="DV13" i="1" s="1"/>
  <c r="AZ5" i="3"/>
  <c r="DK14" i="1" s="1"/>
  <c r="BA5" i="3"/>
  <c r="DL14" i="1" s="1"/>
  <c r="BB5" i="3"/>
  <c r="DM14" i="1" s="1"/>
  <c r="BC5" i="3"/>
  <c r="DN14" i="1" s="1"/>
  <c r="BD5" i="3"/>
  <c r="DO14" i="1" s="1"/>
  <c r="BE5" i="3"/>
  <c r="DP14" i="1" s="1"/>
  <c r="BF5" i="3"/>
  <c r="DQ14" i="1" s="1"/>
  <c r="BG5" i="3"/>
  <c r="DR14" i="1" s="1"/>
  <c r="BH5" i="3"/>
  <c r="DS14" i="1" s="1"/>
  <c r="BI5" i="3"/>
  <c r="DT14" i="1" s="1"/>
  <c r="BJ5" i="3"/>
  <c r="DU14" i="1" s="1"/>
  <c r="BK5" i="3"/>
  <c r="DV14" i="1" s="1"/>
  <c r="AZ6" i="3"/>
  <c r="DK15" i="1" s="1"/>
  <c r="BA6" i="3"/>
  <c r="DL15" i="1" s="1"/>
  <c r="BB6" i="3"/>
  <c r="DM15" i="1" s="1"/>
  <c r="BC6" i="3"/>
  <c r="DN15" i="1" s="1"/>
  <c r="BD6" i="3"/>
  <c r="DO15" i="1" s="1"/>
  <c r="BE6" i="3"/>
  <c r="DP15" i="1" s="1"/>
  <c r="BF6" i="3"/>
  <c r="DQ15" i="1" s="1"/>
  <c r="BG6" i="3"/>
  <c r="DR15" i="1" s="1"/>
  <c r="BH6" i="3"/>
  <c r="DS15" i="1" s="1"/>
  <c r="BI6" i="3"/>
  <c r="DT15" i="1" s="1"/>
  <c r="BJ6" i="3"/>
  <c r="DU15" i="1" s="1"/>
  <c r="BK6" i="3"/>
  <c r="DV15" i="1" s="1"/>
  <c r="AZ7" i="3"/>
  <c r="DK16" i="1" s="1"/>
  <c r="BA7" i="3"/>
  <c r="DL16" i="1" s="1"/>
  <c r="BB7" i="3"/>
  <c r="DM16" i="1" s="1"/>
  <c r="BC7" i="3"/>
  <c r="DN16" i="1" s="1"/>
  <c r="BD7" i="3"/>
  <c r="DO16" i="1" s="1"/>
  <c r="BE7" i="3"/>
  <c r="DP16" i="1" s="1"/>
  <c r="BF7" i="3"/>
  <c r="DQ16" i="1" s="1"/>
  <c r="BG7" i="3"/>
  <c r="DR16" i="1" s="1"/>
  <c r="BH7" i="3"/>
  <c r="DS16" i="1" s="1"/>
  <c r="BI7" i="3"/>
  <c r="DT16" i="1" s="1"/>
  <c r="BJ7" i="3"/>
  <c r="DU16" i="1" s="1"/>
  <c r="BK7" i="3"/>
  <c r="DV16" i="1" s="1"/>
  <c r="BA3" i="3"/>
  <c r="DL12" i="1" s="1"/>
  <c r="BB3" i="3"/>
  <c r="DM12" i="1" s="1"/>
  <c r="BC3" i="3"/>
  <c r="DN12" i="1" s="1"/>
  <c r="BD3" i="3"/>
  <c r="DO12" i="1" s="1"/>
  <c r="BE3" i="3"/>
  <c r="DP12" i="1" s="1"/>
  <c r="DQ12" i="1"/>
  <c r="BG3" i="3"/>
  <c r="DR12" i="1" s="1"/>
  <c r="BH3" i="3"/>
  <c r="DS12" i="1" s="1"/>
  <c r="BI3" i="3"/>
  <c r="DT12" i="1" s="1"/>
  <c r="BJ3" i="3"/>
  <c r="DU12" i="1" s="1"/>
  <c r="BK3" i="3"/>
  <c r="DV12" i="1" s="1"/>
  <c r="AZ3" i="3"/>
  <c r="DK12" i="1" s="1"/>
  <c r="CT3" i="3" l="1"/>
  <c r="FE12" i="1" s="1"/>
  <c r="CL3" i="3"/>
  <c r="EW12" i="1" s="1"/>
  <c r="CJ6" i="3"/>
  <c r="EU15" i="1" s="1"/>
  <c r="CB3" i="3"/>
  <c r="EM12" i="1" s="1"/>
  <c r="CS6" i="3"/>
  <c r="FD15" i="1" s="1"/>
  <c r="CK4" i="3"/>
  <c r="EV13" i="1" s="1"/>
  <c r="CN3" i="3"/>
  <c r="BY4" i="3"/>
  <c r="BZ3" i="3"/>
  <c r="CJ3" i="3"/>
  <c r="EU12" i="1" s="1"/>
  <c r="BX3" i="3"/>
  <c r="CS7" i="3"/>
  <c r="FD16" i="1" s="1"/>
  <c r="CG7" i="3"/>
  <c r="ER16" i="1" s="1"/>
  <c r="CO7" i="3"/>
  <c r="EZ16" i="1" s="1"/>
  <c r="CC7" i="3"/>
  <c r="EN16" i="1" s="1"/>
  <c r="CK7" i="3"/>
  <c r="EV16" i="1" s="1"/>
  <c r="BY7" i="3"/>
  <c r="EJ16" i="1" s="1"/>
  <c r="CO6" i="3"/>
  <c r="EZ15" i="1" s="1"/>
  <c r="CC6" i="3"/>
  <c r="EN15" i="1" s="1"/>
  <c r="CK6" i="3"/>
  <c r="EV15" i="1" s="1"/>
  <c r="BY6" i="3"/>
  <c r="EJ15" i="1" s="1"/>
  <c r="CS5" i="3"/>
  <c r="FD14" i="1" s="1"/>
  <c r="CG5" i="3"/>
  <c r="ER14" i="1" s="1"/>
  <c r="CO5" i="3"/>
  <c r="EZ14" i="1" s="1"/>
  <c r="CC5" i="3"/>
  <c r="EN14" i="1" s="1"/>
  <c r="CK5" i="3"/>
  <c r="EV14" i="1" s="1"/>
  <c r="BY5" i="3"/>
  <c r="EJ14" i="1" s="1"/>
  <c r="CS4" i="3"/>
  <c r="FD13" i="1" s="1"/>
  <c r="CG4" i="3"/>
  <c r="ER13" i="1" s="1"/>
  <c r="CO4" i="3"/>
  <c r="EZ13" i="1" s="1"/>
  <c r="CC4" i="3"/>
  <c r="EN13" i="1" s="1"/>
  <c r="CS3" i="3"/>
  <c r="FD12" i="1" s="1"/>
  <c r="CG3" i="3"/>
  <c r="ER12" i="1" s="1"/>
  <c r="CO3" i="3"/>
  <c r="EZ12" i="1" s="1"/>
  <c r="CC3" i="3"/>
  <c r="EN12" i="1" s="1"/>
  <c r="CK3" i="3"/>
  <c r="EV12" i="1" s="1"/>
  <c r="BY3" i="3"/>
  <c r="EJ12" i="1" s="1"/>
  <c r="CG6" i="3"/>
  <c r="CR7" i="3"/>
  <c r="FC16" i="1" s="1"/>
  <c r="CF7" i="3"/>
  <c r="EQ16" i="1" s="1"/>
  <c r="CN7" i="3"/>
  <c r="EY16" i="1" s="1"/>
  <c r="CB7" i="3"/>
  <c r="EM16" i="1" s="1"/>
  <c r="CJ7" i="3"/>
  <c r="EU16" i="1" s="1"/>
  <c r="BX7" i="3"/>
  <c r="EI16" i="1" s="1"/>
  <c r="CR6" i="3"/>
  <c r="FC15" i="1" s="1"/>
  <c r="CF6" i="3"/>
  <c r="EQ15" i="1" s="1"/>
  <c r="CN6" i="3"/>
  <c r="EY15" i="1" s="1"/>
  <c r="CB6" i="3"/>
  <c r="EM15" i="1" s="1"/>
  <c r="CR5" i="3"/>
  <c r="FC14" i="1" s="1"/>
  <c r="CF5" i="3"/>
  <c r="EQ14" i="1" s="1"/>
  <c r="CN5" i="3"/>
  <c r="EY14" i="1" s="1"/>
  <c r="CB5" i="3"/>
  <c r="EM14" i="1" s="1"/>
  <c r="CJ5" i="3"/>
  <c r="EU14" i="1" s="1"/>
  <c r="BX5" i="3"/>
  <c r="EI14" i="1" s="1"/>
  <c r="CR4" i="3"/>
  <c r="FC13" i="1" s="1"/>
  <c r="CF4" i="3"/>
  <c r="EQ13" i="1" s="1"/>
  <c r="CN4" i="3"/>
  <c r="EY13" i="1" s="1"/>
  <c r="CB4" i="3"/>
  <c r="EM13" i="1" s="1"/>
  <c r="CJ4" i="3"/>
  <c r="EU13" i="1" s="1"/>
  <c r="BX4" i="3"/>
  <c r="EI13" i="1" s="1"/>
  <c r="CF3" i="3"/>
  <c r="EQ12" i="1" s="1"/>
  <c r="CR3" i="3"/>
  <c r="FC12" i="1" s="1"/>
  <c r="BX6" i="3"/>
  <c r="CU7" i="3"/>
  <c r="FF16" i="1" s="1"/>
  <c r="CI7" i="3"/>
  <c r="ET16" i="1" s="1"/>
  <c r="CQ7" i="3"/>
  <c r="FB16" i="1" s="1"/>
  <c r="CE7" i="3"/>
  <c r="EP16" i="1" s="1"/>
  <c r="CM7" i="3"/>
  <c r="EX16" i="1" s="1"/>
  <c r="CA7" i="3"/>
  <c r="EL16" i="1" s="1"/>
  <c r="CU6" i="3"/>
  <c r="FF15" i="1" s="1"/>
  <c r="CI6" i="3"/>
  <c r="ET15" i="1" s="1"/>
  <c r="CQ6" i="3"/>
  <c r="FB15" i="1" s="1"/>
  <c r="CE6" i="3"/>
  <c r="EP15" i="1" s="1"/>
  <c r="CM6" i="3"/>
  <c r="EX15" i="1" s="1"/>
  <c r="CA6" i="3"/>
  <c r="EL15" i="1" s="1"/>
  <c r="CU5" i="3"/>
  <c r="FF14" i="1" s="1"/>
  <c r="CI5" i="3"/>
  <c r="ET14" i="1" s="1"/>
  <c r="CQ5" i="3"/>
  <c r="FB14" i="1" s="1"/>
  <c r="CE5" i="3"/>
  <c r="EP14" i="1" s="1"/>
  <c r="CM5" i="3"/>
  <c r="EX14" i="1" s="1"/>
  <c r="CA5" i="3"/>
  <c r="EL14" i="1" s="1"/>
  <c r="CU4" i="3"/>
  <c r="FF13" i="1" s="1"/>
  <c r="CI4" i="3"/>
  <c r="ET13" i="1" s="1"/>
  <c r="CQ4" i="3"/>
  <c r="FB13" i="1" s="1"/>
  <c r="CE4" i="3"/>
  <c r="EP13" i="1" s="1"/>
  <c r="CM4" i="3"/>
  <c r="EX13" i="1" s="1"/>
  <c r="CA4" i="3"/>
  <c r="EL13" i="1" s="1"/>
  <c r="CU3" i="3"/>
  <c r="FF12" i="1" s="1"/>
  <c r="CI3" i="3"/>
  <c r="ET12" i="1" s="1"/>
  <c r="CE3" i="3"/>
  <c r="EP12" i="1" s="1"/>
  <c r="CQ3" i="3"/>
  <c r="FB12" i="1" s="1"/>
  <c r="CA3" i="3"/>
  <c r="EL12" i="1" s="1"/>
  <c r="CM3" i="3"/>
  <c r="EX12" i="1" s="1"/>
  <c r="CT7" i="3"/>
  <c r="FE16" i="1" s="1"/>
  <c r="CH7" i="3"/>
  <c r="ES16" i="1" s="1"/>
  <c r="CP7" i="3"/>
  <c r="FA16" i="1" s="1"/>
  <c r="CD7" i="3"/>
  <c r="EO16" i="1" s="1"/>
  <c r="CL7" i="3"/>
  <c r="EW16" i="1" s="1"/>
  <c r="BZ7" i="3"/>
  <c r="EK16" i="1" s="1"/>
  <c r="CT6" i="3"/>
  <c r="FE15" i="1" s="1"/>
  <c r="CH6" i="3"/>
  <c r="ES15" i="1" s="1"/>
  <c r="CP6" i="3"/>
  <c r="FA15" i="1" s="1"/>
  <c r="CD6" i="3"/>
  <c r="EO15" i="1" s="1"/>
  <c r="CL6" i="3"/>
  <c r="EW15" i="1" s="1"/>
  <c r="BZ6" i="3"/>
  <c r="EK15" i="1" s="1"/>
  <c r="CT5" i="3"/>
  <c r="FE14" i="1" s="1"/>
  <c r="CH5" i="3"/>
  <c r="ES14" i="1" s="1"/>
  <c r="CP5" i="3"/>
  <c r="FA14" i="1" s="1"/>
  <c r="CD5" i="3"/>
  <c r="EO14" i="1" s="1"/>
  <c r="CL5" i="3"/>
  <c r="EW14" i="1" s="1"/>
  <c r="BZ5" i="3"/>
  <c r="EK14" i="1" s="1"/>
  <c r="CT4" i="3"/>
  <c r="FE13" i="1" s="1"/>
  <c r="CH4" i="3"/>
  <c r="ES13" i="1" s="1"/>
  <c r="CP4" i="3"/>
  <c r="FA13" i="1" s="1"/>
  <c r="CD4" i="3"/>
  <c r="EO13" i="1" s="1"/>
  <c r="CL4" i="3"/>
  <c r="EW13" i="1" s="1"/>
  <c r="BZ4" i="3"/>
  <c r="EK13" i="1" s="1"/>
  <c r="CP3" i="3"/>
  <c r="FA12" i="1" s="1"/>
  <c r="CD3" i="3"/>
  <c r="EO12" i="1" s="1"/>
  <c r="CH3" i="3"/>
  <c r="CW4" i="3" l="1"/>
  <c r="FH13" i="1" s="1"/>
  <c r="EJ13" i="1"/>
  <c r="CV6" i="3"/>
  <c r="FG15" i="1" s="1"/>
  <c r="EI15" i="1"/>
  <c r="DE6" i="3"/>
  <c r="FP15" i="1" s="1"/>
  <c r="ER15" i="1"/>
  <c r="CV3" i="3"/>
  <c r="FG12" i="1" s="1"/>
  <c r="GW12" i="1" s="1"/>
  <c r="EI12" i="1"/>
  <c r="CX3" i="3"/>
  <c r="FI12" i="1" s="1"/>
  <c r="HA12" i="1" s="1"/>
  <c r="EK12" i="1"/>
  <c r="DF3" i="3"/>
  <c r="FQ12" i="1" s="1"/>
  <c r="GS12" i="1" s="1"/>
  <c r="ES12" i="1"/>
  <c r="CZ3" i="3"/>
  <c r="FK12" i="1" s="1"/>
  <c r="EY12" i="1"/>
  <c r="DB3" i="3"/>
  <c r="FM12" i="1" s="1"/>
  <c r="DB4" i="3"/>
  <c r="FM13" i="1" s="1"/>
  <c r="CX5" i="3"/>
  <c r="FI14" i="1" s="1"/>
  <c r="DF5" i="3"/>
  <c r="FQ14" i="1" s="1"/>
  <c r="DB6" i="3"/>
  <c r="FM15" i="1" s="1"/>
  <c r="CX7" i="3"/>
  <c r="FI16" i="1" s="1"/>
  <c r="DF7" i="3"/>
  <c r="FQ16" i="1" s="1"/>
  <c r="CY3" i="3"/>
  <c r="FJ12" i="1" s="1"/>
  <c r="DA3" i="3"/>
  <c r="FL12" i="1" s="1"/>
  <c r="DA4" i="3"/>
  <c r="FL13" i="1" s="1"/>
  <c r="CW5" i="3"/>
  <c r="FH14" i="1" s="1"/>
  <c r="DE5" i="3"/>
  <c r="FP14" i="1" s="1"/>
  <c r="DA6" i="3"/>
  <c r="FL15" i="1" s="1"/>
  <c r="DA7" i="3"/>
  <c r="FL16" i="1" s="1"/>
  <c r="DC3" i="3"/>
  <c r="FN12" i="1" s="1"/>
  <c r="DD3" i="3"/>
  <c r="FO12" i="1" s="1"/>
  <c r="CY6" i="3"/>
  <c r="FJ15" i="1" s="1"/>
  <c r="DG6" i="3"/>
  <c r="FR15" i="1" s="1"/>
  <c r="CZ6" i="3"/>
  <c r="FK15" i="1" s="1"/>
  <c r="DF4" i="3"/>
  <c r="FQ13" i="1" s="1"/>
  <c r="DF6" i="3"/>
  <c r="FQ15" i="1" s="1"/>
  <c r="CW3" i="3"/>
  <c r="FH12" i="1" s="1"/>
  <c r="GY12" i="1" s="1"/>
  <c r="DA5" i="3"/>
  <c r="FL14" i="1" s="1"/>
  <c r="CW7" i="3"/>
  <c r="FH16" i="1" s="1"/>
  <c r="CY4" i="3"/>
  <c r="FJ13" i="1" s="1"/>
  <c r="DG4" i="3"/>
  <c r="FR13" i="1" s="1"/>
  <c r="DC7" i="3"/>
  <c r="FN16" i="1" s="1"/>
  <c r="CV4" i="3"/>
  <c r="FG13" i="1" s="1"/>
  <c r="CZ5" i="3"/>
  <c r="FK14" i="1" s="1"/>
  <c r="DD7" i="3"/>
  <c r="FO16" i="1" s="1"/>
  <c r="CX4" i="3"/>
  <c r="FI13" i="1" s="1"/>
  <c r="DB5" i="3"/>
  <c r="FM14" i="1" s="1"/>
  <c r="CX6" i="3"/>
  <c r="FI15" i="1" s="1"/>
  <c r="DB7" i="3"/>
  <c r="FM16" i="1" s="1"/>
  <c r="DE3" i="3"/>
  <c r="FP12" i="1" s="1"/>
  <c r="GQ12" i="1" s="1"/>
  <c r="DE4" i="3"/>
  <c r="FP13" i="1" s="1"/>
  <c r="CW6" i="3"/>
  <c r="FH15" i="1" s="1"/>
  <c r="DE7" i="3"/>
  <c r="FP16" i="1" s="1"/>
  <c r="DG3" i="3"/>
  <c r="FR12" i="1" s="1"/>
  <c r="GU12" i="1" s="1"/>
  <c r="DC4" i="3"/>
  <c r="FN13" i="1" s="1"/>
  <c r="CY5" i="3"/>
  <c r="FJ14" i="1" s="1"/>
  <c r="DG5" i="3"/>
  <c r="FR14" i="1" s="1"/>
  <c r="DC6" i="3"/>
  <c r="FN15" i="1" s="1"/>
  <c r="CY7" i="3"/>
  <c r="FJ16" i="1" s="1"/>
  <c r="DG7" i="3"/>
  <c r="FR16" i="1" s="1"/>
  <c r="CZ4" i="3"/>
  <c r="FK13" i="1" s="1"/>
  <c r="CV5" i="3"/>
  <c r="FG14" i="1" s="1"/>
  <c r="DD5" i="3"/>
  <c r="FO14" i="1" s="1"/>
  <c r="DD6" i="3"/>
  <c r="FO15" i="1" s="1"/>
  <c r="CZ7" i="3"/>
  <c r="FK16" i="1" s="1"/>
  <c r="DC5" i="3"/>
  <c r="FN14" i="1" s="1"/>
  <c r="DD4" i="3"/>
  <c r="FO13" i="1" s="1"/>
  <c r="CV7" i="3"/>
  <c r="FG16" i="1" s="1"/>
  <c r="GC13" i="1"/>
  <c r="GC14" i="1"/>
  <c r="GC15" i="1"/>
  <c r="GC16" i="1"/>
  <c r="GA13" i="1"/>
  <c r="GA14" i="1"/>
  <c r="GA15" i="1"/>
  <c r="GA16" i="1"/>
  <c r="FY13" i="1"/>
  <c r="FY14" i="1"/>
  <c r="FY15" i="1"/>
  <c r="FY16" i="1"/>
  <c r="FZ16" i="1" s="1"/>
  <c r="CR13" i="1"/>
  <c r="CR14" i="1"/>
  <c r="CR15" i="1"/>
  <c r="CR16" i="1"/>
  <c r="CP13" i="1"/>
  <c r="CP14" i="1"/>
  <c r="CP15" i="1"/>
  <c r="CP16" i="1"/>
  <c r="CN13" i="1"/>
  <c r="CN14" i="1"/>
  <c r="CN15" i="1"/>
  <c r="CN16" i="1"/>
  <c r="CR12" i="1"/>
  <c r="CP12" i="1"/>
  <c r="CN12" i="1"/>
  <c r="GN12" i="1" l="1"/>
  <c r="GP12" i="1" s="1"/>
  <c r="GR12" i="1" s="1"/>
  <c r="GT12" i="1" s="1"/>
  <c r="GV12" i="1" s="1"/>
  <c r="GX12" i="1" s="1"/>
  <c r="GZ12" i="1" s="1"/>
  <c r="HB12" i="1" s="1"/>
  <c r="FZ14" i="1"/>
  <c r="FZ13" i="1"/>
  <c r="FZ15" i="1"/>
  <c r="BP12" i="1"/>
  <c r="AP13" i="1" l="1"/>
  <c r="AP14" i="1"/>
  <c r="AP15" i="1"/>
  <c r="AP16" i="1"/>
  <c r="AN13" i="1"/>
  <c r="AN14" i="1"/>
  <c r="AN15" i="1"/>
  <c r="AN16" i="1"/>
  <c r="AL13" i="1"/>
  <c r="AL14" i="1"/>
  <c r="AL15" i="1"/>
  <c r="AL16" i="1"/>
  <c r="AJ13" i="1"/>
  <c r="AJ14" i="1"/>
  <c r="AJ15" i="1"/>
  <c r="AJ16" i="1"/>
  <c r="AH13" i="1"/>
  <c r="AH14" i="1"/>
  <c r="AH15" i="1"/>
  <c r="AH16" i="1"/>
  <c r="AF13" i="1"/>
  <c r="AF14" i="1"/>
  <c r="AF15" i="1"/>
  <c r="AF16" i="1"/>
  <c r="AD13" i="1"/>
  <c r="AD14" i="1"/>
  <c r="AD15" i="1"/>
  <c r="AD16" i="1"/>
  <c r="AB13" i="1"/>
  <c r="AB14" i="1"/>
  <c r="AB15" i="1"/>
  <c r="AB16" i="1"/>
  <c r="Z13" i="1"/>
  <c r="Z14" i="1"/>
  <c r="Z15" i="1"/>
  <c r="Z16" i="1"/>
  <c r="X13" i="1"/>
  <c r="X14" i="1"/>
  <c r="X15" i="1"/>
  <c r="X16" i="1"/>
  <c r="V13" i="1"/>
  <c r="V14" i="1"/>
  <c r="V15" i="1"/>
  <c r="V16" i="1"/>
  <c r="T13" i="1"/>
  <c r="T14" i="1"/>
  <c r="T15" i="1"/>
  <c r="T16" i="1"/>
  <c r="AP12" i="1" l="1"/>
  <c r="AN12" i="1"/>
  <c r="AL12" i="1"/>
  <c r="AJ12" i="1"/>
  <c r="AH12" i="1"/>
  <c r="AF12" i="1"/>
  <c r="AD12" i="1"/>
  <c r="AB12" i="1"/>
  <c r="Z12" i="1" l="1"/>
  <c r="X12" i="1"/>
  <c r="V12" i="1"/>
  <c r="T12" i="1"/>
  <c r="CL13" i="1" l="1"/>
  <c r="CL14" i="1"/>
  <c r="CL15" i="1"/>
  <c r="CL16" i="1"/>
  <c r="CJ13" i="1"/>
  <c r="CJ14" i="1"/>
  <c r="CJ15" i="1"/>
  <c r="CJ16" i="1"/>
  <c r="CH13" i="1"/>
  <c r="CH14" i="1"/>
  <c r="CH15" i="1"/>
  <c r="CH16" i="1"/>
  <c r="CF13" i="1"/>
  <c r="CF14" i="1"/>
  <c r="CF15" i="1"/>
  <c r="CF16" i="1"/>
  <c r="CD13" i="1"/>
  <c r="CD14" i="1"/>
  <c r="CD15" i="1"/>
  <c r="CD16" i="1"/>
  <c r="CB13" i="1"/>
  <c r="CB14" i="1"/>
  <c r="CB15" i="1"/>
  <c r="CB16" i="1"/>
  <c r="BZ13" i="1"/>
  <c r="BZ14" i="1"/>
  <c r="BZ15" i="1"/>
  <c r="BZ16" i="1"/>
  <c r="BX13" i="1"/>
  <c r="BX14" i="1"/>
  <c r="BX15" i="1"/>
  <c r="BX16" i="1"/>
  <c r="BV13" i="1"/>
  <c r="BV14" i="1"/>
  <c r="BV15" i="1"/>
  <c r="BV16" i="1"/>
  <c r="BT13" i="1"/>
  <c r="BT14" i="1"/>
  <c r="BT15" i="1"/>
  <c r="BT16" i="1"/>
  <c r="BR13" i="1"/>
  <c r="BR14" i="1"/>
  <c r="BR15" i="1"/>
  <c r="BR16" i="1"/>
  <c r="BP13" i="1"/>
  <c r="BP14" i="1"/>
  <c r="BP15" i="1"/>
  <c r="BP16" i="1"/>
  <c r="BN13" i="1"/>
  <c r="BN14" i="1"/>
  <c r="BN15" i="1"/>
  <c r="BN16" i="1"/>
  <c r="BL13" i="1"/>
  <c r="BL14" i="1"/>
  <c r="BL15" i="1"/>
  <c r="BL16" i="1"/>
  <c r="BJ13" i="1"/>
  <c r="BJ14" i="1"/>
  <c r="BJ15" i="1"/>
  <c r="BJ16" i="1"/>
  <c r="BH13" i="1"/>
  <c r="BH14" i="1"/>
  <c r="BH15" i="1"/>
  <c r="BH16" i="1"/>
  <c r="BF13" i="1"/>
  <c r="BF14" i="1"/>
  <c r="BF15" i="1"/>
  <c r="BF16" i="1"/>
  <c r="BD13" i="1"/>
  <c r="BD14" i="1"/>
  <c r="BD15" i="1"/>
  <c r="BD16" i="1"/>
  <c r="BB13" i="1"/>
  <c r="BB14" i="1"/>
  <c r="BB15" i="1"/>
  <c r="BB16" i="1"/>
  <c r="AZ13" i="1"/>
  <c r="AZ14" i="1"/>
  <c r="AZ15" i="1"/>
  <c r="AZ16" i="1"/>
  <c r="AX13" i="1"/>
  <c r="AX14" i="1"/>
  <c r="AX15" i="1"/>
  <c r="AX16" i="1"/>
  <c r="AV13" i="1"/>
  <c r="AV14" i="1"/>
  <c r="AV15" i="1"/>
  <c r="AV16" i="1"/>
  <c r="AT13" i="1"/>
  <c r="AT14" i="1"/>
  <c r="AT15" i="1"/>
  <c r="AT16" i="1"/>
  <c r="AR13" i="1"/>
  <c r="AR14" i="1"/>
  <c r="AR15" i="1"/>
  <c r="AR16" i="1"/>
  <c r="GY16" i="1" l="1"/>
  <c r="HW16" i="1" s="1"/>
  <c r="IU16" i="1" s="1"/>
  <c r="JS16" i="1" s="1"/>
  <c r="HI14" i="1"/>
  <c r="IG14" i="1" s="1"/>
  <c r="JE14" i="1" s="1"/>
  <c r="KC14" i="1" s="1"/>
  <c r="HK16" i="1"/>
  <c r="II16" i="1" s="1"/>
  <c r="JG16" i="1" s="1"/>
  <c r="KE16" i="1" s="1"/>
  <c r="HM14" i="1"/>
  <c r="IK14" i="1" s="1"/>
  <c r="JI14" i="1" s="1"/>
  <c r="KG14" i="1" s="1"/>
  <c r="GQ16" i="1"/>
  <c r="HO16" i="1" s="1"/>
  <c r="IM16" i="1" s="1"/>
  <c r="JK16" i="1" s="1"/>
  <c r="KI16" i="1" s="1"/>
  <c r="GS14" i="1"/>
  <c r="HQ14" i="1" s="1"/>
  <c r="IO14" i="1" s="1"/>
  <c r="JM14" i="1" s="1"/>
  <c r="KK14" i="1" s="1"/>
  <c r="GU16" i="1"/>
  <c r="HS16" i="1" s="1"/>
  <c r="IQ16" i="1" s="1"/>
  <c r="JO16" i="1" s="1"/>
  <c r="KM16" i="1" s="1"/>
  <c r="GW14" i="1"/>
  <c r="HU14" i="1" s="1"/>
  <c r="IS14" i="1" s="1"/>
  <c r="JQ14" i="1" s="1"/>
  <c r="HG15" i="1"/>
  <c r="IE15" i="1" s="1"/>
  <c r="JC15" i="1" s="1"/>
  <c r="KA15" i="1" s="1"/>
  <c r="HI13" i="1"/>
  <c r="IG13" i="1" s="1"/>
  <c r="JE13" i="1" s="1"/>
  <c r="KC13" i="1" s="1"/>
  <c r="HK15" i="1"/>
  <c r="II15" i="1" s="1"/>
  <c r="JG15" i="1" s="1"/>
  <c r="KE15" i="1" s="1"/>
  <c r="HM13" i="1"/>
  <c r="IK13" i="1" s="1"/>
  <c r="JI13" i="1" s="1"/>
  <c r="KG13" i="1" s="1"/>
  <c r="GQ15" i="1"/>
  <c r="HO15" i="1" s="1"/>
  <c r="IM15" i="1" s="1"/>
  <c r="JK15" i="1" s="1"/>
  <c r="KI15" i="1" s="1"/>
  <c r="GS13" i="1"/>
  <c r="HQ13" i="1" s="1"/>
  <c r="IO13" i="1" s="1"/>
  <c r="JM13" i="1" s="1"/>
  <c r="KK13" i="1" s="1"/>
  <c r="GU15" i="1"/>
  <c r="HS15" i="1" s="1"/>
  <c r="IQ15" i="1" s="1"/>
  <c r="JO15" i="1" s="1"/>
  <c r="KM15" i="1" s="1"/>
  <c r="GW13" i="1"/>
  <c r="HU13" i="1" s="1"/>
  <c r="IS13" i="1" s="1"/>
  <c r="JQ13" i="1" s="1"/>
  <c r="GY14" i="1"/>
  <c r="HW14" i="1" s="1"/>
  <c r="IU14" i="1" s="1"/>
  <c r="JS14" i="1" s="1"/>
  <c r="HA16" i="1"/>
  <c r="HY16" i="1" s="1"/>
  <c r="IW16" i="1" s="1"/>
  <c r="JU16" i="1" s="1"/>
  <c r="HG14" i="1"/>
  <c r="IE14" i="1" s="1"/>
  <c r="JC14" i="1" s="1"/>
  <c r="KA14" i="1" s="1"/>
  <c r="HI16" i="1"/>
  <c r="IG16" i="1" s="1"/>
  <c r="JE16" i="1" s="1"/>
  <c r="KC16" i="1" s="1"/>
  <c r="HK14" i="1"/>
  <c r="II14" i="1" s="1"/>
  <c r="JG14" i="1" s="1"/>
  <c r="KE14" i="1" s="1"/>
  <c r="HM16" i="1"/>
  <c r="IK16" i="1" s="1"/>
  <c r="JI16" i="1" s="1"/>
  <c r="KG16" i="1" s="1"/>
  <c r="GQ14" i="1"/>
  <c r="HO14" i="1" s="1"/>
  <c r="IM14" i="1" s="1"/>
  <c r="JK14" i="1" s="1"/>
  <c r="KI14" i="1" s="1"/>
  <c r="GS16" i="1"/>
  <c r="HQ16" i="1" s="1"/>
  <c r="IO16" i="1" s="1"/>
  <c r="JM16" i="1" s="1"/>
  <c r="KK16" i="1" s="1"/>
  <c r="GU14" i="1"/>
  <c r="HS14" i="1" s="1"/>
  <c r="IQ14" i="1" s="1"/>
  <c r="JO14" i="1" s="1"/>
  <c r="KM14" i="1" s="1"/>
  <c r="HA14" i="1"/>
  <c r="HY14" i="1" s="1"/>
  <c r="IW14" i="1" s="1"/>
  <c r="JU14" i="1" s="1"/>
  <c r="HG16" i="1"/>
  <c r="IE16" i="1" s="1"/>
  <c r="JC16" i="1" s="1"/>
  <c r="KA16" i="1" s="1"/>
  <c r="GY15" i="1"/>
  <c r="HW15" i="1" s="1"/>
  <c r="IU15" i="1" s="1"/>
  <c r="JS15" i="1" s="1"/>
  <c r="HA13" i="1"/>
  <c r="HY13" i="1" s="1"/>
  <c r="IW13" i="1" s="1"/>
  <c r="JU13" i="1" s="1"/>
  <c r="GW16" i="1"/>
  <c r="HU16" i="1" s="1"/>
  <c r="IS16" i="1" s="1"/>
  <c r="JQ16" i="1" s="1"/>
  <c r="GW15" i="1"/>
  <c r="HU15" i="1" s="1"/>
  <c r="IS15" i="1" s="1"/>
  <c r="JQ15" i="1" s="1"/>
  <c r="GY13" i="1"/>
  <c r="HW13" i="1" s="1"/>
  <c r="IU13" i="1" s="1"/>
  <c r="JS13" i="1" s="1"/>
  <c r="HA15" i="1"/>
  <c r="HY15" i="1" s="1"/>
  <c r="IW15" i="1" s="1"/>
  <c r="JU15" i="1" s="1"/>
  <c r="HG13" i="1"/>
  <c r="IE13" i="1" s="1"/>
  <c r="JC13" i="1" s="1"/>
  <c r="KA13" i="1" s="1"/>
  <c r="HI15" i="1"/>
  <c r="IG15" i="1" s="1"/>
  <c r="JE15" i="1" s="1"/>
  <c r="KC15" i="1" s="1"/>
  <c r="HK13" i="1"/>
  <c r="II13" i="1" s="1"/>
  <c r="JG13" i="1" s="1"/>
  <c r="KE13" i="1" s="1"/>
  <c r="HM15" i="1"/>
  <c r="IK15" i="1" s="1"/>
  <c r="JI15" i="1" s="1"/>
  <c r="KG15" i="1" s="1"/>
  <c r="GQ13" i="1"/>
  <c r="HO13" i="1" s="1"/>
  <c r="IM13" i="1" s="1"/>
  <c r="JK13" i="1" s="1"/>
  <c r="KI13" i="1" s="1"/>
  <c r="GS15" i="1"/>
  <c r="HQ15" i="1" s="1"/>
  <c r="IO15" i="1" s="1"/>
  <c r="JM15" i="1" s="1"/>
  <c r="KK15" i="1" s="1"/>
  <c r="GU13" i="1"/>
  <c r="HS13" i="1" s="1"/>
  <c r="IQ13" i="1" s="1"/>
  <c r="JO13" i="1" s="1"/>
  <c r="KM13" i="1" s="1"/>
  <c r="CL12" i="1"/>
  <c r="CJ12" i="1"/>
  <c r="CH12" i="1"/>
  <c r="CF12" i="1"/>
  <c r="CD12" i="1"/>
  <c r="CB12" i="1"/>
  <c r="BZ12" i="1"/>
  <c r="BX12" i="1"/>
  <c r="BV12" i="1"/>
  <c r="BT12" i="1"/>
  <c r="BR12" i="1"/>
  <c r="BN12" i="1"/>
  <c r="BL12" i="1"/>
  <c r="BJ12" i="1"/>
  <c r="BH12" i="1"/>
  <c r="BF12" i="1"/>
  <c r="BD12" i="1"/>
  <c r="BB12" i="1"/>
  <c r="AZ12" i="1"/>
  <c r="AX12" i="1"/>
  <c r="AV12" i="1"/>
  <c r="AT12" i="1"/>
  <c r="AR12" i="1"/>
  <c r="HC14" i="1" l="1"/>
  <c r="IA14" i="1" s="1"/>
  <c r="IY14" i="1" s="1"/>
  <c r="JW14" i="1" s="1"/>
  <c r="HC13" i="1"/>
  <c r="IA13" i="1" s="1"/>
  <c r="IY13" i="1" s="1"/>
  <c r="JW13" i="1" s="1"/>
  <c r="HE13" i="1"/>
  <c r="IC13" i="1" s="1"/>
  <c r="JA13" i="1" s="1"/>
  <c r="JY13" i="1" s="1"/>
  <c r="HC16" i="1"/>
  <c r="IA16" i="1" s="1"/>
  <c r="IY16" i="1" s="1"/>
  <c r="JW16" i="1" s="1"/>
  <c r="HC15" i="1"/>
  <c r="IA15" i="1" s="1"/>
  <c r="IY15" i="1" s="1"/>
  <c r="JW15" i="1" s="1"/>
  <c r="HE16" i="1"/>
  <c r="IC16" i="1" s="1"/>
  <c r="JA16" i="1" s="1"/>
  <c r="JY16" i="1" s="1"/>
  <c r="HE15" i="1"/>
  <c r="IC15" i="1" s="1"/>
  <c r="JA15" i="1" s="1"/>
  <c r="JY15" i="1" s="1"/>
  <c r="HE14" i="1"/>
  <c r="IC14" i="1" s="1"/>
  <c r="JA14" i="1" s="1"/>
  <c r="JY14" i="1" s="1"/>
  <c r="HC12" i="1" l="1"/>
  <c r="HM12" i="1"/>
  <c r="HS12" i="1"/>
  <c r="HE12" i="1"/>
  <c r="HQ12" i="1"/>
  <c r="HG12" i="1"/>
  <c r="HO12" i="1"/>
  <c r="HW12" i="1"/>
  <c r="HK12" i="1"/>
  <c r="HU12" i="1"/>
  <c r="HI12" i="1"/>
  <c r="HY12" i="1"/>
  <c r="GN16" i="1" l="1"/>
  <c r="GP16" i="1" s="1"/>
  <c r="GR16" i="1" s="1"/>
  <c r="GT16" i="1" s="1"/>
  <c r="GV16" i="1" s="1"/>
  <c r="GX16" i="1" s="1"/>
  <c r="GZ16" i="1" s="1"/>
  <c r="HB16" i="1" s="1"/>
  <c r="HD16" i="1" s="1"/>
  <c r="HF16" i="1" s="1"/>
  <c r="IA12" i="1"/>
  <c r="IY12" i="1" s="1"/>
  <c r="IW12" i="1"/>
  <c r="IS12" i="1"/>
  <c r="IU12" i="1"/>
  <c r="IM12" i="1"/>
  <c r="IO12" i="1"/>
  <c r="IQ12" i="1"/>
  <c r="IG12" i="1"/>
  <c r="II12" i="1"/>
  <c r="IE12" i="1"/>
  <c r="IC12" i="1"/>
  <c r="IK12" i="1"/>
  <c r="GN14" i="1" l="1"/>
  <c r="GN15" i="1"/>
  <c r="HD12" i="1"/>
  <c r="HF12" i="1" s="1"/>
  <c r="HH12" i="1" s="1"/>
  <c r="HJ12" i="1" s="1"/>
  <c r="HL12" i="1" s="1"/>
  <c r="HN12" i="1" s="1"/>
  <c r="HP12" i="1" s="1"/>
  <c r="HR12" i="1" s="1"/>
  <c r="HT12" i="1" s="1"/>
  <c r="HV12" i="1" s="1"/>
  <c r="HX12" i="1" s="1"/>
  <c r="HZ12" i="1" s="1"/>
  <c r="IB12" i="1" s="1"/>
  <c r="ID12" i="1" s="1"/>
  <c r="IF12" i="1" s="1"/>
  <c r="IH12" i="1" s="1"/>
  <c r="IJ12" i="1" s="1"/>
  <c r="IL12" i="1" s="1"/>
  <c r="IN12" i="1" s="1"/>
  <c r="IP12" i="1" s="1"/>
  <c r="IR12" i="1" s="1"/>
  <c r="IT12" i="1" s="1"/>
  <c r="HH16" i="1"/>
  <c r="GN13" i="1"/>
  <c r="JS12" i="1"/>
  <c r="JU12" i="1"/>
  <c r="JQ12" i="1"/>
  <c r="JW12" i="1"/>
  <c r="JI12" i="1"/>
  <c r="JC12" i="1"/>
  <c r="JE12" i="1"/>
  <c r="JM12" i="1"/>
  <c r="JA12" i="1"/>
  <c r="JG12" i="1"/>
  <c r="JO12" i="1"/>
  <c r="JK12" i="1"/>
  <c r="GP14" i="1" l="1"/>
  <c r="HJ16" i="1"/>
  <c r="GP15" i="1"/>
  <c r="GP13" i="1"/>
  <c r="KI12" i="1"/>
  <c r="KE12" i="1"/>
  <c r="KK12" i="1"/>
  <c r="KA12" i="1"/>
  <c r="KM12" i="1"/>
  <c r="JY12" i="1"/>
  <c r="KC12" i="1"/>
  <c r="KG12" i="1"/>
  <c r="IV12" i="1"/>
  <c r="GR14" i="1" l="1"/>
  <c r="HL16" i="1"/>
  <c r="GR15" i="1"/>
  <c r="GR13" i="1"/>
  <c r="IX12" i="1"/>
  <c r="GT14" i="1" l="1"/>
  <c r="GT15" i="1"/>
  <c r="HN16" i="1"/>
  <c r="GT13" i="1"/>
  <c r="IZ12" i="1"/>
  <c r="GV14" i="1" l="1"/>
  <c r="HP16" i="1"/>
  <c r="GV15" i="1"/>
  <c r="GV13" i="1"/>
  <c r="JB12" i="1"/>
  <c r="GX14" i="1" l="1"/>
  <c r="GX15" i="1"/>
  <c r="HR16" i="1"/>
  <c r="GX13" i="1"/>
  <c r="JD12" i="1"/>
  <c r="GZ14" i="1" l="1"/>
  <c r="HT16" i="1"/>
  <c r="GZ15" i="1"/>
  <c r="GZ13" i="1"/>
  <c r="HB13" i="1" s="1"/>
  <c r="HD13" i="1" s="1"/>
  <c r="HF13" i="1" s="1"/>
  <c r="HH13" i="1" s="1"/>
  <c r="HJ13" i="1" s="1"/>
  <c r="HL13" i="1" s="1"/>
  <c r="HN13" i="1" s="1"/>
  <c r="HP13" i="1" s="1"/>
  <c r="HR13" i="1" s="1"/>
  <c r="HT13" i="1" s="1"/>
  <c r="HV13" i="1" s="1"/>
  <c r="HX13" i="1" s="1"/>
  <c r="HZ13" i="1" s="1"/>
  <c r="IB13" i="1" s="1"/>
  <c r="ID13" i="1" s="1"/>
  <c r="IF13" i="1" s="1"/>
  <c r="IH13" i="1" s="1"/>
  <c r="IJ13" i="1" s="1"/>
  <c r="IL13" i="1" s="1"/>
  <c r="IN13" i="1" s="1"/>
  <c r="IP13" i="1" s="1"/>
  <c r="IR13" i="1" s="1"/>
  <c r="IT13" i="1" s="1"/>
  <c r="JF12" i="1"/>
  <c r="HB14" i="1" l="1"/>
  <c r="HB15" i="1"/>
  <c r="HV16" i="1"/>
  <c r="IV13" i="1"/>
  <c r="JH12" i="1"/>
  <c r="HD14" i="1" l="1"/>
  <c r="HX16" i="1"/>
  <c r="HD15" i="1"/>
  <c r="IX13" i="1"/>
  <c r="JJ12" i="1"/>
  <c r="HF14" i="1" l="1"/>
  <c r="HZ16" i="1"/>
  <c r="HF15" i="1"/>
  <c r="HH15" i="1" s="1"/>
  <c r="HJ15" i="1" s="1"/>
  <c r="HL15" i="1" s="1"/>
  <c r="HN15" i="1" s="1"/>
  <c r="HP15" i="1" s="1"/>
  <c r="HR15" i="1" s="1"/>
  <c r="HT15" i="1" s="1"/>
  <c r="HV15" i="1" s="1"/>
  <c r="HX15" i="1" s="1"/>
  <c r="HZ15" i="1" s="1"/>
  <c r="IB15" i="1" s="1"/>
  <c r="ID15" i="1" s="1"/>
  <c r="IF15" i="1" s="1"/>
  <c r="IH15" i="1" s="1"/>
  <c r="IJ15" i="1" s="1"/>
  <c r="IL15" i="1" s="1"/>
  <c r="IN15" i="1" s="1"/>
  <c r="IP15" i="1" s="1"/>
  <c r="IR15" i="1" s="1"/>
  <c r="IT15" i="1" s="1"/>
  <c r="IV15" i="1" s="1"/>
  <c r="IX15" i="1" s="1"/>
  <c r="IZ15" i="1" s="1"/>
  <c r="JB15" i="1" s="1"/>
  <c r="JD15" i="1" s="1"/>
  <c r="JF15" i="1" s="1"/>
  <c r="JH15" i="1" s="1"/>
  <c r="JJ15" i="1" s="1"/>
  <c r="JL15" i="1" s="1"/>
  <c r="JN15" i="1" s="1"/>
  <c r="JP15" i="1" s="1"/>
  <c r="JR15" i="1" s="1"/>
  <c r="JT15" i="1" s="1"/>
  <c r="JV15" i="1" s="1"/>
  <c r="JX15" i="1" s="1"/>
  <c r="JZ15" i="1" s="1"/>
  <c r="KB15" i="1" s="1"/>
  <c r="KD15" i="1" s="1"/>
  <c r="KF15" i="1" s="1"/>
  <c r="KH15" i="1" s="1"/>
  <c r="KJ15" i="1" s="1"/>
  <c r="KL15" i="1" s="1"/>
  <c r="KN15" i="1" s="1"/>
  <c r="IZ13" i="1"/>
  <c r="JL12" i="1"/>
  <c r="AD15" i="4" l="1" a="1"/>
  <c r="AD15" i="4" s="1"/>
  <c r="AE15" i="4" a="1"/>
  <c r="AE15" i="4" s="1"/>
  <c r="Q15" i="4" a="1"/>
  <c r="Q15" i="4" s="1"/>
  <c r="BC15" i="4" a="1"/>
  <c r="BC15" i="4" s="1"/>
  <c r="AF15" i="4" a="1"/>
  <c r="AF15" i="4" s="1"/>
  <c r="V15" i="4" a="1"/>
  <c r="V15" i="4" s="1"/>
  <c r="F15" i="4" a="1"/>
  <c r="F15" i="4" s="1"/>
  <c r="BD15" i="4" a="1"/>
  <c r="BD15" i="4" s="1"/>
  <c r="BE15" i="4" a="1"/>
  <c r="BE15" i="4" s="1"/>
  <c r="BL15" i="4" a="1"/>
  <c r="BL15" i="4" s="1"/>
  <c r="AZ15" i="4" a="1"/>
  <c r="AZ15" i="4" s="1"/>
  <c r="BJ15" i="4" a="1"/>
  <c r="BJ15" i="4" s="1"/>
  <c r="BG15" i="4" a="1"/>
  <c r="BG15" i="4" s="1"/>
  <c r="AL15" i="4" a="1"/>
  <c r="AL15" i="4" s="1"/>
  <c r="U15" i="4" a="1"/>
  <c r="U15" i="4" s="1"/>
  <c r="S15" i="4" a="1"/>
  <c r="S15" i="4" s="1"/>
  <c r="BH15" i="4" a="1"/>
  <c r="BH15" i="4" s="1"/>
  <c r="BK15" i="4" a="1"/>
  <c r="BK15" i="4" s="1"/>
  <c r="W15" i="4" a="1"/>
  <c r="W15" i="4" s="1"/>
  <c r="BI15" i="4" a="1"/>
  <c r="BI15" i="4" s="1"/>
  <c r="R15" i="4" a="1"/>
  <c r="R15" i="4" s="1"/>
  <c r="AQ15" i="4" a="1"/>
  <c r="AQ15" i="4" s="1"/>
  <c r="AB15" i="4" a="1"/>
  <c r="AB15" i="4" s="1"/>
  <c r="AH15" i="4" a="1"/>
  <c r="AH15" i="4" s="1"/>
  <c r="AY15" i="4" a="1"/>
  <c r="AY15" i="4" s="1"/>
  <c r="J15" i="4" a="1"/>
  <c r="J15" i="4" s="1"/>
  <c r="AO15" i="4" a="1"/>
  <c r="AO15" i="4" s="1"/>
  <c r="AP15" i="4" a="1"/>
  <c r="AP15" i="4" s="1"/>
  <c r="Z15" i="4" a="1"/>
  <c r="Z15" i="4" s="1"/>
  <c r="L15" i="4" a="1"/>
  <c r="L15" i="4" s="1"/>
  <c r="H15" i="4" a="1"/>
  <c r="H15" i="4" s="1"/>
  <c r="X15" i="4" a="1"/>
  <c r="X15" i="4" s="1"/>
  <c r="HH14" i="1"/>
  <c r="IB16" i="1"/>
  <c r="G15" i="4" a="1"/>
  <c r="G15" i="4" s="1"/>
  <c r="BB15" i="4" a="1"/>
  <c r="BB15" i="4" s="1"/>
  <c r="O15" i="4" a="1"/>
  <c r="O15" i="4" s="1"/>
  <c r="AS15" i="4" a="1"/>
  <c r="AS15" i="4" s="1"/>
  <c r="AC15" i="4" a="1"/>
  <c r="AC15" i="4" s="1"/>
  <c r="AW15" i="4" a="1"/>
  <c r="AW15" i="4" s="1"/>
  <c r="AU15" i="4" a="1"/>
  <c r="AU15" i="4" s="1"/>
  <c r="N15" i="4" a="1"/>
  <c r="N15" i="4" s="1"/>
  <c r="AA15" i="4" a="1"/>
  <c r="AA15" i="4" s="1"/>
  <c r="AT15" i="4" a="1"/>
  <c r="AT15" i="4" s="1"/>
  <c r="AM15" i="4" a="1"/>
  <c r="AM15" i="4" s="1"/>
  <c r="AV15" i="4" a="1"/>
  <c r="AV15" i="4" s="1"/>
  <c r="BA15" i="4" a="1"/>
  <c r="BA15" i="4" s="1"/>
  <c r="T15" i="4" a="1"/>
  <c r="T15" i="4" s="1"/>
  <c r="BM15" i="4" a="1"/>
  <c r="BM15" i="4" s="1"/>
  <c r="AR15" i="4" a="1"/>
  <c r="AR15" i="4" s="1"/>
  <c r="AK15" i="4" a="1"/>
  <c r="AK15" i="4" s="1"/>
  <c r="I15" i="4" a="1"/>
  <c r="I15" i="4" s="1"/>
  <c r="AI15" i="4" a="1"/>
  <c r="AI15" i="4" s="1"/>
  <c r="M15" i="4" a="1"/>
  <c r="M15" i="4" s="1"/>
  <c r="P15" i="4" a="1"/>
  <c r="P15" i="4" s="1"/>
  <c r="BF15" i="4" a="1"/>
  <c r="BF15" i="4" s="1"/>
  <c r="K15" i="4" a="1"/>
  <c r="K15" i="4" s="1"/>
  <c r="AN15" i="4" a="1"/>
  <c r="AN15" i="4" s="1"/>
  <c r="Y15" i="4" a="1"/>
  <c r="Y15" i="4" s="1"/>
  <c r="AG15" i="4" a="1"/>
  <c r="AG15" i="4" s="1"/>
  <c r="AJ15" i="4" a="1"/>
  <c r="AJ15" i="4" s="1"/>
  <c r="AX15" i="4" a="1"/>
  <c r="AX15" i="4" s="1"/>
  <c r="JB13" i="1"/>
  <c r="JN12" i="1"/>
  <c r="HJ14" i="1" l="1"/>
  <c r="ID16" i="1"/>
  <c r="IF16" i="1" s="1"/>
  <c r="IH16" i="1" s="1"/>
  <c r="IJ16" i="1" s="1"/>
  <c r="IL16" i="1" s="1"/>
  <c r="IN16" i="1" s="1"/>
  <c r="IP16" i="1" s="1"/>
  <c r="IR16" i="1" s="1"/>
  <c r="IT16" i="1" s="1"/>
  <c r="IV16" i="1" s="1"/>
  <c r="IX16" i="1" s="1"/>
  <c r="IZ16" i="1" s="1"/>
  <c r="JB16" i="1" s="1"/>
  <c r="JD16" i="1" s="1"/>
  <c r="JF16" i="1" s="1"/>
  <c r="JH16" i="1" s="1"/>
  <c r="JJ16" i="1" s="1"/>
  <c r="JL16" i="1" s="1"/>
  <c r="JN16" i="1" s="1"/>
  <c r="JP16" i="1" s="1"/>
  <c r="JR16" i="1" s="1"/>
  <c r="JT16" i="1" s="1"/>
  <c r="JV16" i="1" s="1"/>
  <c r="JX16" i="1" s="1"/>
  <c r="JZ16" i="1" s="1"/>
  <c r="KB16" i="1" s="1"/>
  <c r="KD16" i="1" s="1"/>
  <c r="KF16" i="1" s="1"/>
  <c r="KH16" i="1" s="1"/>
  <c r="KJ16" i="1" s="1"/>
  <c r="KL16" i="1" s="1"/>
  <c r="KN16" i="1" s="1"/>
  <c r="BB16" i="4" s="1" a="1"/>
  <c r="BB16" i="4" s="1"/>
  <c r="JD13" i="1"/>
  <c r="JP12" i="1"/>
  <c r="HL14" i="1" l="1"/>
  <c r="BC16" i="4" a="1"/>
  <c r="BC16" i="4" s="1"/>
  <c r="AN16" i="4" a="1"/>
  <c r="AN16" i="4" s="1"/>
  <c r="AE16" i="4" a="1"/>
  <c r="AE16" i="4" s="1"/>
  <c r="F16" i="4" a="1"/>
  <c r="F16" i="4" s="1"/>
  <c r="N16" i="4" a="1"/>
  <c r="N16" i="4" s="1"/>
  <c r="M16" i="4" a="1"/>
  <c r="M16" i="4" s="1"/>
  <c r="AG16" i="4" a="1"/>
  <c r="AG16" i="4" s="1"/>
  <c r="AU16" i="4" a="1"/>
  <c r="AU16" i="4" s="1"/>
  <c r="S16" i="4" a="1"/>
  <c r="S16" i="4" s="1"/>
  <c r="BE16" i="4" a="1"/>
  <c r="BE16" i="4" s="1"/>
  <c r="AC16" i="4" a="1"/>
  <c r="AC16" i="4" s="1"/>
  <c r="AX16" i="4" a="1"/>
  <c r="AX16" i="4" s="1"/>
  <c r="G16" i="4" a="1"/>
  <c r="G16" i="4" s="1"/>
  <c r="BA16" i="4" a="1"/>
  <c r="BA16" i="4" s="1"/>
  <c r="P16" i="4" a="1"/>
  <c r="P16" i="4" s="1"/>
  <c r="AM16" i="4" a="1"/>
  <c r="AM16" i="4" s="1"/>
  <c r="AS16" i="4" a="1"/>
  <c r="AS16" i="4" s="1"/>
  <c r="AV16" i="4" a="1"/>
  <c r="AV16" i="4" s="1"/>
  <c r="AR16" i="4" a="1"/>
  <c r="AR16" i="4" s="1"/>
  <c r="AD16" i="4" a="1"/>
  <c r="AD16" i="4" s="1"/>
  <c r="AW16" i="4" a="1"/>
  <c r="AW16" i="4" s="1"/>
  <c r="U16" i="4" a="1"/>
  <c r="U16" i="4" s="1"/>
  <c r="T16" i="4" a="1"/>
  <c r="T16" i="4" s="1"/>
  <c r="K16" i="4" a="1"/>
  <c r="K16" i="4" s="1"/>
  <c r="AF16" i="4" a="1"/>
  <c r="AF16" i="4" s="1"/>
  <c r="AY16" i="4" a="1"/>
  <c r="AY16" i="4" s="1"/>
  <c r="AT16" i="4" a="1"/>
  <c r="AT16" i="4" s="1"/>
  <c r="AI16" i="4" a="1"/>
  <c r="AI16" i="4" s="1"/>
  <c r="BK16" i="4" a="1"/>
  <c r="BK16" i="4" s="1"/>
  <c r="BM16" i="4" a="1"/>
  <c r="BM16" i="4" s="1"/>
  <c r="BF16" i="4" a="1"/>
  <c r="BF16" i="4" s="1"/>
  <c r="Q16" i="4" a="1"/>
  <c r="Q16" i="4" s="1"/>
  <c r="AB16" i="4" a="1"/>
  <c r="AB16" i="4" s="1"/>
  <c r="BD16" i="4" a="1"/>
  <c r="BD16" i="4" s="1"/>
  <c r="BI16" i="4" a="1"/>
  <c r="BI16" i="4" s="1"/>
  <c r="Z16" i="4" a="1"/>
  <c r="Z16" i="4" s="1"/>
  <c r="J16" i="4" a="1"/>
  <c r="J16" i="4" s="1"/>
  <c r="BJ16" i="4" a="1"/>
  <c r="BJ16" i="4" s="1"/>
  <c r="V16" i="4" a="1"/>
  <c r="V16" i="4" s="1"/>
  <c r="Y16" i="4" a="1"/>
  <c r="Y16" i="4" s="1"/>
  <c r="AZ16" i="4" a="1"/>
  <c r="AZ16" i="4" s="1"/>
  <c r="I16" i="4" a="1"/>
  <c r="I16" i="4" s="1"/>
  <c r="AJ16" i="4" a="1"/>
  <c r="AJ16" i="4" s="1"/>
  <c r="BH16" i="4" a="1"/>
  <c r="BH16" i="4" s="1"/>
  <c r="O16" i="4" a="1"/>
  <c r="O16" i="4" s="1"/>
  <c r="BG16" i="4" a="1"/>
  <c r="BG16" i="4" s="1"/>
  <c r="AH16" i="4" a="1"/>
  <c r="AH16" i="4" s="1"/>
  <c r="BL16" i="4" a="1"/>
  <c r="BL16" i="4" s="1"/>
  <c r="AP16" i="4" a="1"/>
  <c r="AP16" i="4" s="1"/>
  <c r="X16" i="4" a="1"/>
  <c r="X16" i="4" s="1"/>
  <c r="L16" i="4" a="1"/>
  <c r="L16" i="4" s="1"/>
  <c r="AL16" i="4" a="1"/>
  <c r="AL16" i="4" s="1"/>
  <c r="AO16" i="4" a="1"/>
  <c r="AO16" i="4" s="1"/>
  <c r="H16" i="4" a="1"/>
  <c r="H16" i="4" s="1"/>
  <c r="AQ16" i="4" a="1"/>
  <c r="AQ16" i="4" s="1"/>
  <c r="R16" i="4" a="1"/>
  <c r="R16" i="4" s="1"/>
  <c r="AK16" i="4" a="1"/>
  <c r="AK16" i="4" s="1"/>
  <c r="AA16" i="4" a="1"/>
  <c r="AA16" i="4" s="1"/>
  <c r="W16" i="4" a="1"/>
  <c r="W16" i="4" s="1"/>
  <c r="JF13" i="1"/>
  <c r="JR12" i="1"/>
  <c r="JT12" i="1" s="1"/>
  <c r="JV12" i="1" s="1"/>
  <c r="JX12" i="1" s="1"/>
  <c r="JZ12" i="1" s="1"/>
  <c r="KB12" i="1" s="1"/>
  <c r="KD12" i="1" s="1"/>
  <c r="KF12" i="1" s="1"/>
  <c r="KH12" i="1" s="1"/>
  <c r="KJ12" i="1" s="1"/>
  <c r="KL12" i="1" s="1"/>
  <c r="KN12" i="1" s="1"/>
  <c r="HN14" i="1" l="1"/>
  <c r="HP14" i="1" s="1"/>
  <c r="HR14" i="1" s="1"/>
  <c r="HT14" i="1" s="1"/>
  <c r="HV14" i="1" s="1"/>
  <c r="HX14" i="1" s="1"/>
  <c r="HZ14" i="1" s="1"/>
  <c r="IB14" i="1" s="1"/>
  <c r="ID14" i="1" s="1"/>
  <c r="IF14" i="1" s="1"/>
  <c r="IH14" i="1" s="1"/>
  <c r="IJ14" i="1" s="1"/>
  <c r="IL14" i="1" s="1"/>
  <c r="IN14" i="1" s="1"/>
  <c r="IP14" i="1" s="1"/>
  <c r="IR14" i="1" s="1"/>
  <c r="IT14" i="1" s="1"/>
  <c r="AU12" i="4" a="1"/>
  <c r="AU12" i="4" s="1"/>
  <c r="AX12" i="4" a="1"/>
  <c r="AX12" i="4" s="1"/>
  <c r="AJ12" i="4" a="1"/>
  <c r="AJ12" i="4" s="1"/>
  <c r="BG12" i="4" a="1"/>
  <c r="BG12" i="4" s="1"/>
  <c r="Z12" i="4" a="1"/>
  <c r="Z12" i="4" s="1"/>
  <c r="U12" i="4" a="1"/>
  <c r="U12" i="4" s="1"/>
  <c r="O12" i="4" a="1"/>
  <c r="O12" i="4" s="1"/>
  <c r="BI12" i="4" a="1"/>
  <c r="BI12" i="4" s="1"/>
  <c r="X12" i="4" a="1"/>
  <c r="X12" i="4" s="1"/>
  <c r="BC12" i="4" a="1"/>
  <c r="BC12" i="4" s="1"/>
  <c r="Y12" i="4" a="1"/>
  <c r="Y12" i="4" s="1"/>
  <c r="AZ12" i="4" a="1"/>
  <c r="AZ12" i="4" s="1"/>
  <c r="M12" i="4" a="1"/>
  <c r="M12" i="4" s="1"/>
  <c r="AE12" i="4" a="1"/>
  <c r="AE12" i="4" s="1"/>
  <c r="BJ12" i="4" a="1"/>
  <c r="BJ12" i="4" s="1"/>
  <c r="BE12" i="4" a="1"/>
  <c r="BE12" i="4" s="1"/>
  <c r="AQ12" i="4" a="1"/>
  <c r="AQ12" i="4" s="1"/>
  <c r="J12" i="4" a="1"/>
  <c r="J12" i="4" s="1"/>
  <c r="BH12" i="4" a="1"/>
  <c r="BH12" i="4" s="1"/>
  <c r="AA12" i="4" a="1"/>
  <c r="AA12" i="4" s="1"/>
  <c r="T12" i="4" a="1"/>
  <c r="T12" i="4" s="1"/>
  <c r="AT12" i="4" a="1"/>
  <c r="AT12" i="4" s="1"/>
  <c r="I12" i="4" a="1"/>
  <c r="I12" i="4" s="1"/>
  <c r="BK12" i="4" a="1"/>
  <c r="BK12" i="4" s="1"/>
  <c r="BF12" i="4" a="1"/>
  <c r="BF12" i="4" s="1"/>
  <c r="AR12" i="4" a="1"/>
  <c r="AR12" i="4" s="1"/>
  <c r="AP12" i="4" a="1"/>
  <c r="AP12" i="4" s="1"/>
  <c r="AK12" i="4" a="1"/>
  <c r="AK12" i="4" s="1"/>
  <c r="AS12" i="4" a="1"/>
  <c r="AS12" i="4" s="1"/>
  <c r="AM12" i="4" a="1"/>
  <c r="AM12" i="4" s="1"/>
  <c r="AH12" i="4" a="1"/>
  <c r="AH12" i="4" s="1"/>
  <c r="AC12" i="4" a="1"/>
  <c r="AC12" i="4" s="1"/>
  <c r="AD12" i="4" a="1"/>
  <c r="AD12" i="4" s="1"/>
  <c r="BA12" i="4" a="1"/>
  <c r="BA12" i="4" s="1"/>
  <c r="F12" i="4" a="1"/>
  <c r="F12" i="4" s="1"/>
  <c r="N12" i="4" a="1"/>
  <c r="N12" i="4" s="1"/>
  <c r="AB12" i="4" a="1"/>
  <c r="AB12" i="4" s="1"/>
  <c r="W12" i="4" a="1"/>
  <c r="W12" i="4" s="1"/>
  <c r="P12" i="4" a="1"/>
  <c r="P12" i="4" s="1"/>
  <c r="Q12" i="4" a="1"/>
  <c r="Q12" i="4" s="1"/>
  <c r="BD12" i="4" a="1"/>
  <c r="BD12" i="4" s="1"/>
  <c r="H12" i="4" a="1"/>
  <c r="H12" i="4" s="1"/>
  <c r="AO12" i="4" a="1"/>
  <c r="AO12" i="4" s="1"/>
  <c r="AN12" i="4" a="1"/>
  <c r="AN12" i="4" s="1"/>
  <c r="AF12" i="4" a="1"/>
  <c r="AF12" i="4" s="1"/>
  <c r="AG12" i="4" a="1"/>
  <c r="AG12" i="4" s="1"/>
  <c r="BM12" i="4" a="1"/>
  <c r="BM12" i="4" s="1"/>
  <c r="BL12" i="4" a="1"/>
  <c r="BL12" i="4" s="1"/>
  <c r="R12" i="4" a="1"/>
  <c r="R12" i="4" s="1"/>
  <c r="AV12" i="4" a="1"/>
  <c r="AV12" i="4" s="1"/>
  <c r="K12" i="4" a="1"/>
  <c r="K12" i="4" s="1"/>
  <c r="L12" i="4" a="1"/>
  <c r="L12" i="4" s="1"/>
  <c r="AI12" i="4" a="1"/>
  <c r="AI12" i="4" s="1"/>
  <c r="AL12" i="4" a="1"/>
  <c r="AL12" i="4" s="1"/>
  <c r="AW12" i="4" a="1"/>
  <c r="AW12" i="4" s="1"/>
  <c r="BB12" i="4" a="1"/>
  <c r="BB12" i="4" s="1"/>
  <c r="AY12" i="4" a="1"/>
  <c r="AY12" i="4" s="1"/>
  <c r="S12" i="4" a="1"/>
  <c r="S12" i="4" s="1"/>
  <c r="V12" i="4" a="1"/>
  <c r="V12" i="4" s="1"/>
  <c r="JH13" i="1"/>
  <c r="IV14" i="1" l="1"/>
  <c r="JJ13" i="1"/>
  <c r="IX14" i="1" l="1"/>
  <c r="JL13" i="1"/>
  <c r="IZ14" i="1" l="1"/>
  <c r="JN13" i="1"/>
  <c r="JB14" i="1" l="1"/>
  <c r="JP13" i="1"/>
  <c r="JD14" i="1" l="1"/>
  <c r="JR13" i="1"/>
  <c r="JT13" i="1" s="1"/>
  <c r="JV13" i="1" s="1"/>
  <c r="JX13" i="1" s="1"/>
  <c r="JZ13" i="1" s="1"/>
  <c r="KB13" i="1" s="1"/>
  <c r="KD13" i="1" s="1"/>
  <c r="KF13" i="1" s="1"/>
  <c r="KH13" i="1" s="1"/>
  <c r="KJ13" i="1" s="1"/>
  <c r="KL13" i="1" s="1"/>
  <c r="KN13" i="1" s="1"/>
  <c r="JF14" i="1" l="1"/>
  <c r="Y13" i="4" a="1"/>
  <c r="Y13" i="4" s="1"/>
  <c r="AT13" i="4" a="1"/>
  <c r="AT13" i="4" s="1"/>
  <c r="BA13" i="4" a="1"/>
  <c r="BA13" i="4" s="1"/>
  <c r="O13" i="4" a="1"/>
  <c r="O13" i="4" s="1"/>
  <c r="Z13" i="4" a="1"/>
  <c r="Z13" i="4" s="1"/>
  <c r="AE13" i="4" a="1"/>
  <c r="AE13" i="4" s="1"/>
  <c r="AS13" i="4" a="1"/>
  <c r="AS13" i="4" s="1"/>
  <c r="AH13" i="4" a="1"/>
  <c r="AH13" i="4" s="1"/>
  <c r="AU13" i="4" a="1"/>
  <c r="AU13" i="4" s="1"/>
  <c r="AG13" i="4" a="1"/>
  <c r="AG13" i="4" s="1"/>
  <c r="BH13" i="4" a="1"/>
  <c r="BH13" i="4" s="1"/>
  <c r="BK13" i="4" a="1"/>
  <c r="BK13" i="4" s="1"/>
  <c r="J13" i="4" a="1"/>
  <c r="J13" i="4" s="1"/>
  <c r="L13" i="4" a="1"/>
  <c r="L13" i="4" s="1"/>
  <c r="K13" i="4" a="1"/>
  <c r="K13" i="4" s="1"/>
  <c r="AJ13" i="4" a="1"/>
  <c r="AJ13" i="4" s="1"/>
  <c r="AM13" i="4" a="1"/>
  <c r="AM13" i="4" s="1"/>
  <c r="BJ13" i="4" a="1"/>
  <c r="BJ13" i="4" s="1"/>
  <c r="AL13" i="4" a="1"/>
  <c r="AL13" i="4" s="1"/>
  <c r="V13" i="4" a="1"/>
  <c r="V13" i="4" s="1"/>
  <c r="AV13" i="4" a="1"/>
  <c r="AV13" i="4" s="1"/>
  <c r="G13" i="4" a="1"/>
  <c r="G13" i="4" s="1"/>
  <c r="AX13" i="4" a="1"/>
  <c r="AX13" i="4" s="1"/>
  <c r="BC13" i="4" a="1"/>
  <c r="BC13" i="4" s="1"/>
  <c r="X13" i="4" a="1"/>
  <c r="X13" i="4" s="1"/>
  <c r="AA13" i="4" a="1"/>
  <c r="AA13" i="4" s="1"/>
  <c r="F13" i="4" a="1"/>
  <c r="F13" i="4" s="1"/>
  <c r="AO13" i="4" a="1"/>
  <c r="AO13" i="4" s="1"/>
  <c r="AZ13" i="4" a="1"/>
  <c r="AZ13" i="4" s="1"/>
  <c r="BF13" i="4" a="1"/>
  <c r="BF13" i="4" s="1"/>
  <c r="M13" i="4" a="1"/>
  <c r="M13" i="4" s="1"/>
  <c r="T13" i="4" a="1"/>
  <c r="T13" i="4" s="1"/>
  <c r="AP13" i="4" a="1"/>
  <c r="AP13" i="4" s="1"/>
  <c r="AY13" i="4" a="1"/>
  <c r="AY13" i="4" s="1"/>
  <c r="AK13" i="4" a="1"/>
  <c r="AK13" i="4" s="1"/>
  <c r="S13" i="4" a="1"/>
  <c r="S13" i="4" s="1"/>
  <c r="P13" i="4" a="1"/>
  <c r="P13" i="4" s="1"/>
  <c r="AW13" i="4" a="1"/>
  <c r="AW13" i="4" s="1"/>
  <c r="BG13" i="4" a="1"/>
  <c r="BG13" i="4" s="1"/>
  <c r="R13" i="4" a="1"/>
  <c r="R13" i="4" s="1"/>
  <c r="BI13" i="4" a="1"/>
  <c r="BI13" i="4" s="1"/>
  <c r="AD13" i="4" a="1"/>
  <c r="AD13" i="4" s="1"/>
  <c r="BD13" i="4" a="1"/>
  <c r="BD13" i="4" s="1"/>
  <c r="AQ13" i="4" a="1"/>
  <c r="AQ13" i="4" s="1"/>
  <c r="N13" i="4" a="1"/>
  <c r="N13" i="4" s="1"/>
  <c r="AF13" i="4" a="1"/>
  <c r="AF13" i="4" s="1"/>
  <c r="AI13" i="4" a="1"/>
  <c r="AI13" i="4" s="1"/>
  <c r="BM13" i="4" a="1"/>
  <c r="BM13" i="4" s="1"/>
  <c r="H13" i="4" a="1"/>
  <c r="H13" i="4" s="1"/>
  <c r="BB13" i="4" a="1"/>
  <c r="BB13" i="4" s="1"/>
  <c r="U13" i="4" a="1"/>
  <c r="U13" i="4" s="1"/>
  <c r="BL13" i="4" a="1"/>
  <c r="BL13" i="4" s="1"/>
  <c r="AR13" i="4" a="1"/>
  <c r="AR13" i="4" s="1"/>
  <c r="AB13" i="4" a="1"/>
  <c r="AB13" i="4" s="1"/>
  <c r="Q13" i="4" a="1"/>
  <c r="Q13" i="4" s="1"/>
  <c r="AC13" i="4" a="1"/>
  <c r="AC13" i="4" s="1"/>
  <c r="AN13" i="4" a="1"/>
  <c r="AN13" i="4" s="1"/>
  <c r="I13" i="4" a="1"/>
  <c r="I13" i="4" s="1"/>
  <c r="BE13" i="4" a="1"/>
  <c r="BE13" i="4" s="1"/>
  <c r="W13" i="4" a="1"/>
  <c r="W13" i="4" s="1"/>
  <c r="JH14" i="1" l="1"/>
  <c r="JJ14" i="1" l="1"/>
  <c r="JL14" i="1" l="1"/>
  <c r="JN14" i="1" l="1"/>
  <c r="JP14" i="1" l="1"/>
  <c r="JR14" i="1" l="1"/>
  <c r="JT14" i="1" s="1"/>
  <c r="JV14" i="1" s="1"/>
  <c r="JX14" i="1" s="1"/>
  <c r="JZ14" i="1" s="1"/>
  <c r="KB14" i="1" s="1"/>
  <c r="KD14" i="1" s="1"/>
  <c r="KF14" i="1" s="1"/>
  <c r="KH14" i="1" s="1"/>
  <c r="KJ14" i="1" s="1"/>
  <c r="KL14" i="1" s="1"/>
  <c r="KN14" i="1" s="1"/>
  <c r="AC14" i="4" l="1" a="1"/>
  <c r="AC14" i="4" s="1"/>
  <c r="AY14" i="4" a="1"/>
  <c r="AY14" i="4" s="1"/>
  <c r="Y14" i="4" a="1"/>
  <c r="Y14" i="4" s="1"/>
  <c r="S14" i="4" a="1"/>
  <c r="S14" i="4" s="1"/>
  <c r="AL14" i="4" a="1"/>
  <c r="AL14" i="4" s="1"/>
  <c r="AI14" i="4" a="1"/>
  <c r="AI14" i="4" s="1"/>
  <c r="J14" i="4" a="1"/>
  <c r="J14" i="4" s="1"/>
  <c r="BI14" i="4" a="1"/>
  <c r="BI14" i="4" s="1"/>
  <c r="T14" i="4" a="1"/>
  <c r="T14" i="4" s="1"/>
  <c r="O14" i="4" a="1"/>
  <c r="O14" i="4" s="1"/>
  <c r="AD14" i="4" a="1"/>
  <c r="AD14" i="4" s="1"/>
  <c r="BG14" i="4" a="1"/>
  <c r="BG14" i="4" s="1"/>
  <c r="P14" i="4" a="1"/>
  <c r="P14" i="4" s="1"/>
  <c r="AB14" i="4" a="1"/>
  <c r="AB14" i="4" s="1"/>
  <c r="AQ14" i="4" a="1"/>
  <c r="AQ14" i="4" s="1"/>
  <c r="R14" i="4" a="1"/>
  <c r="R14" i="4" s="1"/>
  <c r="BC14" i="4" a="1"/>
  <c r="BC14" i="4" s="1"/>
  <c r="BF14" i="4" a="1"/>
  <c r="BF14" i="4" s="1"/>
  <c r="AM14" i="4" a="1"/>
  <c r="AM14" i="4" s="1"/>
  <c r="BH14" i="4" a="1"/>
  <c r="BH14" i="4" s="1"/>
  <c r="AO14" i="4" a="1"/>
  <c r="AO14" i="4" s="1"/>
  <c r="N14" i="4" a="1"/>
  <c r="N14" i="4" s="1"/>
  <c r="BJ14" i="4" a="1"/>
  <c r="BJ14" i="4" s="1"/>
  <c r="AH14" i="4" a="1"/>
  <c r="AH14" i="4" s="1"/>
  <c r="AZ14" i="4" a="1"/>
  <c r="AZ14" i="4" s="1"/>
  <c r="BE14" i="4" a="1"/>
  <c r="BE14" i="4" s="1"/>
  <c r="AV14" i="4" a="1"/>
  <c r="AV14" i="4" s="1"/>
  <c r="AN14" i="4" a="1"/>
  <c r="AN14" i="4" s="1"/>
  <c r="AW14" i="4" a="1"/>
  <c r="AW14" i="4" s="1"/>
  <c r="K14" i="4" a="1"/>
  <c r="K14" i="4" s="1"/>
  <c r="I14" i="4" a="1"/>
  <c r="I14" i="4" s="1"/>
  <c r="AP14" i="4" a="1"/>
  <c r="AP14" i="4" s="1"/>
  <c r="AG14" i="4" a="1"/>
  <c r="AG14" i="4" s="1"/>
  <c r="H14" i="4" a="1"/>
  <c r="H14" i="4" s="1"/>
  <c r="W14" i="4" a="1"/>
  <c r="W14" i="4" s="1"/>
  <c r="BK14" i="4" a="1"/>
  <c r="BK14" i="4" s="1"/>
  <c r="AX14" i="4" a="1"/>
  <c r="AX14" i="4" s="1"/>
  <c r="AU14" i="4" a="1"/>
  <c r="AU14" i="4" s="1"/>
  <c r="AK14" i="4" a="1"/>
  <c r="AK14" i="4" s="1"/>
  <c r="AR14" i="4" a="1"/>
  <c r="AR14" i="4" s="1"/>
  <c r="Q14" i="4" a="1"/>
  <c r="Q14" i="4" s="1"/>
  <c r="BA14" i="4" a="1"/>
  <c r="BA14" i="4" s="1"/>
  <c r="AA14" i="4" a="1"/>
  <c r="AA14" i="4" s="1"/>
  <c r="M14" i="4" a="1"/>
  <c r="M14" i="4" s="1"/>
  <c r="X14" i="4" a="1"/>
  <c r="X14" i="4" s="1"/>
  <c r="BB14" i="4" a="1"/>
  <c r="BB14" i="4" s="1"/>
  <c r="BL14" i="4" a="1"/>
  <c r="BL14" i="4" s="1"/>
  <c r="AE14" i="4" a="1"/>
  <c r="AE14" i="4" s="1"/>
  <c r="G14" i="4" a="1"/>
  <c r="G14" i="4" s="1"/>
  <c r="AS14" i="4" a="1"/>
  <c r="AS14" i="4" s="1"/>
  <c r="U14" i="4" a="1"/>
  <c r="U14" i="4" s="1"/>
  <c r="BD14" i="4" a="1"/>
  <c r="BD14" i="4" s="1"/>
  <c r="AT14" i="4" a="1"/>
  <c r="AT14" i="4" s="1"/>
  <c r="Z14" i="4" a="1"/>
  <c r="Z14" i="4" s="1"/>
  <c r="V14" i="4" a="1"/>
  <c r="V14" i="4" s="1"/>
  <c r="L14" i="4" a="1"/>
  <c r="L14" i="4" s="1"/>
  <c r="AJ14" i="4" a="1"/>
  <c r="AJ14" i="4" s="1"/>
  <c r="F14" i="4" a="1"/>
  <c r="F14" i="4" s="1"/>
  <c r="BM14" i="4" a="1"/>
  <c r="BM14" i="4" s="1"/>
  <c r="AF14" i="4" a="1"/>
  <c r="AF14" i="4" s="1"/>
  <c r="AC17" i="4" l="1"/>
  <c r="BA17" i="4"/>
  <c r="BM17" i="4"/>
  <c r="Q17" i="4"/>
  <c r="AO17" i="4"/>
</calcChain>
</file>

<file path=xl/sharedStrings.xml><?xml version="1.0" encoding="utf-8"?>
<sst xmlns="http://schemas.openxmlformats.org/spreadsheetml/2006/main" count="542" uniqueCount="95">
  <si>
    <t>Наименование ЛПУ</t>
  </si>
  <si>
    <t>№ КЦ и принадлежность к газопроводу</t>
  </si>
  <si>
    <t>Тип т/а</t>
  </si>
  <si>
    <t>Тип нагнетателя</t>
  </si>
  <si>
    <t>№ т/а</t>
  </si>
  <si>
    <t xml:space="preserve">Ямбургское </t>
  </si>
  <si>
    <t>КЦ-1 Ямбург –Елец 1</t>
  </si>
  <si>
    <t>ГПА-Ц-16</t>
  </si>
  <si>
    <t xml:space="preserve">НЦ16-76-1,54 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</si>
  <si>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</si>
  <si>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</si>
  <si>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</si>
  <si>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</si>
  <si>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</si>
  <si>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</si>
  <si>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</si>
  <si>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</si>
  <si>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</si>
  <si>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</si>
  <si>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</si>
  <si>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</si>
  <si>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Средний прирост % к предыдущему году по месяцам</t>
  </si>
  <si>
    <t>осталось до КР</t>
  </si>
  <si>
    <t>осталось до КР на 31.12.15</t>
  </si>
  <si>
    <t>прирост % к январю 2012</t>
  </si>
  <si>
    <t>прирост % к февралю 2012</t>
  </si>
  <si>
    <t>прирост % к марту 2012</t>
  </si>
  <si>
    <t>прирост % к апрелю 2012</t>
  </si>
  <si>
    <t>прирост % к маю 2012</t>
  </si>
  <si>
    <t>прирост % к июню 2012</t>
  </si>
  <si>
    <t>прирост % к июлю 2012</t>
  </si>
  <si>
    <t>прирост % к августу 2012</t>
  </si>
  <si>
    <t>прирост % к сентябрю 2012</t>
  </si>
  <si>
    <t>прирост % к октябрю 2012</t>
  </si>
  <si>
    <t>прирост % к ноябрю 2012</t>
  </si>
  <si>
    <t>прирост % к декабрю 2012</t>
  </si>
  <si>
    <t>Отн. средн. наработка цеха к календ. времени</t>
  </si>
  <si>
    <t>прирост % к январю 201</t>
  </si>
  <si>
    <t>прирост % к февралю 2013</t>
  </si>
  <si>
    <t>прирост % к марту 2013</t>
  </si>
  <si>
    <t>прирост % к апрелю 2013</t>
  </si>
  <si>
    <t>прирост % к маю 2013</t>
  </si>
  <si>
    <t>прирост % к июню 2013</t>
  </si>
  <si>
    <t>прирост % к июлю 2013</t>
  </si>
  <si>
    <t>прирост % к августу 2013</t>
  </si>
  <si>
    <t>прирост % к сентябрю 2013</t>
  </si>
  <si>
    <t>прирост % к октябрю 2013</t>
  </si>
  <si>
    <t>прирост % к ноябрю 2013</t>
  </si>
  <si>
    <t>прирост % к декабрю 2013</t>
  </si>
  <si>
    <t>прирост % к январю 2014</t>
  </si>
  <si>
    <t>прирост % к февралю 2014</t>
  </si>
  <si>
    <t>прирост % к марту 2014</t>
  </si>
  <si>
    <t>прирост % к апрелю 2014</t>
  </si>
  <si>
    <t>прирост % к маю 2014</t>
  </si>
  <si>
    <t>прирост % к июню 2014</t>
  </si>
  <si>
    <t>прирост % к июлю 2014</t>
  </si>
  <si>
    <t>прирост % к августу 2014</t>
  </si>
  <si>
    <t>прирост % к сентябрю 2014</t>
  </si>
  <si>
    <t>прирост % к октябрю 2014</t>
  </si>
  <si>
    <t>прирост % к ноябрю 2014</t>
  </si>
  <si>
    <t>прирост % к декабрю 2014</t>
  </si>
  <si>
    <t>прирост % к декабрю 2015</t>
  </si>
  <si>
    <t>прирост % к ноябрю 2015</t>
  </si>
  <si>
    <t>прирост % к октябрю 2015</t>
  </si>
  <si>
    <t>прирост % к сентябрю 2015</t>
  </si>
  <si>
    <t>прирост % к августу 2015</t>
  </si>
  <si>
    <t>прирост % к июлю 2015</t>
  </si>
  <si>
    <t>прирост % к июню 2015</t>
  </si>
  <si>
    <t>прирост % к маю 2015</t>
  </si>
  <si>
    <t>прирост % к апрелю 2015</t>
  </si>
  <si>
    <t>прирост % к марту 2015</t>
  </si>
  <si>
    <t>прирост % к февралю 2015</t>
  </si>
  <si>
    <t>прирост % к январю 2015</t>
  </si>
  <si>
    <t>Начало последнего КР</t>
  </si>
  <si>
    <t>Конец последнегоКР</t>
  </si>
  <si>
    <t>0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</si>
  <si>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</si>
  <si>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</si>
  <si>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</si>
  <si>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</si>
  <si>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</si>
  <si>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</si>
  <si>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</si>
  <si>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</si>
  <si>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</si>
  <si>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</si>
  <si>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</si>
  <si>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Дисперсия</t>
  </si>
  <si>
    <t>Доверительный интервал (от)</t>
  </si>
  <si>
    <t>Доверительный интервал (до)</t>
  </si>
  <si>
    <t>Среднее</t>
  </si>
  <si>
    <t>Результат</t>
  </si>
  <si>
    <t>Вывод в ремонт по плану 2016</t>
  </si>
  <si>
    <t>ИТОГО</t>
  </si>
  <si>
    <t>Необходимо отобразить значение, вбиваемое вручную в столбце FT, в независимости от строки 12, 13, 14, 15, 16.
Значение должно отображаться автоматически в одном из столбцов, в зависимости от месяца FZ, GB, GD и т.д.
В ячейке 13FU прописана дата, от которой и нужно отталкиваться. 
На примере, вручную введено значение 24000 в ячейке 13FТ и также забита дата 01.06.16 в ячейке 13FU и в ячейке 13GH также 
вручную вбито значение 24000. Необходимо, чтобы оно отображалось автоматически.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</si>
</sst>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dd/mm/yy;@"/>
    <numFmt numFmtId="166" formatCode="0.000"/>
    <numFmt numFmtId="167" formatCode="0;;"/>
    <numFmt numFmtId="168" formatCode="mmm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D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textRotation="90" wrapText="1"/>
    </xf>
    <xf numFmtId="9" fontId="5" fillId="4" borderId="3" xfId="0" applyNumberFormat="1" applyFont="1" applyFill="1" applyBorder="1" applyAlignment="1">
      <alignment horizontal="center" vertical="center"/>
    </xf>
    <xf numFmtId="9" fontId="4" fillId="6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>
      <alignment horizontal="center" vertical="center" textRotation="90"/>
    </xf>
    <xf numFmtId="165" fontId="2" fillId="8" borderId="3" xfId="0" applyNumberFormat="1" applyFont="1" applyFill="1" applyBorder="1" applyAlignment="1">
      <alignment horizontal="center" vertical="center" textRotation="90"/>
    </xf>
    <xf numFmtId="165" fontId="4" fillId="5" borderId="3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8" borderId="0" xfId="0" applyFill="1"/>
    <xf numFmtId="164" fontId="0" fillId="0" borderId="0" xfId="1" applyFont="1"/>
    <xf numFmtId="164" fontId="4" fillId="6" borderId="3" xfId="1" applyNumberFormat="1" applyFont="1" applyFill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 textRotation="90" wrapText="1"/>
    </xf>
    <xf numFmtId="9" fontId="0" fillId="0" borderId="7" xfId="2" applyFont="1" applyBorder="1"/>
    <xf numFmtId="9" fontId="0" fillId="0" borderId="0" xfId="2" applyFont="1" applyBorder="1"/>
    <xf numFmtId="9" fontId="0" fillId="0" borderId="21" xfId="2" applyFont="1" applyBorder="1"/>
    <xf numFmtId="9" fontId="0" fillId="0" borderId="0" xfId="2" applyFont="1" applyFill="1" applyBorder="1"/>
    <xf numFmtId="165" fontId="2" fillId="0" borderId="0" xfId="0" applyNumberFormat="1" applyFont="1" applyBorder="1" applyAlignment="1">
      <alignment horizontal="center" vertical="center" textRotation="90" wrapText="1"/>
    </xf>
    <xf numFmtId="165" fontId="2" fillId="0" borderId="7" xfId="0" applyNumberFormat="1" applyFont="1" applyBorder="1" applyAlignment="1">
      <alignment horizontal="center" vertical="center" textRotation="90" wrapText="1"/>
    </xf>
    <xf numFmtId="165" fontId="2" fillId="0" borderId="21" xfId="0" applyNumberFormat="1" applyFont="1" applyBorder="1" applyAlignment="1">
      <alignment horizontal="center" vertical="center" textRotation="90" wrapText="1"/>
    </xf>
    <xf numFmtId="165" fontId="2" fillId="0" borderId="11" xfId="0" applyNumberFormat="1" applyFont="1" applyBorder="1" applyAlignment="1">
      <alignment horizontal="center" vertical="center" textRotation="90" wrapText="1"/>
    </xf>
    <xf numFmtId="165" fontId="2" fillId="0" borderId="27" xfId="0" applyNumberFormat="1" applyFont="1" applyBorder="1" applyAlignment="1">
      <alignment horizontal="center" vertical="center" textRotation="90" wrapText="1"/>
    </xf>
    <xf numFmtId="9" fontId="0" fillId="0" borderId="28" xfId="2" applyFont="1" applyFill="1" applyBorder="1"/>
    <xf numFmtId="9" fontId="0" fillId="0" borderId="29" xfId="2" applyFont="1" applyFill="1" applyBorder="1"/>
    <xf numFmtId="9" fontId="5" fillId="8" borderId="3" xfId="0" applyNumberFormat="1" applyFont="1" applyFill="1" applyBorder="1" applyAlignment="1">
      <alignment horizontal="center" vertical="center"/>
    </xf>
    <xf numFmtId="164" fontId="5" fillId="8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8" fontId="8" fillId="9" borderId="16" xfId="0" applyNumberFormat="1" applyFont="1" applyFill="1" applyBorder="1" applyAlignment="1">
      <alignment horizontal="center" vertical="center" wrapText="1"/>
    </xf>
    <xf numFmtId="168" fontId="8" fillId="9" borderId="15" xfId="0" applyNumberFormat="1" applyFont="1" applyFill="1" applyBorder="1" applyAlignment="1">
      <alignment horizontal="center" vertical="center" wrapText="1"/>
    </xf>
    <xf numFmtId="168" fontId="8" fillId="9" borderId="30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67" fontId="2" fillId="5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 wrapText="1"/>
    </xf>
    <xf numFmtId="167" fontId="2" fillId="6" borderId="3" xfId="0" applyNumberFormat="1" applyFont="1" applyFill="1" applyBorder="1" applyAlignment="1">
      <alignment horizontal="center" vertical="center"/>
    </xf>
    <xf numFmtId="165" fontId="4" fillId="6" borderId="3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6" fontId="4" fillId="2" borderId="32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9" fontId="4" fillId="6" borderId="14" xfId="0" applyNumberFormat="1" applyFont="1" applyFill="1" applyBorder="1" applyAlignment="1">
      <alignment horizontal="center" vertical="center"/>
    </xf>
    <xf numFmtId="9" fontId="5" fillId="8" borderId="14" xfId="0" applyNumberFormat="1" applyFont="1" applyFill="1" applyBorder="1" applyAlignment="1">
      <alignment horizontal="center" vertical="center"/>
    </xf>
    <xf numFmtId="164" fontId="5" fillId="8" borderId="14" xfId="0" applyNumberFormat="1" applyFont="1" applyFill="1" applyBorder="1" applyAlignment="1">
      <alignment horizontal="center" vertical="center"/>
    </xf>
    <xf numFmtId="9" fontId="5" fillId="4" borderId="14" xfId="0" applyNumberFormat="1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167" fontId="2" fillId="5" borderId="14" xfId="0" applyNumberFormat="1" applyFont="1" applyFill="1" applyBorder="1" applyAlignment="1">
      <alignment horizontal="center" vertical="center"/>
    </xf>
    <xf numFmtId="165" fontId="4" fillId="5" borderId="14" xfId="0" applyNumberFormat="1" applyFont="1" applyFill="1" applyBorder="1" applyAlignment="1">
      <alignment horizontal="center" vertical="center"/>
    </xf>
    <xf numFmtId="165" fontId="4" fillId="5" borderId="14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66" fontId="4" fillId="2" borderId="3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5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D096C4"/>
        </patternFill>
      </fill>
    </dxf>
  </dxfs>
  <tableStyles count="1" defaultTableStyle="TableStyleMedium2" defaultPivotStyle="PivotStyleLight16">
    <tableStyle name="Стиль сводной таблицы 1" table="0" count="2">
      <tableStyleElement type="firstColumnStripe" dxfId="253"/>
      <tableStyleElement type="secondColumnStripe" dxfId="252"/>
    </tableStyle>
  </tableStyles>
  <colors>
    <mruColors>
      <color rgb="FFFDD5F5"/>
      <color rgb="FFFF0000"/>
      <color rgb="FFFF7C80"/>
      <color rgb="FFFF5050"/>
      <color rgb="FFD09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30"/>
  <sheetViews>
    <sheetView tabSelected="1" topLeftCell="A9" zoomScale="80" zoomScaleNormal="80" workbookViewId="0">
      <pane xSplit="5" ySplit="3" topLeftCell="FS12" activePane="bottomRight" state="frozen"/>
      <selection activeCell="A9" sqref="A9"/>
      <selection pane="topRight" activeCell="F9" sqref="F9"/>
      <selection pane="bottomLeft" activeCell="A12" sqref="A12"/>
      <selection pane="bottomRight" activeCell="GB12" sqref="GB12"/>
    </sheetView>
  </sheetViews>
  <sheetFormatPr defaultRowHeight="15" x14ac:dyDescent="0.25"/>
  <cols>
    <col min="1" max="1" width="15.7109375" hidden="1" customWidth="1"/>
    <col min="2" max="2" width="19.7109375" hidden="1" customWidth="1"/>
    <col min="3" max="4" width="15.7109375" hidden="1" customWidth="1"/>
    <col min="5" max="5" width="7.28515625" hidden="1" customWidth="1"/>
    <col min="6" max="6" width="17.140625" hidden="1" customWidth="1"/>
    <col min="7" max="18" width="7.42578125" hidden="1" customWidth="1"/>
    <col min="19" max="19" width="5.7109375" hidden="1" customWidth="1"/>
    <col min="20" max="20" width="6.85546875" hidden="1" customWidth="1"/>
    <col min="21" max="21" width="5.7109375" hidden="1" customWidth="1"/>
    <col min="22" max="22" width="7.140625" hidden="1" customWidth="1"/>
    <col min="23" max="23" width="5.7109375" hidden="1" customWidth="1"/>
    <col min="24" max="24" width="6.85546875" hidden="1" customWidth="1"/>
    <col min="25" max="25" width="5.7109375" hidden="1" customWidth="1"/>
    <col min="26" max="26" width="7.42578125" hidden="1" customWidth="1"/>
    <col min="27" max="27" width="5.7109375" hidden="1" customWidth="1"/>
    <col min="28" max="28" width="7" hidden="1" customWidth="1"/>
    <col min="29" max="29" width="5.7109375" hidden="1" customWidth="1"/>
    <col min="30" max="30" width="7.28515625" hidden="1" customWidth="1"/>
    <col min="31" max="31" width="5.7109375" hidden="1" customWidth="1"/>
    <col min="32" max="32" width="7" hidden="1" customWidth="1"/>
    <col min="33" max="33" width="5.7109375" hidden="1" customWidth="1"/>
    <col min="34" max="34" width="7" hidden="1" customWidth="1"/>
    <col min="35" max="35" width="5.7109375" hidden="1" customWidth="1"/>
    <col min="36" max="36" width="6.85546875" hidden="1" customWidth="1"/>
    <col min="37" max="37" width="5.7109375" hidden="1" customWidth="1"/>
    <col min="38" max="38" width="7.28515625" hidden="1" customWidth="1"/>
    <col min="39" max="39" width="5.7109375" hidden="1" customWidth="1"/>
    <col min="40" max="40" width="6.85546875" hidden="1" customWidth="1"/>
    <col min="41" max="41" width="5.7109375" hidden="1" customWidth="1"/>
    <col min="42" max="42" width="6.85546875" hidden="1" customWidth="1"/>
    <col min="43" max="43" width="5.7109375" hidden="1" customWidth="1"/>
    <col min="44" max="44" width="6.85546875" hidden="1" customWidth="1"/>
    <col min="45" max="45" width="5.7109375" hidden="1" customWidth="1"/>
    <col min="46" max="46" width="6.85546875" hidden="1" customWidth="1"/>
    <col min="47" max="47" width="5.7109375" hidden="1" customWidth="1"/>
    <col min="48" max="48" width="6.85546875" hidden="1" customWidth="1"/>
    <col min="49" max="49" width="5.7109375" hidden="1" customWidth="1"/>
    <col min="50" max="50" width="6.85546875" hidden="1" customWidth="1"/>
    <col min="51" max="51" width="5.7109375" hidden="1" customWidth="1"/>
    <col min="52" max="52" width="6.85546875" hidden="1" customWidth="1"/>
    <col min="53" max="53" width="5.7109375" hidden="1" customWidth="1"/>
    <col min="54" max="54" width="6.85546875" hidden="1" customWidth="1"/>
    <col min="55" max="55" width="5.7109375" hidden="1" customWidth="1"/>
    <col min="56" max="56" width="6.85546875" hidden="1" customWidth="1"/>
    <col min="57" max="57" width="5.7109375" hidden="1" customWidth="1"/>
    <col min="58" max="58" width="6.85546875" hidden="1" customWidth="1"/>
    <col min="59" max="59" width="5.7109375" hidden="1" customWidth="1"/>
    <col min="60" max="60" width="6.85546875" hidden="1" customWidth="1"/>
    <col min="61" max="61" width="5.7109375" hidden="1" customWidth="1"/>
    <col min="62" max="62" width="6.85546875" hidden="1" customWidth="1"/>
    <col min="63" max="63" width="5.7109375" hidden="1" customWidth="1"/>
    <col min="64" max="64" width="6.85546875" hidden="1" customWidth="1"/>
    <col min="65" max="65" width="5.7109375" hidden="1" customWidth="1"/>
    <col min="66" max="66" width="6.85546875" hidden="1" customWidth="1"/>
    <col min="67" max="67" width="5.7109375" hidden="1" customWidth="1"/>
    <col min="68" max="68" width="6.85546875" hidden="1" customWidth="1"/>
    <col min="69" max="69" width="5.7109375" hidden="1" customWidth="1"/>
    <col min="70" max="70" width="6.85546875" hidden="1" customWidth="1"/>
    <col min="71" max="71" width="5.7109375" hidden="1" customWidth="1"/>
    <col min="72" max="72" width="6.85546875" hidden="1" customWidth="1"/>
    <col min="73" max="73" width="5.7109375" hidden="1" customWidth="1"/>
    <col min="74" max="74" width="6.85546875" hidden="1" customWidth="1"/>
    <col min="75" max="75" width="5.7109375" hidden="1" customWidth="1"/>
    <col min="76" max="76" width="6.85546875" hidden="1" customWidth="1"/>
    <col min="77" max="77" width="5.7109375" hidden="1" customWidth="1"/>
    <col min="78" max="78" width="6.85546875" hidden="1" customWidth="1"/>
    <col min="79" max="79" width="5.7109375" hidden="1" customWidth="1"/>
    <col min="80" max="80" width="6.85546875" hidden="1" customWidth="1"/>
    <col min="81" max="81" width="5.7109375" hidden="1" customWidth="1"/>
    <col min="82" max="82" width="6.85546875" hidden="1" customWidth="1"/>
    <col min="83" max="83" width="5.7109375" hidden="1" customWidth="1"/>
    <col min="84" max="84" width="6.85546875" hidden="1" customWidth="1"/>
    <col min="85" max="85" width="5.7109375" hidden="1" customWidth="1"/>
    <col min="86" max="86" width="6.85546875" hidden="1" customWidth="1"/>
    <col min="87" max="87" width="5.7109375" hidden="1" customWidth="1"/>
    <col min="88" max="88" width="6.85546875" hidden="1" customWidth="1"/>
    <col min="89" max="89" width="5.7109375" hidden="1" customWidth="1"/>
    <col min="90" max="90" width="6.85546875" hidden="1" customWidth="1"/>
    <col min="91" max="91" width="5.7109375" hidden="1" customWidth="1"/>
    <col min="92" max="92" width="7" hidden="1" customWidth="1"/>
    <col min="93" max="93" width="5.7109375" hidden="1" customWidth="1"/>
    <col min="94" max="94" width="7.42578125" hidden="1" customWidth="1"/>
    <col min="95" max="95" width="5.7109375" hidden="1" customWidth="1"/>
    <col min="96" max="96" width="6.85546875" hidden="1" customWidth="1"/>
    <col min="97" max="97" width="5.7109375" hidden="1" customWidth="1"/>
    <col min="98" max="98" width="6.85546875" hidden="1" customWidth="1"/>
    <col min="99" max="99" width="5.7109375" hidden="1" customWidth="1"/>
    <col min="100" max="100" width="6.85546875" hidden="1" customWidth="1"/>
    <col min="101" max="101" width="5.7109375" hidden="1" customWidth="1"/>
    <col min="102" max="102" width="6.85546875" hidden="1" customWidth="1"/>
    <col min="103" max="103" width="5.7109375" hidden="1" customWidth="1"/>
    <col min="104" max="104" width="6.85546875" hidden="1" customWidth="1"/>
    <col min="105" max="105" width="5.7109375" hidden="1" customWidth="1"/>
    <col min="106" max="106" width="6.85546875" hidden="1" customWidth="1"/>
    <col min="107" max="107" width="5.7109375" hidden="1" customWidth="1"/>
    <col min="108" max="108" width="6.85546875" hidden="1" customWidth="1"/>
    <col min="109" max="109" width="5.7109375" hidden="1" customWidth="1"/>
    <col min="110" max="110" width="6.85546875" hidden="1" customWidth="1"/>
    <col min="111" max="111" width="5.7109375" hidden="1" customWidth="1"/>
    <col min="112" max="112" width="6.85546875" hidden="1" customWidth="1"/>
    <col min="113" max="113" width="5.7109375" hidden="1" customWidth="1"/>
    <col min="114" max="114" width="6.85546875" hidden="1" customWidth="1"/>
    <col min="115" max="162" width="9.140625" hidden="1" customWidth="1"/>
    <col min="163" max="174" width="0" hidden="1" customWidth="1"/>
    <col min="175" max="175" width="11" customWidth="1"/>
    <col min="176" max="176" width="10.140625" customWidth="1"/>
    <col min="177" max="177" width="12.5703125" customWidth="1"/>
    <col min="178" max="178" width="11.85546875" customWidth="1"/>
    <col min="179" max="179" width="22.28515625" hidden="1" customWidth="1"/>
    <col min="180" max="180" width="11.85546875" customWidth="1"/>
    <col min="181" max="300" width="8.7109375" customWidth="1"/>
  </cols>
  <sheetData>
    <row r="1" spans="1:300" ht="15" hidden="1" customHeight="1" x14ac:dyDescent="0.25"/>
    <row r="2" spans="1:300" ht="15" hidden="1" customHeight="1" x14ac:dyDescent="0.25"/>
    <row r="3" spans="1:300" ht="15" hidden="1" customHeight="1" x14ac:dyDescent="0.25"/>
    <row r="4" spans="1:300" ht="15" hidden="1" customHeight="1" x14ac:dyDescent="0.25"/>
    <row r="5" spans="1:300" ht="15" hidden="1" customHeight="1" x14ac:dyDescent="0.25"/>
    <row r="6" spans="1:300" ht="15" hidden="1" customHeight="1" x14ac:dyDescent="0.25"/>
    <row r="7" spans="1:300" ht="15" hidden="1" customHeight="1" x14ac:dyDescent="0.25"/>
    <row r="8" spans="1:300" ht="15" hidden="1" customHeight="1" x14ac:dyDescent="0.25"/>
    <row r="9" spans="1:300" ht="15.75" thickBot="1" x14ac:dyDescent="0.3"/>
    <row r="10" spans="1:300" ht="81.75" customHeight="1" thickBot="1" x14ac:dyDescent="0.3">
      <c r="A10" s="1"/>
      <c r="B10" s="2"/>
      <c r="C10" s="2"/>
      <c r="D10" s="2"/>
      <c r="E10" s="3" t="s">
        <v>4</v>
      </c>
      <c r="F10" s="19" t="s">
        <v>36</v>
      </c>
      <c r="G10" s="4">
        <v>40939</v>
      </c>
      <c r="H10" s="4">
        <v>40968</v>
      </c>
      <c r="I10" s="4">
        <v>40999</v>
      </c>
      <c r="J10" s="4">
        <v>41029</v>
      </c>
      <c r="K10" s="4">
        <v>41060</v>
      </c>
      <c r="L10" s="4">
        <v>41090</v>
      </c>
      <c r="M10" s="4">
        <v>41121</v>
      </c>
      <c r="N10" s="4">
        <v>41152</v>
      </c>
      <c r="O10" s="4">
        <v>41182</v>
      </c>
      <c r="P10" s="4">
        <v>41213</v>
      </c>
      <c r="Q10" s="4">
        <v>41243</v>
      </c>
      <c r="R10" s="4">
        <v>41274</v>
      </c>
      <c r="S10" s="4">
        <v>41305</v>
      </c>
      <c r="T10" s="21" t="s">
        <v>24</v>
      </c>
      <c r="U10" s="4">
        <v>41333</v>
      </c>
      <c r="V10" s="21" t="s">
        <v>25</v>
      </c>
      <c r="W10" s="4">
        <v>41364</v>
      </c>
      <c r="X10" s="21" t="s">
        <v>26</v>
      </c>
      <c r="Y10" s="4">
        <v>41394</v>
      </c>
      <c r="Z10" s="21" t="s">
        <v>27</v>
      </c>
      <c r="AA10" s="4">
        <v>41425</v>
      </c>
      <c r="AB10" s="21" t="s">
        <v>28</v>
      </c>
      <c r="AC10" s="4">
        <v>41455</v>
      </c>
      <c r="AD10" s="21" t="s">
        <v>29</v>
      </c>
      <c r="AE10" s="4">
        <v>41486</v>
      </c>
      <c r="AF10" s="21" t="s">
        <v>30</v>
      </c>
      <c r="AG10" s="4">
        <v>41517</v>
      </c>
      <c r="AH10" s="21" t="s">
        <v>31</v>
      </c>
      <c r="AI10" s="4">
        <v>41547</v>
      </c>
      <c r="AJ10" s="21" t="s">
        <v>32</v>
      </c>
      <c r="AK10" s="4">
        <v>41578</v>
      </c>
      <c r="AL10" s="21" t="s">
        <v>33</v>
      </c>
      <c r="AM10" s="4">
        <v>41608</v>
      </c>
      <c r="AN10" s="21" t="s">
        <v>34</v>
      </c>
      <c r="AO10" s="4">
        <v>41639</v>
      </c>
      <c r="AP10" s="21" t="s">
        <v>35</v>
      </c>
      <c r="AQ10" s="4">
        <v>41670</v>
      </c>
      <c r="AR10" s="21" t="s">
        <v>37</v>
      </c>
      <c r="AS10" s="4">
        <v>41698</v>
      </c>
      <c r="AT10" s="21" t="s">
        <v>38</v>
      </c>
      <c r="AU10" s="4">
        <v>41729</v>
      </c>
      <c r="AV10" s="21" t="s">
        <v>39</v>
      </c>
      <c r="AW10" s="4">
        <v>41759</v>
      </c>
      <c r="AX10" s="21" t="s">
        <v>40</v>
      </c>
      <c r="AY10" s="4">
        <v>41790</v>
      </c>
      <c r="AZ10" s="21" t="s">
        <v>41</v>
      </c>
      <c r="BA10" s="4">
        <v>41820</v>
      </c>
      <c r="BB10" s="21" t="s">
        <v>42</v>
      </c>
      <c r="BC10" s="4">
        <v>41851</v>
      </c>
      <c r="BD10" s="21" t="s">
        <v>43</v>
      </c>
      <c r="BE10" s="4">
        <v>41882</v>
      </c>
      <c r="BF10" s="21" t="s">
        <v>44</v>
      </c>
      <c r="BG10" s="4">
        <v>41912</v>
      </c>
      <c r="BH10" s="21" t="s">
        <v>45</v>
      </c>
      <c r="BI10" s="4">
        <v>41943</v>
      </c>
      <c r="BJ10" s="21" t="s">
        <v>46</v>
      </c>
      <c r="BK10" s="4">
        <v>41973</v>
      </c>
      <c r="BL10" s="21" t="s">
        <v>47</v>
      </c>
      <c r="BM10" s="4">
        <v>42004</v>
      </c>
      <c r="BN10" s="21" t="s">
        <v>48</v>
      </c>
      <c r="BO10" s="4">
        <v>42035</v>
      </c>
      <c r="BP10" s="21" t="s">
        <v>49</v>
      </c>
      <c r="BQ10" s="4">
        <v>42063</v>
      </c>
      <c r="BR10" s="21" t="s">
        <v>50</v>
      </c>
      <c r="BS10" s="4">
        <v>42094</v>
      </c>
      <c r="BT10" s="21" t="s">
        <v>51</v>
      </c>
      <c r="BU10" s="4">
        <v>42124</v>
      </c>
      <c r="BV10" s="21" t="s">
        <v>52</v>
      </c>
      <c r="BW10" s="4">
        <v>42155</v>
      </c>
      <c r="BX10" s="21" t="s">
        <v>53</v>
      </c>
      <c r="BY10" s="4">
        <v>42185</v>
      </c>
      <c r="BZ10" s="21" t="s">
        <v>54</v>
      </c>
      <c r="CA10" s="4">
        <v>42216</v>
      </c>
      <c r="CB10" s="21" t="s">
        <v>55</v>
      </c>
      <c r="CC10" s="4">
        <v>42247</v>
      </c>
      <c r="CD10" s="21" t="s">
        <v>56</v>
      </c>
      <c r="CE10" s="4">
        <v>42277</v>
      </c>
      <c r="CF10" s="21" t="s">
        <v>57</v>
      </c>
      <c r="CG10" s="4">
        <v>42308</v>
      </c>
      <c r="CH10" s="21" t="s">
        <v>58</v>
      </c>
      <c r="CI10" s="25">
        <v>42338</v>
      </c>
      <c r="CJ10" s="21" t="s">
        <v>59</v>
      </c>
      <c r="CK10" s="4">
        <v>42369</v>
      </c>
      <c r="CL10" s="21" t="s">
        <v>60</v>
      </c>
      <c r="CM10" s="4">
        <v>42400</v>
      </c>
      <c r="CN10" s="21" t="s">
        <v>72</v>
      </c>
      <c r="CO10" s="4">
        <v>42429</v>
      </c>
      <c r="CP10" s="21" t="s">
        <v>71</v>
      </c>
      <c r="CQ10" s="4">
        <v>42460</v>
      </c>
      <c r="CR10" s="21" t="s">
        <v>70</v>
      </c>
      <c r="CS10" s="4">
        <v>42490</v>
      </c>
      <c r="CT10" s="21" t="s">
        <v>69</v>
      </c>
      <c r="CU10" s="4">
        <v>42521</v>
      </c>
      <c r="CV10" s="21" t="s">
        <v>68</v>
      </c>
      <c r="CW10" s="4">
        <v>42551</v>
      </c>
      <c r="CX10" s="21" t="s">
        <v>67</v>
      </c>
      <c r="CY10" s="4">
        <v>42582</v>
      </c>
      <c r="CZ10" s="21" t="s">
        <v>66</v>
      </c>
      <c r="DA10" s="4">
        <v>42613</v>
      </c>
      <c r="DB10" s="21" t="s">
        <v>65</v>
      </c>
      <c r="DC10" s="4">
        <v>42643</v>
      </c>
      <c r="DD10" s="21" t="s">
        <v>64</v>
      </c>
      <c r="DE10" s="4">
        <v>42674</v>
      </c>
      <c r="DF10" s="21" t="s">
        <v>63</v>
      </c>
      <c r="DG10" s="26">
        <v>42338</v>
      </c>
      <c r="DH10" s="21" t="s">
        <v>62</v>
      </c>
      <c r="DI10" s="4">
        <v>42369</v>
      </c>
      <c r="DJ10" s="21" t="s">
        <v>61</v>
      </c>
      <c r="DK10" s="90" t="s">
        <v>90</v>
      </c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2"/>
      <c r="DW10" s="90" t="s">
        <v>87</v>
      </c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2"/>
      <c r="EI10" s="90" t="s">
        <v>88</v>
      </c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2"/>
      <c r="EU10" s="90" t="s">
        <v>89</v>
      </c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2"/>
      <c r="FG10" s="87" t="s">
        <v>21</v>
      </c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9"/>
      <c r="FS10" s="16" t="s">
        <v>23</v>
      </c>
      <c r="FT10" s="16"/>
      <c r="FU10" s="16" t="s">
        <v>73</v>
      </c>
      <c r="FV10" s="16" t="s">
        <v>74</v>
      </c>
      <c r="FW10" s="16"/>
      <c r="FX10" s="16" t="s">
        <v>92</v>
      </c>
      <c r="FY10" s="4">
        <v>42400</v>
      </c>
      <c r="FZ10" s="21" t="s">
        <v>22</v>
      </c>
      <c r="GA10" s="4">
        <v>42429</v>
      </c>
      <c r="GB10" s="21" t="s">
        <v>22</v>
      </c>
      <c r="GC10" s="4">
        <v>42460</v>
      </c>
      <c r="GD10" s="21" t="s">
        <v>22</v>
      </c>
      <c r="GE10" s="4">
        <v>42490</v>
      </c>
      <c r="GF10" s="21" t="s">
        <v>22</v>
      </c>
      <c r="GG10" s="4">
        <v>42521</v>
      </c>
      <c r="GH10" s="21" t="s">
        <v>22</v>
      </c>
      <c r="GI10" s="4">
        <v>42551</v>
      </c>
      <c r="GJ10" s="21" t="s">
        <v>22</v>
      </c>
      <c r="GK10" s="4">
        <v>42582</v>
      </c>
      <c r="GL10" s="21" t="s">
        <v>22</v>
      </c>
      <c r="GM10" s="4">
        <v>42613</v>
      </c>
      <c r="GN10" s="21" t="s">
        <v>22</v>
      </c>
      <c r="GO10" s="4">
        <v>42643</v>
      </c>
      <c r="GP10" s="21" t="s">
        <v>22</v>
      </c>
      <c r="GQ10" s="4">
        <v>42674</v>
      </c>
      <c r="GR10" s="21" t="s">
        <v>22</v>
      </c>
      <c r="GS10" s="4">
        <v>42704</v>
      </c>
      <c r="GT10" s="21" t="s">
        <v>22</v>
      </c>
      <c r="GU10" s="4">
        <v>42735</v>
      </c>
      <c r="GV10" s="21" t="s">
        <v>22</v>
      </c>
      <c r="GW10" s="4">
        <v>42766</v>
      </c>
      <c r="GX10" s="21" t="s">
        <v>22</v>
      </c>
      <c r="GY10" s="4">
        <v>42794</v>
      </c>
      <c r="GZ10" s="21" t="s">
        <v>22</v>
      </c>
      <c r="HA10" s="4">
        <v>42825</v>
      </c>
      <c r="HB10" s="21" t="s">
        <v>22</v>
      </c>
      <c r="HC10" s="4">
        <v>42855</v>
      </c>
      <c r="HD10" s="21" t="s">
        <v>22</v>
      </c>
      <c r="HE10" s="4">
        <v>42886</v>
      </c>
      <c r="HF10" s="21" t="s">
        <v>22</v>
      </c>
      <c r="HG10" s="4">
        <v>42916</v>
      </c>
      <c r="HH10" s="21" t="s">
        <v>22</v>
      </c>
      <c r="HI10" s="4">
        <v>42947</v>
      </c>
      <c r="HJ10" s="21" t="s">
        <v>22</v>
      </c>
      <c r="HK10" s="4">
        <v>42978</v>
      </c>
      <c r="HL10" s="21" t="s">
        <v>22</v>
      </c>
      <c r="HM10" s="4">
        <v>43008</v>
      </c>
      <c r="HN10" s="21" t="s">
        <v>22</v>
      </c>
      <c r="HO10" s="4">
        <v>43039</v>
      </c>
      <c r="HP10" s="21" t="s">
        <v>22</v>
      </c>
      <c r="HQ10" s="4">
        <v>43069</v>
      </c>
      <c r="HR10" s="21" t="s">
        <v>22</v>
      </c>
      <c r="HS10" s="4">
        <v>43100</v>
      </c>
      <c r="HT10" s="21" t="s">
        <v>22</v>
      </c>
      <c r="HU10" s="4">
        <v>43131</v>
      </c>
      <c r="HV10" s="21" t="s">
        <v>22</v>
      </c>
      <c r="HW10" s="4">
        <v>43159</v>
      </c>
      <c r="HX10" s="21" t="s">
        <v>22</v>
      </c>
      <c r="HY10" s="4">
        <v>43190</v>
      </c>
      <c r="HZ10" s="21" t="s">
        <v>22</v>
      </c>
      <c r="IA10" s="4">
        <v>43220</v>
      </c>
      <c r="IB10" s="21" t="s">
        <v>22</v>
      </c>
      <c r="IC10" s="4">
        <v>43251</v>
      </c>
      <c r="ID10" s="21" t="s">
        <v>22</v>
      </c>
      <c r="IE10" s="4">
        <v>43281</v>
      </c>
      <c r="IF10" s="21" t="s">
        <v>22</v>
      </c>
      <c r="IG10" s="4">
        <v>43312</v>
      </c>
      <c r="IH10" s="21" t="s">
        <v>22</v>
      </c>
      <c r="II10" s="4">
        <v>43343</v>
      </c>
      <c r="IJ10" s="21" t="s">
        <v>22</v>
      </c>
      <c r="IK10" s="4">
        <v>43373</v>
      </c>
      <c r="IL10" s="21" t="s">
        <v>22</v>
      </c>
      <c r="IM10" s="4">
        <v>43404</v>
      </c>
      <c r="IN10" s="21" t="s">
        <v>22</v>
      </c>
      <c r="IO10" s="4">
        <v>43434</v>
      </c>
      <c r="IP10" s="21" t="s">
        <v>22</v>
      </c>
      <c r="IQ10" s="4">
        <v>43465</v>
      </c>
      <c r="IR10" s="21" t="s">
        <v>22</v>
      </c>
      <c r="IS10" s="4">
        <v>43496</v>
      </c>
      <c r="IT10" s="21" t="s">
        <v>22</v>
      </c>
      <c r="IU10" s="4">
        <v>43524</v>
      </c>
      <c r="IV10" s="21" t="s">
        <v>22</v>
      </c>
      <c r="IW10" s="4">
        <v>43555</v>
      </c>
      <c r="IX10" s="21" t="s">
        <v>22</v>
      </c>
      <c r="IY10" s="4">
        <v>43585</v>
      </c>
      <c r="IZ10" s="21" t="s">
        <v>22</v>
      </c>
      <c r="JA10" s="4">
        <v>43616</v>
      </c>
      <c r="JB10" s="21" t="s">
        <v>22</v>
      </c>
      <c r="JC10" s="4">
        <v>43646</v>
      </c>
      <c r="JD10" s="21" t="s">
        <v>22</v>
      </c>
      <c r="JE10" s="4">
        <v>43677</v>
      </c>
      <c r="JF10" s="21" t="s">
        <v>22</v>
      </c>
      <c r="JG10" s="4">
        <v>43708</v>
      </c>
      <c r="JH10" s="21" t="s">
        <v>22</v>
      </c>
      <c r="JI10" s="4">
        <v>43738</v>
      </c>
      <c r="JJ10" s="21" t="s">
        <v>22</v>
      </c>
      <c r="JK10" s="4">
        <v>43769</v>
      </c>
      <c r="JL10" s="21" t="s">
        <v>22</v>
      </c>
      <c r="JM10" s="4">
        <v>43799</v>
      </c>
      <c r="JN10" s="21" t="s">
        <v>22</v>
      </c>
      <c r="JO10" s="4">
        <v>43830</v>
      </c>
      <c r="JP10" s="21" t="s">
        <v>22</v>
      </c>
      <c r="JQ10" s="4">
        <v>43861</v>
      </c>
      <c r="JR10" s="21" t="s">
        <v>22</v>
      </c>
      <c r="JS10" s="4">
        <v>43890</v>
      </c>
      <c r="JT10" s="21" t="s">
        <v>22</v>
      </c>
      <c r="JU10" s="4">
        <v>43921</v>
      </c>
      <c r="JV10" s="21" t="s">
        <v>22</v>
      </c>
      <c r="JW10" s="4">
        <v>43951</v>
      </c>
      <c r="JX10" s="21" t="s">
        <v>22</v>
      </c>
      <c r="JY10" s="4">
        <v>43982</v>
      </c>
      <c r="JZ10" s="21" t="s">
        <v>22</v>
      </c>
      <c r="KA10" s="4">
        <v>44012</v>
      </c>
      <c r="KB10" s="21" t="s">
        <v>22</v>
      </c>
      <c r="KC10" s="4">
        <v>44043</v>
      </c>
      <c r="KD10" s="21" t="s">
        <v>22</v>
      </c>
      <c r="KE10" s="4">
        <v>44074</v>
      </c>
      <c r="KF10" s="21" t="s">
        <v>22</v>
      </c>
      <c r="KG10" s="4">
        <v>44104</v>
      </c>
      <c r="KH10" s="21" t="s">
        <v>22</v>
      </c>
      <c r="KI10" s="4">
        <v>44135</v>
      </c>
      <c r="KJ10" s="21" t="s">
        <v>22</v>
      </c>
      <c r="KK10" s="4">
        <v>44165</v>
      </c>
      <c r="KL10" s="21" t="s">
        <v>22</v>
      </c>
      <c r="KM10" s="4">
        <v>44196</v>
      </c>
      <c r="KN10" s="21" t="s">
        <v>22</v>
      </c>
    </row>
    <row r="11" spans="1:300" ht="16.5" thickBot="1" x14ac:dyDescent="0.3">
      <c r="A11" s="5"/>
      <c r="B11" s="6"/>
      <c r="C11" s="6"/>
      <c r="D11" s="6"/>
      <c r="E11" s="7"/>
      <c r="F11" s="8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 t="s">
        <v>9</v>
      </c>
      <c r="DL11" s="79" t="s">
        <v>10</v>
      </c>
      <c r="DM11" s="79" t="s">
        <v>11</v>
      </c>
      <c r="DN11" s="79" t="s">
        <v>12</v>
      </c>
      <c r="DO11" s="79" t="s">
        <v>13</v>
      </c>
      <c r="DP11" s="79" t="s">
        <v>14</v>
      </c>
      <c r="DQ11" s="79" t="s">
        <v>15</v>
      </c>
      <c r="DR11" s="79" t="s">
        <v>16</v>
      </c>
      <c r="DS11" s="79" t="s">
        <v>17</v>
      </c>
      <c r="DT11" s="79" t="s">
        <v>18</v>
      </c>
      <c r="DU11" s="79" t="s">
        <v>19</v>
      </c>
      <c r="DV11" s="79" t="s">
        <v>20</v>
      </c>
      <c r="DW11" s="79" t="s">
        <v>9</v>
      </c>
      <c r="DX11" s="79" t="s">
        <v>10</v>
      </c>
      <c r="DY11" s="79" t="s">
        <v>11</v>
      </c>
      <c r="DZ11" s="79" t="s">
        <v>12</v>
      </c>
      <c r="EA11" s="79" t="s">
        <v>13</v>
      </c>
      <c r="EB11" s="79" t="s">
        <v>14</v>
      </c>
      <c r="EC11" s="79" t="s">
        <v>15</v>
      </c>
      <c r="ED11" s="79" t="s">
        <v>16</v>
      </c>
      <c r="EE11" s="79" t="s">
        <v>17</v>
      </c>
      <c r="EF11" s="79" t="s">
        <v>18</v>
      </c>
      <c r="EG11" s="79" t="s">
        <v>19</v>
      </c>
      <c r="EH11" s="79" t="s">
        <v>20</v>
      </c>
      <c r="EI11" s="79" t="s">
        <v>9</v>
      </c>
      <c r="EJ11" s="79" t="s">
        <v>10</v>
      </c>
      <c r="EK11" s="79" t="s">
        <v>11</v>
      </c>
      <c r="EL11" s="79" t="s">
        <v>12</v>
      </c>
      <c r="EM11" s="79" t="s">
        <v>13</v>
      </c>
      <c r="EN11" s="79" t="s">
        <v>14</v>
      </c>
      <c r="EO11" s="79" t="s">
        <v>15</v>
      </c>
      <c r="EP11" s="79" t="s">
        <v>16</v>
      </c>
      <c r="EQ11" s="79" t="s">
        <v>17</v>
      </c>
      <c r="ER11" s="79" t="s">
        <v>18</v>
      </c>
      <c r="ES11" s="79" t="s">
        <v>19</v>
      </c>
      <c r="ET11" s="79" t="s">
        <v>20</v>
      </c>
      <c r="EU11" s="79" t="s">
        <v>9</v>
      </c>
      <c r="EV11" s="79" t="s">
        <v>10</v>
      </c>
      <c r="EW11" s="79" t="s">
        <v>11</v>
      </c>
      <c r="EX11" s="79" t="s">
        <v>12</v>
      </c>
      <c r="EY11" s="79" t="s">
        <v>13</v>
      </c>
      <c r="EZ11" s="79" t="s">
        <v>14</v>
      </c>
      <c r="FA11" s="79" t="s">
        <v>15</v>
      </c>
      <c r="FB11" s="79" t="s">
        <v>16</v>
      </c>
      <c r="FC11" s="79" t="s">
        <v>17</v>
      </c>
      <c r="FD11" s="79" t="s">
        <v>18</v>
      </c>
      <c r="FE11" s="79" t="s">
        <v>19</v>
      </c>
      <c r="FF11" s="79" t="s">
        <v>20</v>
      </c>
      <c r="FG11" s="79" t="s">
        <v>9</v>
      </c>
      <c r="FH11" s="79" t="s">
        <v>10</v>
      </c>
      <c r="FI11" s="79" t="s">
        <v>11</v>
      </c>
      <c r="FJ11" s="79" t="s">
        <v>12</v>
      </c>
      <c r="FK11" s="79" t="s">
        <v>13</v>
      </c>
      <c r="FL11" s="79" t="s">
        <v>14</v>
      </c>
      <c r="FM11" s="79" t="s">
        <v>15</v>
      </c>
      <c r="FN11" s="79" t="s">
        <v>16</v>
      </c>
      <c r="FO11" s="79" t="s">
        <v>17</v>
      </c>
      <c r="FP11" s="79" t="s">
        <v>18</v>
      </c>
      <c r="FQ11" s="79" t="s">
        <v>19</v>
      </c>
      <c r="FR11" s="79" t="s">
        <v>20</v>
      </c>
      <c r="FS11" s="80"/>
      <c r="FT11" s="80"/>
      <c r="FU11" s="80"/>
      <c r="FV11" s="80"/>
      <c r="FW11" s="80"/>
      <c r="FX11" s="80"/>
      <c r="FY11" s="81" t="s">
        <v>9</v>
      </c>
      <c r="FZ11" s="81" t="s">
        <v>9</v>
      </c>
      <c r="GA11" s="81" t="s">
        <v>10</v>
      </c>
      <c r="GB11" s="81" t="s">
        <v>10</v>
      </c>
      <c r="GC11" s="81" t="s">
        <v>11</v>
      </c>
      <c r="GD11" s="81" t="s">
        <v>11</v>
      </c>
      <c r="GE11" s="81" t="s">
        <v>12</v>
      </c>
      <c r="GF11" s="81" t="s">
        <v>12</v>
      </c>
      <c r="GG11" s="81" t="s">
        <v>13</v>
      </c>
      <c r="GH11" s="81" t="s">
        <v>13</v>
      </c>
      <c r="GI11" s="81" t="s">
        <v>14</v>
      </c>
      <c r="GJ11" s="81" t="s">
        <v>14</v>
      </c>
      <c r="GK11" s="81" t="s">
        <v>15</v>
      </c>
      <c r="GL11" s="81" t="s">
        <v>15</v>
      </c>
      <c r="GM11" s="81" t="s">
        <v>16</v>
      </c>
      <c r="GN11" s="81" t="s">
        <v>16</v>
      </c>
      <c r="GO11" s="81" t="s">
        <v>17</v>
      </c>
      <c r="GP11" s="81" t="s">
        <v>17</v>
      </c>
      <c r="GQ11" s="81" t="s">
        <v>18</v>
      </c>
      <c r="GR11" s="81" t="s">
        <v>18</v>
      </c>
      <c r="GS11" s="81" t="s">
        <v>19</v>
      </c>
      <c r="GT11" s="81" t="s">
        <v>19</v>
      </c>
      <c r="GU11" s="81" t="s">
        <v>20</v>
      </c>
      <c r="GV11" s="81" t="s">
        <v>20</v>
      </c>
      <c r="GW11" s="81" t="s">
        <v>9</v>
      </c>
      <c r="GX11" s="81" t="s">
        <v>9</v>
      </c>
      <c r="GY11" s="81" t="s">
        <v>10</v>
      </c>
      <c r="GZ11" s="81" t="s">
        <v>10</v>
      </c>
      <c r="HA11" s="81" t="s">
        <v>11</v>
      </c>
      <c r="HB11" s="81" t="s">
        <v>11</v>
      </c>
      <c r="HC11" s="81" t="s">
        <v>12</v>
      </c>
      <c r="HD11" s="81" t="s">
        <v>12</v>
      </c>
      <c r="HE11" s="81" t="s">
        <v>13</v>
      </c>
      <c r="HF11" s="81" t="s">
        <v>13</v>
      </c>
      <c r="HG11" s="81" t="s">
        <v>14</v>
      </c>
      <c r="HH11" s="81" t="s">
        <v>14</v>
      </c>
      <c r="HI11" s="81" t="s">
        <v>15</v>
      </c>
      <c r="HJ11" s="81" t="s">
        <v>15</v>
      </c>
      <c r="HK11" s="81" t="s">
        <v>16</v>
      </c>
      <c r="HL11" s="81" t="s">
        <v>16</v>
      </c>
      <c r="HM11" s="81" t="s">
        <v>17</v>
      </c>
      <c r="HN11" s="81" t="s">
        <v>17</v>
      </c>
      <c r="HO11" s="81" t="s">
        <v>18</v>
      </c>
      <c r="HP11" s="81" t="s">
        <v>18</v>
      </c>
      <c r="HQ11" s="81" t="s">
        <v>19</v>
      </c>
      <c r="HR11" s="81" t="s">
        <v>19</v>
      </c>
      <c r="HS11" s="81" t="s">
        <v>20</v>
      </c>
      <c r="HT11" s="81" t="s">
        <v>20</v>
      </c>
      <c r="HU11" s="81" t="s">
        <v>9</v>
      </c>
      <c r="HV11" s="81" t="s">
        <v>9</v>
      </c>
      <c r="HW11" s="81" t="s">
        <v>10</v>
      </c>
      <c r="HX11" s="81" t="s">
        <v>10</v>
      </c>
      <c r="HY11" s="81" t="s">
        <v>11</v>
      </c>
      <c r="HZ11" s="81" t="s">
        <v>11</v>
      </c>
      <c r="IA11" s="81" t="s">
        <v>12</v>
      </c>
      <c r="IB11" s="81" t="s">
        <v>12</v>
      </c>
      <c r="IC11" s="81" t="s">
        <v>13</v>
      </c>
      <c r="ID11" s="81" t="s">
        <v>13</v>
      </c>
      <c r="IE11" s="81" t="s">
        <v>14</v>
      </c>
      <c r="IF11" s="81" t="s">
        <v>14</v>
      </c>
      <c r="IG11" s="81" t="s">
        <v>15</v>
      </c>
      <c r="IH11" s="81" t="s">
        <v>15</v>
      </c>
      <c r="II11" s="81" t="s">
        <v>16</v>
      </c>
      <c r="IJ11" s="81" t="s">
        <v>16</v>
      </c>
      <c r="IK11" s="81" t="s">
        <v>17</v>
      </c>
      <c r="IL11" s="81" t="s">
        <v>17</v>
      </c>
      <c r="IM11" s="81" t="s">
        <v>18</v>
      </c>
      <c r="IN11" s="81" t="s">
        <v>18</v>
      </c>
      <c r="IO11" s="81" t="s">
        <v>19</v>
      </c>
      <c r="IP11" s="81" t="s">
        <v>19</v>
      </c>
      <c r="IQ11" s="81" t="s">
        <v>20</v>
      </c>
      <c r="IR11" s="81" t="s">
        <v>20</v>
      </c>
      <c r="IS11" s="81" t="s">
        <v>9</v>
      </c>
      <c r="IT11" s="81" t="s">
        <v>9</v>
      </c>
      <c r="IU11" s="81" t="s">
        <v>10</v>
      </c>
      <c r="IV11" s="81" t="s">
        <v>10</v>
      </c>
      <c r="IW11" s="81" t="s">
        <v>11</v>
      </c>
      <c r="IX11" s="81" t="s">
        <v>11</v>
      </c>
      <c r="IY11" s="81" t="s">
        <v>12</v>
      </c>
      <c r="IZ11" s="81" t="s">
        <v>12</v>
      </c>
      <c r="JA11" s="81" t="s">
        <v>13</v>
      </c>
      <c r="JB11" s="81" t="s">
        <v>13</v>
      </c>
      <c r="JC11" s="81" t="s">
        <v>14</v>
      </c>
      <c r="JD11" s="81" t="s">
        <v>14</v>
      </c>
      <c r="JE11" s="81" t="s">
        <v>15</v>
      </c>
      <c r="JF11" s="81" t="s">
        <v>15</v>
      </c>
      <c r="JG11" s="81" t="s">
        <v>16</v>
      </c>
      <c r="JH11" s="81" t="s">
        <v>16</v>
      </c>
      <c r="JI11" s="81" t="s">
        <v>17</v>
      </c>
      <c r="JJ11" s="81" t="s">
        <v>17</v>
      </c>
      <c r="JK11" s="81" t="s">
        <v>18</v>
      </c>
      <c r="JL11" s="81" t="s">
        <v>18</v>
      </c>
      <c r="JM11" s="81" t="s">
        <v>19</v>
      </c>
      <c r="JN11" s="81" t="s">
        <v>19</v>
      </c>
      <c r="JO11" s="81" t="s">
        <v>20</v>
      </c>
      <c r="JP11" s="81" t="s">
        <v>20</v>
      </c>
      <c r="JQ11" s="81" t="s">
        <v>9</v>
      </c>
      <c r="JR11" s="81" t="s">
        <v>9</v>
      </c>
      <c r="JS11" s="81" t="s">
        <v>10</v>
      </c>
      <c r="JT11" s="81" t="s">
        <v>10</v>
      </c>
      <c r="JU11" s="81" t="s">
        <v>11</v>
      </c>
      <c r="JV11" s="81" t="s">
        <v>11</v>
      </c>
      <c r="JW11" s="81" t="s">
        <v>12</v>
      </c>
      <c r="JX11" s="81" t="s">
        <v>12</v>
      </c>
      <c r="JY11" s="81" t="s">
        <v>13</v>
      </c>
      <c r="JZ11" s="81" t="s">
        <v>13</v>
      </c>
      <c r="KA11" s="81" t="s">
        <v>14</v>
      </c>
      <c r="KB11" s="81" t="s">
        <v>14</v>
      </c>
      <c r="KC11" s="81" t="s">
        <v>15</v>
      </c>
      <c r="KD11" s="81" t="s">
        <v>15</v>
      </c>
      <c r="KE11" s="81" t="s">
        <v>16</v>
      </c>
      <c r="KF11" s="81" t="s">
        <v>16</v>
      </c>
      <c r="KG11" s="81" t="s">
        <v>17</v>
      </c>
      <c r="KH11" s="81" t="s">
        <v>17</v>
      </c>
      <c r="KI11" s="81" t="s">
        <v>18</v>
      </c>
      <c r="KJ11" s="81" t="s">
        <v>18</v>
      </c>
      <c r="KK11" s="81" t="s">
        <v>19</v>
      </c>
      <c r="KL11" s="81" t="s">
        <v>19</v>
      </c>
      <c r="KM11" s="81" t="s">
        <v>20</v>
      </c>
      <c r="KN11" s="81" t="s">
        <v>20</v>
      </c>
    </row>
    <row r="12" spans="1:300" x14ac:dyDescent="0.25">
      <c r="A12" s="9"/>
      <c r="B12" s="10"/>
      <c r="C12" s="10"/>
      <c r="D12" s="75"/>
      <c r="E12" s="77">
        <v>11</v>
      </c>
      <c r="F12" s="61">
        <v>10.593920475659607</v>
      </c>
      <c r="G12" s="82">
        <v>48</v>
      </c>
      <c r="H12" s="62">
        <v>672</v>
      </c>
      <c r="I12" s="62">
        <v>240</v>
      </c>
      <c r="J12" s="62">
        <v>264</v>
      </c>
      <c r="K12" s="62">
        <v>456</v>
      </c>
      <c r="L12" s="62">
        <v>216</v>
      </c>
      <c r="M12" s="62">
        <v>0</v>
      </c>
      <c r="N12" s="62">
        <v>0</v>
      </c>
      <c r="O12" s="62">
        <v>696</v>
      </c>
      <c r="P12" s="62">
        <v>408</v>
      </c>
      <c r="Q12" s="62">
        <v>552</v>
      </c>
      <c r="R12" s="62">
        <v>744</v>
      </c>
      <c r="S12" s="63">
        <v>744</v>
      </c>
      <c r="T12" s="64">
        <f>IFERROR(S12/G12-1,"0")</f>
        <v>14.5</v>
      </c>
      <c r="U12" s="63">
        <v>432</v>
      </c>
      <c r="V12" s="64">
        <f>IFERROR(U12/H12-1,"0")</f>
        <v>-0.3571428571428571</v>
      </c>
      <c r="W12" s="63">
        <v>336</v>
      </c>
      <c r="X12" s="64">
        <f>IFERROR(W12/I12-1,"0")</f>
        <v>0.39999999999999991</v>
      </c>
      <c r="Y12" s="63">
        <v>528</v>
      </c>
      <c r="Z12" s="64">
        <f>IFERROR(Y12/J12-1,"0")</f>
        <v>1</v>
      </c>
      <c r="AA12" s="63">
        <v>744</v>
      </c>
      <c r="AB12" s="64">
        <f>IFERROR(AA12/K12-1,"0")</f>
        <v>0.63157894736842102</v>
      </c>
      <c r="AC12" s="63">
        <v>720</v>
      </c>
      <c r="AD12" s="64">
        <f>IFERROR(AC12/L12-1,"0")</f>
        <v>2.3333333333333335</v>
      </c>
      <c r="AE12" s="63">
        <v>408</v>
      </c>
      <c r="AF12" s="64" t="str">
        <f>IFERROR(AE12/M12-1,"0")</f>
        <v>0</v>
      </c>
      <c r="AG12" s="63">
        <v>0</v>
      </c>
      <c r="AH12" s="64" t="str">
        <f>IFERROR(AG12/N12-1,"0")</f>
        <v>0</v>
      </c>
      <c r="AI12" s="63">
        <v>360</v>
      </c>
      <c r="AJ12" s="64">
        <f>IFERROR(AI12/O12-1,"0")</f>
        <v>-0.48275862068965514</v>
      </c>
      <c r="AK12" s="63">
        <v>696</v>
      </c>
      <c r="AL12" s="64">
        <f>IFERROR(AK12/P12-1,"0")</f>
        <v>0.70588235294117641</v>
      </c>
      <c r="AM12" s="63">
        <v>624</v>
      </c>
      <c r="AN12" s="64">
        <f>IFERROR(AM12/Q12-1,"0")</f>
        <v>0.13043478260869557</v>
      </c>
      <c r="AO12" s="63">
        <v>744</v>
      </c>
      <c r="AP12" s="64">
        <f>IFERROR(AO12/R12-1,"0")</f>
        <v>0</v>
      </c>
      <c r="AQ12" s="63">
        <v>744</v>
      </c>
      <c r="AR12" s="64">
        <f>IFERROR(AQ12/S12-1,"0")</f>
        <v>0</v>
      </c>
      <c r="AS12" s="63">
        <v>480</v>
      </c>
      <c r="AT12" s="64">
        <f>IFERROR(AS12/U12-1,"0")</f>
        <v>0.11111111111111116</v>
      </c>
      <c r="AU12" s="63">
        <v>744</v>
      </c>
      <c r="AV12" s="64">
        <f>IFERROR(AU12/W12-1,"0")</f>
        <v>1.2142857142857144</v>
      </c>
      <c r="AW12" s="63">
        <v>600</v>
      </c>
      <c r="AX12" s="64">
        <f>IFERROR(AW12/Y12-1,"0")</f>
        <v>0.13636363636363646</v>
      </c>
      <c r="AY12" s="63">
        <v>0</v>
      </c>
      <c r="AZ12" s="64">
        <f>IFERROR(AY12/AA12-1,"0")</f>
        <v>-1</v>
      </c>
      <c r="BA12" s="63">
        <v>576</v>
      </c>
      <c r="BB12" s="64">
        <f>IFERROR(BA12/AC12-1,"0")</f>
        <v>-0.19999999999999996</v>
      </c>
      <c r="BC12" s="63">
        <v>576</v>
      </c>
      <c r="BD12" s="64">
        <f>IFERROR(BC12/AE12-1,"0")</f>
        <v>0.41176470588235303</v>
      </c>
      <c r="BE12" s="63">
        <v>0</v>
      </c>
      <c r="BF12" s="64" t="str">
        <f>IFERROR(BE12/AG12-1,"0")</f>
        <v>0</v>
      </c>
      <c r="BG12" s="63">
        <v>384</v>
      </c>
      <c r="BH12" s="64">
        <f>IFERROR(BG12/AI12-1,"0")</f>
        <v>6.6666666666666652E-2</v>
      </c>
      <c r="BI12" s="63">
        <v>288</v>
      </c>
      <c r="BJ12" s="64">
        <f>IFERROR(BI12/AK12-1,"0")</f>
        <v>-0.5862068965517242</v>
      </c>
      <c r="BK12" s="63">
        <v>480</v>
      </c>
      <c r="BL12" s="64">
        <f>IFERROR(BK12/AM12-1,"0")</f>
        <v>-0.23076923076923073</v>
      </c>
      <c r="BM12" s="63">
        <v>240</v>
      </c>
      <c r="BN12" s="64">
        <f>IFERROR(BM12/AO12-1,"0")</f>
        <v>-0.67741935483870974</v>
      </c>
      <c r="BO12" s="63">
        <v>0</v>
      </c>
      <c r="BP12" s="64">
        <f>IFERROR(BO12/AQ12-1,"0")</f>
        <v>-1</v>
      </c>
      <c r="BQ12" s="63">
        <v>312</v>
      </c>
      <c r="BR12" s="64">
        <f>IFERROR(BQ12/AS12-1,"0")</f>
        <v>-0.35</v>
      </c>
      <c r="BS12" s="63">
        <v>600</v>
      </c>
      <c r="BT12" s="64">
        <f>IFERROR(BS12/AU12-1,"0")</f>
        <v>-0.19354838709677424</v>
      </c>
      <c r="BU12" s="63">
        <v>72</v>
      </c>
      <c r="BV12" s="64">
        <f>IFERROR(BU12/AW12-1,"0")</f>
        <v>-0.88</v>
      </c>
      <c r="BW12" s="63">
        <v>744</v>
      </c>
      <c r="BX12" s="64" t="str">
        <f>IFERROR(BW12/AY12-1,"0")</f>
        <v>0</v>
      </c>
      <c r="BY12" s="63">
        <v>24</v>
      </c>
      <c r="BZ12" s="64">
        <f>IFERROR(BY12/BA12-1,"0")</f>
        <v>-0.95833333333333337</v>
      </c>
      <c r="CA12" s="63">
        <v>480</v>
      </c>
      <c r="CB12" s="64">
        <f>IFERROR(CA12/BC12-1,"0")</f>
        <v>-0.16666666666666663</v>
      </c>
      <c r="CC12" s="63">
        <v>672</v>
      </c>
      <c r="CD12" s="64" t="str">
        <f>IFERROR(CC12/BE12-1,"0")</f>
        <v>0</v>
      </c>
      <c r="CE12" s="63">
        <v>720</v>
      </c>
      <c r="CF12" s="64">
        <f>IFERROR(CE12/BG12-1,"0")</f>
        <v>0.875</v>
      </c>
      <c r="CG12" s="63">
        <v>744</v>
      </c>
      <c r="CH12" s="64">
        <f>IFERROR(CG12/BI12-1,"0")</f>
        <v>1.5833333333333335</v>
      </c>
      <c r="CI12" s="63">
        <v>432</v>
      </c>
      <c r="CJ12" s="64">
        <f>IFERROR(CI12/BK12-1,"0")</f>
        <v>-9.9999999999999978E-2</v>
      </c>
      <c r="CK12" s="63">
        <v>456</v>
      </c>
      <c r="CL12" s="64">
        <f>IFERROR(CK12/BM12-1,"0")</f>
        <v>0.89999999999999991</v>
      </c>
      <c r="CM12" s="63">
        <v>168</v>
      </c>
      <c r="CN12" s="64" t="str">
        <f t="shared" ref="CN12:CN16" si="0">IFERROR(CM12/BO12-1,"0")</f>
        <v>0</v>
      </c>
      <c r="CO12" s="63">
        <v>264</v>
      </c>
      <c r="CP12" s="64">
        <f t="shared" ref="CP12:CP16" si="1">IFERROR(CO12/BQ12-1,"0")</f>
        <v>-0.15384615384615385</v>
      </c>
      <c r="CQ12" s="63">
        <v>576</v>
      </c>
      <c r="CR12" s="64">
        <f t="shared" ref="CR12:CX16" si="2">IFERROR(CQ12/BS12-1,"0")</f>
        <v>-4.0000000000000036E-2</v>
      </c>
      <c r="CS12" s="63">
        <v>0</v>
      </c>
      <c r="CT12" s="64">
        <f t="shared" si="2"/>
        <v>-1</v>
      </c>
      <c r="CU12" s="63">
        <v>0</v>
      </c>
      <c r="CV12" s="64">
        <f t="shared" si="2"/>
        <v>-1</v>
      </c>
      <c r="CW12" s="63">
        <v>96</v>
      </c>
      <c r="CX12" s="64">
        <f t="shared" si="2"/>
        <v>3</v>
      </c>
      <c r="CY12" s="63">
        <v>240</v>
      </c>
      <c r="CZ12" s="64">
        <f t="shared" ref="CZ12:DD16" si="3">IFERROR(CY12/CA12-1,"0")</f>
        <v>-0.5</v>
      </c>
      <c r="DA12" s="63">
        <v>576</v>
      </c>
      <c r="DB12" s="64">
        <f t="shared" si="3"/>
        <v>-0.1428571428571429</v>
      </c>
      <c r="DC12" s="63">
        <v>336</v>
      </c>
      <c r="DD12" s="64">
        <f t="shared" si="3"/>
        <v>-0.53333333333333333</v>
      </c>
      <c r="DE12" s="63"/>
      <c r="DF12" s="64"/>
      <c r="DG12" s="63"/>
      <c r="DH12" s="64"/>
      <c r="DI12" s="63"/>
      <c r="DJ12" s="64"/>
      <c r="DK12" s="65">
        <f>'Доверительный интервал (КР)'!AZ3</f>
        <v>4.5</v>
      </c>
      <c r="DL12" s="65">
        <f>'Доверительный интервал (КР)'!BA3</f>
        <v>-0.18746947496947494</v>
      </c>
      <c r="DM12" s="65">
        <f>'Доверительный интервал (КР)'!BB3</f>
        <v>0.34518433179723501</v>
      </c>
      <c r="DN12" s="65">
        <f>'Доверительный интервал (КР)'!BC3</f>
        <v>-0.18590909090909088</v>
      </c>
      <c r="DO12" s="65">
        <f>'Доверительный интервал (КР)'!BD3</f>
        <v>-0.45614035087719301</v>
      </c>
      <c r="DP12" s="65">
        <f>'Доверительный интервал (КР)'!BE3</f>
        <v>1.0437500000000002</v>
      </c>
      <c r="DQ12" s="65">
        <f>'Доверительный интервал (КР)'!BF3</f>
        <v>-8.496732026143787E-2</v>
      </c>
      <c r="DR12" s="65">
        <f>'Доверительный интервал (КР)'!BG3</f>
        <v>-0.1428571428571429</v>
      </c>
      <c r="DS12" s="65">
        <f>'Доверительный интервал (КР)'!BH3</f>
        <v>-1.8606321839080453E-2</v>
      </c>
      <c r="DT12" s="65">
        <f>'Доверительный интервал (КР)'!BI3</f>
        <v>0.56766959657426186</v>
      </c>
      <c r="DU12" s="65">
        <f>'Доверительный интервал (КР)'!BJ3</f>
        <v>-6.6778149386845051E-2</v>
      </c>
      <c r="DV12" s="65">
        <f>'Доверительный интервал (КР)'!BK3</f>
        <v>7.4193548387096728E-2</v>
      </c>
      <c r="DW12" s="66">
        <f>'Доверительный интервал (КР)'!BL3</f>
        <v>8.674675786448736</v>
      </c>
      <c r="DX12" s="66">
        <f>'Доверительный интервал (КР)'!BM3</f>
        <v>0.22021665263435536</v>
      </c>
      <c r="DY12" s="66">
        <f>'Доверительный интервал (КР)'!BN3</f>
        <v>0.63164913319366256</v>
      </c>
      <c r="DZ12" s="66">
        <f>'Доверительный интервал (КР)'!BO3</f>
        <v>0.94069943499358233</v>
      </c>
      <c r="EA12" s="66">
        <f>'Доверительный интервал (КР)'!BP3</f>
        <v>0.94199254446728409</v>
      </c>
      <c r="EB12" s="66">
        <f>'Доверительный интервал (КР)'!BQ3</f>
        <v>1.918783553211272</v>
      </c>
      <c r="EC12" s="66">
        <f>'Доверительный интервал (КР)'!BR3</f>
        <v>0.46134022925110768</v>
      </c>
      <c r="ED12" s="66">
        <f>'Доверительный интервал (КР)'!BS3</f>
        <v>0</v>
      </c>
      <c r="EE12" s="66">
        <f>'Доверительный интервал (КР)'!BT3</f>
        <v>0.65477349617750757</v>
      </c>
      <c r="EF12" s="66">
        <f>'Доверительный интервал (КР)'!BU3</f>
        <v>1.0913538733102714</v>
      </c>
      <c r="EG12" s="66">
        <f>'Доверительный интервал (КР)'!BV3</f>
        <v>0.1828793409292104</v>
      </c>
      <c r="EH12" s="66">
        <f>'Доверительный интервал (КР)'!BW3</f>
        <v>0.79132260628750151</v>
      </c>
      <c r="EI12" s="65">
        <f>'Доверительный интервал (КР)'!BX3</f>
        <v>-4.3358407680332611</v>
      </c>
      <c r="EJ12" s="65">
        <f>'Доверительный интервал (КР)'!BY3</f>
        <v>-1.5952868898742625</v>
      </c>
      <c r="EK12" s="65">
        <f>'Доверительный интервал (КР)'!BZ3</f>
        <v>-2.0391063800797711</v>
      </c>
      <c r="EL12" s="65">
        <f>'Доверительный интервал (КР)'!CA3</f>
        <v>-3.0955989223073179</v>
      </c>
      <c r="EM12" s="65">
        <f>'Доверительный интервал (КР)'!CB3</f>
        <v>-3.3678293624657516</v>
      </c>
      <c r="EN12" s="65">
        <f>'Доверительный интервал (КР)'!CC3</f>
        <v>-3.1118548872458325</v>
      </c>
      <c r="EO12" s="65">
        <f>'Доверительный интервал (КР)'!CD3</f>
        <v>-2.1226282496753504</v>
      </c>
      <c r="EP12" s="65">
        <f>'Доверительный интервал (КР)'!CE3</f>
        <v>-0.1428571428571429</v>
      </c>
      <c r="EQ12" s="65">
        <f>'Доверительный интервал (КР)'!CF3</f>
        <v>-2.4461485903892224</v>
      </c>
      <c r="ER12" s="65">
        <f>'Доверительный интервал (КР)'!CG3</f>
        <v>-2.5663669156240956</v>
      </c>
      <c r="ES12" s="65">
        <f>'Доверительный интервал (КР)'!CH3</f>
        <v>-1.349709974685015</v>
      </c>
      <c r="ET12" s="65">
        <f>'Доверительный интервал (КР)'!CI3</f>
        <v>-2.5944959158607599</v>
      </c>
      <c r="EU12" s="65">
        <f>'Доверительный интервал (КР)'!CJ3</f>
        <v>13.335840768033261</v>
      </c>
      <c r="EV12" s="65">
        <f>'Доверительный интервал (КР)'!CK3</f>
        <v>1.2203479399353125</v>
      </c>
      <c r="EW12" s="65">
        <f>'Доверительный интервал (КР)'!CL3</f>
        <v>2.7294750436742414</v>
      </c>
      <c r="EX12" s="65">
        <f>'Доверительный интервал (КР)'!CM3</f>
        <v>2.7237807404891359</v>
      </c>
      <c r="EY12" s="65">
        <f>'Доверительный интервал (КР)'!CN3</f>
        <v>2.4555486607113655</v>
      </c>
      <c r="EZ12" s="65">
        <f>'Доверительный интервал (КР)'!CO3</f>
        <v>5.1993548872458328</v>
      </c>
      <c r="FA12" s="65">
        <f>'Доверительный интервал (КР)'!CP3</f>
        <v>1.9526936091524745</v>
      </c>
      <c r="FB12" s="65">
        <f>'Доверительный интервал (КР)'!CQ3</f>
        <v>-0.1428571428571429</v>
      </c>
      <c r="FC12" s="65">
        <f>'Доверительный интервал (КР)'!CR3</f>
        <v>2.4089359467110616</v>
      </c>
      <c r="FD12" s="65">
        <f>'Доверительный интервал (КР)'!CS3</f>
        <v>3.7017061087726195</v>
      </c>
      <c r="FE12" s="65">
        <f>'Доверительный интервал (КР)'!CT3</f>
        <v>1.2161536759113247</v>
      </c>
      <c r="FF12" s="65">
        <f>'Доверительный интервал (КР)'!CU3</f>
        <v>2.7428830126349535</v>
      </c>
      <c r="FG12" s="67">
        <f>'Доверительный интервал (КР)'!CV3</f>
        <v>-0.5</v>
      </c>
      <c r="FH12" s="67">
        <f>'Доверительный интервал (КР)'!CW3</f>
        <v>-0.18746947496947494</v>
      </c>
      <c r="FI12" s="67">
        <f>'Доверительный интервал (КР)'!CX3</f>
        <v>0.34518433179723501</v>
      </c>
      <c r="FJ12" s="67">
        <f>'Доверительный интервал (КР)'!CY3</f>
        <v>-0.18590909090909088</v>
      </c>
      <c r="FK12" s="67">
        <f>'Доверительный интервал (КР)'!CZ3</f>
        <v>-0.45614035087719301</v>
      </c>
      <c r="FL12" s="67">
        <f>'Доверительный интервал (КР)'!DA3</f>
        <v>1.0437500000000002</v>
      </c>
      <c r="FM12" s="67">
        <f>'Доверительный интервал (КР)'!DB3</f>
        <v>-8.496732026143787E-2</v>
      </c>
      <c r="FN12" s="67">
        <f>'Доверительный интервал (КР)'!DC3</f>
        <v>0</v>
      </c>
      <c r="FO12" s="67">
        <f>'Доверительный интервал (КР)'!DD3</f>
        <v>-1.8606321839080453E-2</v>
      </c>
      <c r="FP12" s="67">
        <f>'Доверительный интервал (КР)'!DE3</f>
        <v>0.56766959657426186</v>
      </c>
      <c r="FQ12" s="67">
        <f>'Доверительный интервал (КР)'!DF3</f>
        <v>-6.6778149386845051E-2</v>
      </c>
      <c r="FR12" s="67">
        <f>'Доверительный интервал (КР)'!DG3</f>
        <v>7.4193548387096728E-2</v>
      </c>
      <c r="FS12" s="68">
        <v>9268</v>
      </c>
      <c r="FT12" s="69"/>
      <c r="FU12" s="70">
        <v>41323</v>
      </c>
      <c r="FV12" s="70">
        <v>41341</v>
      </c>
      <c r="FW12" s="71"/>
      <c r="FX12" s="70"/>
      <c r="FY12" s="72">
        <f t="shared" ref="FY12:FY16" si="4">CM12</f>
        <v>168</v>
      </c>
      <c r="FZ12" s="72">
        <f t="shared" ref="FZ12:FZ16" si="5">IF(FS12-FY12&lt;0,"Ремонт",FS12-FY12)</f>
        <v>9100</v>
      </c>
      <c r="GA12" s="72">
        <f t="shared" ref="GA12:GA16" si="6">CO12</f>
        <v>264</v>
      </c>
      <c r="GB12" s="17">
        <f>IF(AND($FT12&lt;&gt;"",TEXT(EDATE($FU12,-1),"ММГГ")=TEXT(GA$10,"ММГГ")),$FT12,IFERROR(IF(FZ12-GA12&lt;0,"Ремонт",FZ12-GA12),"-"))</f>
        <v>8836</v>
      </c>
      <c r="GC12" s="72">
        <f t="shared" ref="GC12:GC16" si="7">CQ12</f>
        <v>576</v>
      </c>
      <c r="GD12" s="17">
        <f>IF(AND($FT12&lt;&gt;"",TEXT(EDATE($FU12,-1),"ММГГ")=TEXT(GC$10,"ММГГ")),$FT12,IFERROR(IF(GB12-GC12&lt;0,"Ремонт",GB12-GC12),"-"))</f>
        <v>8260</v>
      </c>
      <c r="GE12" s="72">
        <f t="shared" ref="GE12:GE16" si="8">CS12</f>
        <v>0</v>
      </c>
      <c r="GF12" s="17">
        <f>IF(AND($FT12&lt;&gt;"",TEXT(EDATE($FU12,-1),"ММГГ")=TEXT(GE$10,"ММГГ")),$FT12,IFERROR(IF(GD12-GE12&lt;0,"Ремонт",GD12-GE12),"-"))</f>
        <v>8260</v>
      </c>
      <c r="GG12" s="72">
        <f t="shared" ref="GG12:GG16" si="9">CU12</f>
        <v>0</v>
      </c>
      <c r="GH12" s="17">
        <f>IF(AND($FT12&lt;&gt;"",TEXT(EDATE($FU12,-1),"ММГГ")=TEXT(GG$10,"ММГГ")),$FT12,IFERROR(IF(GF12-GG12&lt;0,"Ремонт",GF12-GG12),"-"))</f>
        <v>8260</v>
      </c>
      <c r="GI12" s="72">
        <f t="shared" ref="GI12:GI16" si="10">CW12</f>
        <v>96</v>
      </c>
      <c r="GJ12" s="17">
        <f>IF(AND($FT12&lt;&gt;"",TEXT(EDATE($FU12,-1),"ММГГ")=TEXT(GI$10,"ММГГ")),$FT12,IFERROR(IF(GH12-GI12&lt;0,"Ремонт",GH12-GI12),"-"))</f>
        <v>8164</v>
      </c>
      <c r="GK12" s="72">
        <f>CY12</f>
        <v>240</v>
      </c>
      <c r="GL12" s="17">
        <f>IF(AND($FT12&lt;&gt;"",TEXT(EDATE($FU12,-1),"ММГГ")=TEXT(GK$10,"ММГГ")),$FT12,IFERROR(IF(GJ12-GK12&lt;0,"Ремонт",GJ12-GK12),"-"))</f>
        <v>7924</v>
      </c>
      <c r="GM12" s="72">
        <f>DA12</f>
        <v>576</v>
      </c>
      <c r="GN12" s="72">
        <f>IFERROR(IF(GL12-GM12&lt;0,"Ремонт",GL12-GM12),"-")</f>
        <v>7348</v>
      </c>
      <c r="GO12" s="72">
        <f>DC12</f>
        <v>336</v>
      </c>
      <c r="GP12" s="72">
        <f>IFERROR(IF(GN12-GO12&lt;0,"Ремонт",GN12-GO12),"-")</f>
        <v>7012</v>
      </c>
      <c r="GQ12" s="72">
        <f t="shared" ref="GQ12:GQ16" si="11">IF(CG12*(1+FP12)&gt;744,744,CG12*(1+FP12))</f>
        <v>744</v>
      </c>
      <c r="GR12" s="72">
        <f>IFERROR(IF(GP12-GQ12&lt;0,"Ремонт",GP12-GQ12),"-")</f>
        <v>6268</v>
      </c>
      <c r="GS12" s="72">
        <f t="shared" ref="GS12:GS16" si="12">IF(CI12*(1+FQ12)&gt;720,720,CI12*(1+FQ12))</f>
        <v>403.15183946488298</v>
      </c>
      <c r="GT12" s="72">
        <f>IFERROR(IF(GR12-GS12&lt;0,"Ремонт",GR12-GS12),"-")</f>
        <v>5864.8481605351171</v>
      </c>
      <c r="GU12" s="72">
        <f t="shared" ref="GU12:GU16" si="13">IF(CK12*(1+FR12)&gt;744,744,CK12*(1+FR12))</f>
        <v>489.83225806451617</v>
      </c>
      <c r="GV12" s="72">
        <f>IFERROR(IF(GT12-GU12&lt;0,"Ремонт",GT12-GU12),"-")</f>
        <v>5375.0159024706008</v>
      </c>
      <c r="GW12" s="72">
        <f t="shared" ref="GW12:GW16" si="14">IF(FY12*(1+FG12)&gt;744,744,FY12*(1+FG12))</f>
        <v>84</v>
      </c>
      <c r="GX12" s="72">
        <f>IFERROR(IF(GV12-GW12&lt;0,"Ремонт",GV12-GW12),"-")</f>
        <v>5291.0159024706008</v>
      </c>
      <c r="GY12" s="72">
        <f t="shared" ref="GY12:GY16" si="15">IF(GA12*(1+FH12)&gt;672,672,GA12*(1+FH12))</f>
        <v>214.5080586080586</v>
      </c>
      <c r="GZ12" s="72">
        <f>IFERROR(IF(GX12-GY12&lt;0,"Ремонт",GX12-GY12),"-")</f>
        <v>5076.5078438625424</v>
      </c>
      <c r="HA12" s="72">
        <f t="shared" ref="HA12:HA16" si="16">IF(GC12*(1+FI12)&gt;744,744,GC12*(1+FI12))</f>
        <v>744</v>
      </c>
      <c r="HB12" s="72">
        <f>IFERROR(IF(GZ12-HA12&lt;0,"Ремонт",GZ12-HA12),"-")</f>
        <v>4332.5078438625424</v>
      </c>
      <c r="HC12" s="72">
        <f t="shared" ref="HC12:HC16" si="17">IF(GE12*(1+FJ12)&gt;720,720,GE12*(1+FJ12))</f>
        <v>0</v>
      </c>
      <c r="HD12" s="72">
        <f>IFERROR(IF(HB12-HC12&lt;0,"Ремонт",HB12-HC12),"-")</f>
        <v>4332.5078438625424</v>
      </c>
      <c r="HE12" s="72">
        <f t="shared" ref="HE12:HE16" si="18">IF(GG12*(1+FK12)&gt;744,744,GG12*(1+FK12))</f>
        <v>0</v>
      </c>
      <c r="HF12" s="72">
        <f>IFERROR(IF(HD12-HE12&lt;0,"Ремонт",HD12-HE12),"-")</f>
        <v>4332.5078438625424</v>
      </c>
      <c r="HG12" s="72">
        <f t="shared" ref="HG12:HG16" si="19">IF(GI12*(1+FL12)&gt;720,720,GI12*(1+FL12))</f>
        <v>196.20000000000002</v>
      </c>
      <c r="HH12" s="72">
        <f>IFERROR(IF(HF12-HG12&lt;0,"Ремонт",HF12-HG12),"-")</f>
        <v>4136.3078438625425</v>
      </c>
      <c r="HI12" s="72">
        <f t="shared" ref="HI12:HI16" si="20">IF(GK12*(1+FM12)&gt;744,744,GK12*(1+FM12))</f>
        <v>219.60784313725492</v>
      </c>
      <c r="HJ12" s="72">
        <f>IFERROR(IF(HH12-HI12&lt;0,"Ремонт",HH12-HI12),"-")</f>
        <v>3916.7000007252877</v>
      </c>
      <c r="HK12" s="72">
        <f t="shared" ref="HK12:HK16" si="21">IF(GM12*(1+FN12)&gt;744,744,GM12*(1+FN12))</f>
        <v>576</v>
      </c>
      <c r="HL12" s="72">
        <f>IFERROR(IF(HJ12-HK12&lt;0,"Ремонт",HJ12-HK12),"-")</f>
        <v>3340.7000007252877</v>
      </c>
      <c r="HM12" s="72">
        <f t="shared" ref="HM12:HM16" si="22">IF(GO12*(1+FO12)&gt;720,720,GO12*(1+FO12))</f>
        <v>329.74827586206897</v>
      </c>
      <c r="HN12" s="72">
        <f>IFERROR(IF(HL12-HM12&lt;0,"Ремонт",HL12-HM12),"-")</f>
        <v>3010.9517248632187</v>
      </c>
      <c r="HO12" s="72">
        <f t="shared" ref="HO12:HO16" si="23">IF(GQ12*(1+FP12)&gt;744,744,GQ12*(1+FP12))</f>
        <v>744</v>
      </c>
      <c r="HP12" s="72">
        <f>IFERROR(IF(HN12-HO12&lt;0,"Ремонт",HN12-HO12),"-")</f>
        <v>2266.9517248632187</v>
      </c>
      <c r="HQ12" s="72">
        <f t="shared" ref="HQ12:HQ16" si="24">IF(GS12*(1+FQ12)&gt;720,720,GS12*(1+FQ12))</f>
        <v>376.23010570351568</v>
      </c>
      <c r="HR12" s="72">
        <f>IFERROR(IF(HP12-HQ12&lt;0,"Ремонт",HP12-HQ12),"-")</f>
        <v>1890.7216191597031</v>
      </c>
      <c r="HS12" s="72">
        <f t="shared" ref="HS12:HS16" si="25">IF(GU12*(1+FR12)&gt;744,744,GU12*(1+FR12))</f>
        <v>526.17465140478669</v>
      </c>
      <c r="HT12" s="72">
        <f>IFERROR(IF(HR12-HS12&lt;0,"Ремонт",HR12-HS12),"-")</f>
        <v>1364.5469677549163</v>
      </c>
      <c r="HU12" s="72">
        <f t="shared" ref="HU12:HU16" si="26">IF(GW12*(1+FG12)&gt;744,744,GW12*(1+FG12))</f>
        <v>42</v>
      </c>
      <c r="HV12" s="72">
        <f>IFERROR(IF(HT12-HU12&lt;0,"Ремонт",HT12-HU12),"-")</f>
        <v>1322.5469677549163</v>
      </c>
      <c r="HW12" s="72">
        <f t="shared" ref="HW12:HW16" si="27">IF(GY12*(1+FH12)&gt;672,672,GY12*(1+FH12))</f>
        <v>174.29434548408449</v>
      </c>
      <c r="HX12" s="72">
        <f>IFERROR(IF(HV12-HW12&lt;0,"Ремонт",HV12-HW12),"-")</f>
        <v>1148.2526222708318</v>
      </c>
      <c r="HY12" s="72">
        <f t="shared" ref="HY12:HY16" si="28">IF(HA12*(1+FI12)&gt;744,744,HA12*(1+FI12))</f>
        <v>744</v>
      </c>
      <c r="HZ12" s="72">
        <f>IFERROR(IF(HX12-HY12&lt;0,"Ремонт",HX12-HY12),"-")</f>
        <v>404.25262227083181</v>
      </c>
      <c r="IA12" s="72">
        <f t="shared" ref="IA12:IA16" si="29">IF(HC12*(1+FJ12)&gt;720,720,HC12*(1+FJ12))</f>
        <v>0</v>
      </c>
      <c r="IB12" s="72">
        <f>IFERROR(IF(HZ12-IA12&lt;0,"Ремонт",HZ12-IA12),"-")</f>
        <v>404.25262227083181</v>
      </c>
      <c r="IC12" s="72">
        <f t="shared" ref="IC12:IC16" si="30">IF(HE12*(1+FK12)&gt;744,744,HE12*(1+FK12))</f>
        <v>0</v>
      </c>
      <c r="ID12" s="72">
        <f>IFERROR(IF(IB12-IC12&lt;0,"Ремонт",IB12-IC12),"-")</f>
        <v>404.25262227083181</v>
      </c>
      <c r="IE12" s="72">
        <f t="shared" ref="IE12:IE16" si="31">IF(HG12*(1+FL12)&gt;720,720,HG12*(1+FL12))</f>
        <v>400.98375000000004</v>
      </c>
      <c r="IF12" s="72">
        <f>IFERROR(IF(ID12-IE12&lt;0,"Ремонт",ID12-IE12),"-")</f>
        <v>3.2688722708317641</v>
      </c>
      <c r="IG12" s="72">
        <f t="shared" ref="IG12:IG16" si="32">IF(HI12*(1+FM12)&gt;744,744,HI12*(1+FM12))</f>
        <v>200.94835319748819</v>
      </c>
      <c r="IH12" s="72" t="str">
        <f>IFERROR(IF(IF12-IG12&lt;0,"Ремонт",IF12-IG12),"-")</f>
        <v>Ремонт</v>
      </c>
      <c r="II12" s="72">
        <f t="shared" ref="II12:II16" si="33">IF(HK12*(1+FN12)&gt;744,744,HK12*(1+FN12))</f>
        <v>576</v>
      </c>
      <c r="IJ12" s="72" t="str">
        <f>IFERROR(IF(IH12-II12&lt;0,"Ремонт",IH12-II12),"-")</f>
        <v>-</v>
      </c>
      <c r="IK12" s="72">
        <f t="shared" ref="IK12:IK16" si="34">IF(HM12*(1+FO12)&gt;720,720,HM12*(1+FO12))</f>
        <v>323.61287331549744</v>
      </c>
      <c r="IL12" s="72" t="str">
        <f>IFERROR(IF(IJ12-IK12&lt;0,"Ремонт",IJ12-IK12),"-")</f>
        <v>-</v>
      </c>
      <c r="IM12" s="72">
        <f t="shared" ref="IM12:IM16" si="35">IF(HO12*(1+FP12)&gt;744,744,HO12*(1+FP12))</f>
        <v>744</v>
      </c>
      <c r="IN12" s="72" t="str">
        <f>IFERROR(IF(IL12-IM12&lt;0,"Ремонт",IL12-IM12),"-")</f>
        <v>-</v>
      </c>
      <c r="IO12" s="72">
        <f t="shared" ref="IO12:IO16" si="36">IF(HQ12*(1+FQ12)&gt;720,720,HQ12*(1+FQ12))</f>
        <v>351.10615550101784</v>
      </c>
      <c r="IP12" s="72" t="str">
        <f>IFERROR(IF(IN12-IO12&lt;0,"Ремонт",IN12-IO12),"-")</f>
        <v>-</v>
      </c>
      <c r="IQ12" s="72">
        <f t="shared" ref="IQ12:IQ16" si="37">IF(HS12*(1+FR12)&gt;744,744,HS12*(1+FR12))</f>
        <v>565.21341586385154</v>
      </c>
      <c r="IR12" s="72" t="str">
        <f>IFERROR(IF(IP12-IQ12&lt;0,"Ремонт",IP12-IQ12),"-")</f>
        <v>-</v>
      </c>
      <c r="IS12" s="72">
        <f t="shared" ref="IS12:IS16" si="38">IF(HU12*(1+FG12)&gt;744,744,HU12*(1+FG12))</f>
        <v>21</v>
      </c>
      <c r="IT12" s="72" t="str">
        <f>IFERROR(IF(IR12-IS12&lt;0,"Ремонт",IR12-IS12),"-")</f>
        <v>-</v>
      </c>
      <c r="IU12" s="72">
        <f t="shared" ref="IU12:IU16" si="39">IF(HW12*(1+FH12)&gt;672,672,HW12*(1+FH12))</f>
        <v>141.61947604603489</v>
      </c>
      <c r="IV12" s="72" t="str">
        <f>IFERROR(IF(IT12-IU12&lt;0,"Ремонт",IT12-IU12),"-")</f>
        <v>-</v>
      </c>
      <c r="IW12" s="72">
        <f t="shared" ref="IW12:IW16" si="40">IF(HY12*(1+FI12)&gt;744,744,HY12*(1+FI12))</f>
        <v>744</v>
      </c>
      <c r="IX12" s="72" t="str">
        <f>IFERROR(IF(IV12-IW12&lt;0,"Ремонт",IV12-IW12),"-")</f>
        <v>-</v>
      </c>
      <c r="IY12" s="72">
        <f t="shared" ref="IY12:IY16" si="41">IF(IA12*(1+FJ12)&gt;720,720,IA12*(1+FJ12))</f>
        <v>0</v>
      </c>
      <c r="IZ12" s="72" t="str">
        <f>IFERROR(IF(IX12-IY12&lt;0,"Ремонт",IX12-IY12),"-")</f>
        <v>-</v>
      </c>
      <c r="JA12" s="72">
        <f t="shared" ref="JA12:JA16" si="42">IF(IC12*(1+FK12)&gt;744,744,IC12*(1+FK12))</f>
        <v>0</v>
      </c>
      <c r="JB12" s="72" t="str">
        <f>IFERROR(IF(IZ12-JA12&lt;0,"Ремонт",IZ12-JA12),"-")</f>
        <v>-</v>
      </c>
      <c r="JC12" s="72">
        <f t="shared" ref="JC12:JC16" si="43">IF(IE12*(1+FL12)&gt;720,720,IE12*(1+FL12))</f>
        <v>720</v>
      </c>
      <c r="JD12" s="72" t="str">
        <f>IFERROR(IF(JB12-JC12&lt;0,"Ремонт",JB12-JC12),"-")</f>
        <v>-</v>
      </c>
      <c r="JE12" s="72">
        <f t="shared" ref="JE12:JE16" si="44">IF(IG12*(1+FM12)&gt;744,744,IG12*(1+FM12))</f>
        <v>183.87431011534869</v>
      </c>
      <c r="JF12" s="72" t="str">
        <f>IFERROR(IF(JD12-JE12&lt;0,"Ремонт",JD12-JE12),"-")</f>
        <v>-</v>
      </c>
      <c r="JG12" s="72">
        <f t="shared" ref="JG12:JG16" si="45">IF(II12*(1+FN12)&gt;744,744,II12*(1+FN12))</f>
        <v>576</v>
      </c>
      <c r="JH12" s="72" t="str">
        <f>IFERROR(IF(JF12-JG12&lt;0,"Ремонт",JF12-JG12),"-")</f>
        <v>-</v>
      </c>
      <c r="JI12" s="72">
        <f t="shared" ref="JI12:JI16" si="46">IF(IK12*(1+FO12)&gt;720,720,IK12*(1+FO12))</f>
        <v>317.59162804331976</v>
      </c>
      <c r="JJ12" s="72" t="str">
        <f>IFERROR(IF(JH12-JI12&lt;0,"Ремонт",JH12-JI12),"-")</f>
        <v>-</v>
      </c>
      <c r="JK12" s="72">
        <f t="shared" ref="JK12:JK16" si="47">IF(IM12*(1+FP12)&gt;744,744,IM12*(1+FP12))</f>
        <v>744</v>
      </c>
      <c r="JL12" s="72" t="str">
        <f>IFERROR(IF(JJ12-JK12&lt;0,"Ремонт",JJ12-JK12),"-")</f>
        <v>-</v>
      </c>
      <c r="JM12" s="72">
        <f t="shared" ref="JM12:JM16" si="48">IF(IO12*(1+FQ12)&gt;720,720,IO12*(1+FQ12))</f>
        <v>327.65993619833006</v>
      </c>
      <c r="JN12" s="72" t="str">
        <f>IFERROR(IF(JL12-JM12&lt;0,"Ремонт",JL12-JM12),"-")</f>
        <v>-</v>
      </c>
      <c r="JO12" s="72">
        <f t="shared" ref="JO12:JO16" si="49">IF(IQ12*(1+FR12)&gt;744,744,IQ12*(1+FR12))</f>
        <v>607.14860478278251</v>
      </c>
      <c r="JP12" s="72" t="str">
        <f>IFERROR(IF(JN12-JO12&lt;0,"Ремонт",JN12-JO12),"-")</f>
        <v>-</v>
      </c>
      <c r="JQ12" s="72">
        <f t="shared" ref="JQ12:JQ16" si="50">IF(IS12*(1+FG12)&gt;744,744,IS12*(1+FG12))</f>
        <v>10.5</v>
      </c>
      <c r="JR12" s="72" t="str">
        <f>IFERROR(IF(JP12-JQ12&lt;0,"Ремонт",JP12-JQ12),"-")</f>
        <v>-</v>
      </c>
      <c r="JS12" s="72">
        <f t="shared" ref="JS12:JS16" si="51">IF(IU12*(1+FH12)&gt;696,696,IU12*(1+FH12))</f>
        <v>115.07014722623259</v>
      </c>
      <c r="JT12" s="72" t="str">
        <f>IFERROR(IF(JR12-JS12&lt;0,"Ремонт",JR12-JS12),"-")</f>
        <v>-</v>
      </c>
      <c r="JU12" s="72">
        <f t="shared" ref="JU12:JU16" si="52">IF(IW12*(1+FI12)&gt;744,744,IW12*(1+FI12))</f>
        <v>744</v>
      </c>
      <c r="JV12" s="72" t="str">
        <f>IFERROR(IF(JT12-JU12&lt;0,"Ремонт",JT12-JU12),"-")</f>
        <v>-</v>
      </c>
      <c r="JW12" s="72">
        <f t="shared" ref="JW12:JW16" si="53">IF(IY12*(1+FJ12)&gt;720,720,IY12*(1+FJ12))</f>
        <v>0</v>
      </c>
      <c r="JX12" s="72" t="str">
        <f>IFERROR(IF(JV12-JW12&lt;0,"Ремонт",JV12-JW12),"-")</f>
        <v>-</v>
      </c>
      <c r="JY12" s="72">
        <f t="shared" ref="JY12:JY16" si="54">IF(JA12*(1+FK12)&gt;744,744,JA12*(1+FK12))</f>
        <v>0</v>
      </c>
      <c r="JZ12" s="72" t="str">
        <f>IFERROR(IF(JX12-JY12&lt;0,"Ремонт",JX12-JY12),"-")</f>
        <v>-</v>
      </c>
      <c r="KA12" s="72">
        <f t="shared" ref="KA12:KA16" si="55">IF(JC12*(1+FL12)&gt;720,720,JC12*(1+FL12))</f>
        <v>720</v>
      </c>
      <c r="KB12" s="72" t="str">
        <f>IFERROR(IF(JZ12-KA12&lt;0,"Ремонт",JZ12-KA12),"-")</f>
        <v>-</v>
      </c>
      <c r="KC12" s="72">
        <f t="shared" ref="KC12:KC16" si="56">IF(JE12*(1+FM12)&gt;744,744,JE12*(1+FM12))</f>
        <v>168.25100271992693</v>
      </c>
      <c r="KD12" s="72" t="str">
        <f>IFERROR(IF(KB12-KC12&lt;0,"Ремонт",KB12-KC12),"-")</f>
        <v>-</v>
      </c>
      <c r="KE12" s="72">
        <f t="shared" ref="KE12:KE16" si="57">IF(JG12*(1+FN12)&gt;744,744,JG12*(1+FN12))</f>
        <v>576</v>
      </c>
      <c r="KF12" s="72" t="str">
        <f>IFERROR(IF(KD12-KE12&lt;0,"Ремонт",KD12-KE12),"-")</f>
        <v>-</v>
      </c>
      <c r="KG12" s="72">
        <f t="shared" ref="KG12:KG16" si="58">IF(JI12*(1+FO12)&gt;720,720,JI12*(1+FO12))</f>
        <v>311.68241599854827</v>
      </c>
      <c r="KH12" s="72" t="str">
        <f>IFERROR(IF(KF12-KG12&lt;0,"Ремонт",KF12-KG12),"-")</f>
        <v>-</v>
      </c>
      <c r="KI12" s="72">
        <f t="shared" ref="KI12:KI16" si="59">IF(JK12*(1+FP12)&gt;744,744,JK12*(1+FP12))</f>
        <v>744</v>
      </c>
      <c r="KJ12" s="72" t="str">
        <f>IFERROR(IF(KH12-KI12&lt;0,"Ремонт",KH12-KI12),"-")</f>
        <v>-</v>
      </c>
      <c r="KK12" s="72">
        <f t="shared" ref="KK12:KK16" si="60">IF(JM12*(1+FQ12)&gt;720,720,JM12*(1+FQ12))</f>
        <v>305.77941203079388</v>
      </c>
      <c r="KL12" s="72" t="str">
        <f>IFERROR(IF(KJ12-KK12&lt;0,"Ремонт",KJ12-KK12),"-")</f>
        <v>-</v>
      </c>
      <c r="KM12" s="72">
        <f t="shared" ref="KM12:KM16" si="61">IF(JO12*(1+FR12)&gt;744,744,JO12*(1+FR12))</f>
        <v>652.19511416989224</v>
      </c>
      <c r="KN12" s="73" t="str">
        <f>IFERROR(IF(KL12-KM12&lt;0,"Ремонт",KL12-KM12),"-")</f>
        <v>-</v>
      </c>
    </row>
    <row r="13" spans="1:300" x14ac:dyDescent="0.25">
      <c r="A13" s="13"/>
      <c r="B13" s="14"/>
      <c r="C13" s="14"/>
      <c r="D13" s="76"/>
      <c r="E13" s="78">
        <v>12</v>
      </c>
      <c r="F13" s="84">
        <v>10.593920475659607</v>
      </c>
      <c r="G13" s="60">
        <v>696</v>
      </c>
      <c r="H13" s="12">
        <v>96</v>
      </c>
      <c r="I13" s="12">
        <v>744</v>
      </c>
      <c r="J13" s="12">
        <v>504</v>
      </c>
      <c r="K13" s="12">
        <v>288</v>
      </c>
      <c r="L13" s="12">
        <v>408</v>
      </c>
      <c r="M13" s="12">
        <v>288</v>
      </c>
      <c r="N13" s="12">
        <v>504</v>
      </c>
      <c r="O13" s="12">
        <v>648</v>
      </c>
      <c r="P13" s="12">
        <v>648</v>
      </c>
      <c r="Q13" s="12">
        <v>504</v>
      </c>
      <c r="R13" s="12">
        <v>0</v>
      </c>
      <c r="S13" s="24">
        <v>0</v>
      </c>
      <c r="T13" s="23">
        <f t="shared" ref="T13:T16" si="62">IFERROR(S13/G13-1,"0")</f>
        <v>-1</v>
      </c>
      <c r="U13" s="24">
        <v>240</v>
      </c>
      <c r="V13" s="23">
        <f t="shared" ref="V13:V16" si="63">IFERROR(U13/H13-1,"0")</f>
        <v>1.5</v>
      </c>
      <c r="W13" s="24">
        <v>528</v>
      </c>
      <c r="X13" s="23">
        <f t="shared" ref="X13:X16" si="64">IFERROR(W13/I13-1,"0")</f>
        <v>-0.29032258064516125</v>
      </c>
      <c r="Y13" s="24">
        <v>528</v>
      </c>
      <c r="Z13" s="23">
        <f t="shared" ref="Z13:Z16" si="65">IFERROR(Y13/J13-1,"0")</f>
        <v>4.7619047619047672E-2</v>
      </c>
      <c r="AA13" s="24">
        <v>744</v>
      </c>
      <c r="AB13" s="23">
        <f t="shared" ref="AB13:AB16" si="66">IFERROR(AA13/K13-1,"0")</f>
        <v>1.5833333333333335</v>
      </c>
      <c r="AC13" s="24">
        <v>672</v>
      </c>
      <c r="AD13" s="23">
        <f t="shared" ref="AD13:AD16" si="67">IFERROR(AC13/L13-1,"0")</f>
        <v>0.64705882352941169</v>
      </c>
      <c r="AE13" s="24">
        <v>72</v>
      </c>
      <c r="AF13" s="23">
        <f t="shared" ref="AF13:AF16" si="68">IFERROR(AE13/M13-1,"0")</f>
        <v>-0.75</v>
      </c>
      <c r="AG13" s="24">
        <v>192</v>
      </c>
      <c r="AH13" s="23">
        <f t="shared" ref="AH13:AH16" si="69">IFERROR(AG13/N13-1,"0")</f>
        <v>-0.61904761904761907</v>
      </c>
      <c r="AI13" s="24">
        <v>0</v>
      </c>
      <c r="AJ13" s="23">
        <f t="shared" ref="AJ13:AJ16" si="70">IFERROR(AI13/O13-1,"0")</f>
        <v>-1</v>
      </c>
      <c r="AK13" s="24">
        <v>696</v>
      </c>
      <c r="AL13" s="23">
        <f t="shared" ref="AL13:AL16" si="71">IFERROR(AK13/P13-1,"0")</f>
        <v>7.4074074074074181E-2</v>
      </c>
      <c r="AM13" s="24">
        <v>672</v>
      </c>
      <c r="AN13" s="23">
        <f t="shared" ref="AN13:AN16" si="72">IFERROR(AM13/Q13-1,"0")</f>
        <v>0.33333333333333326</v>
      </c>
      <c r="AO13" s="24">
        <v>744</v>
      </c>
      <c r="AP13" s="23" t="str">
        <f t="shared" ref="AP13:AP16" si="73">IFERROR(AO13/R13-1,"0")</f>
        <v>0</v>
      </c>
      <c r="AQ13" s="24">
        <v>480</v>
      </c>
      <c r="AR13" s="23" t="str">
        <f t="shared" ref="AR13:AR16" si="74">IFERROR(AQ13/S13-1,"0")</f>
        <v>0</v>
      </c>
      <c r="AS13" s="24">
        <v>192</v>
      </c>
      <c r="AT13" s="23">
        <f t="shared" ref="AT13:AT16" si="75">IFERROR(AS13/U13-1,"0")</f>
        <v>-0.19999999999999996</v>
      </c>
      <c r="AU13" s="24">
        <v>192</v>
      </c>
      <c r="AV13" s="23">
        <f t="shared" ref="AV13:AV16" si="76">IFERROR(AU13/W13-1,"0")</f>
        <v>-0.63636363636363635</v>
      </c>
      <c r="AW13" s="24">
        <v>600</v>
      </c>
      <c r="AX13" s="23">
        <f t="shared" ref="AX13:AX16" si="77">IFERROR(AW13/Y13-1,"0")</f>
        <v>0.13636363636363646</v>
      </c>
      <c r="AY13" s="24">
        <v>120</v>
      </c>
      <c r="AZ13" s="23">
        <f t="shared" ref="AZ13:AZ16" si="78">IFERROR(AY13/AA13-1,"0")</f>
        <v>-0.83870967741935487</v>
      </c>
      <c r="BA13" s="24">
        <v>576</v>
      </c>
      <c r="BB13" s="23">
        <f t="shared" ref="BB13:BB16" si="79">IFERROR(BA13/AC13-1,"0")</f>
        <v>-0.1428571428571429</v>
      </c>
      <c r="BC13" s="24">
        <v>576</v>
      </c>
      <c r="BD13" s="23">
        <f t="shared" ref="BD13:BD16" si="80">IFERROR(BC13/AE13-1,"0")</f>
        <v>7</v>
      </c>
      <c r="BE13" s="24">
        <v>0</v>
      </c>
      <c r="BF13" s="23">
        <f t="shared" ref="BF13:BF16" si="81">IFERROR(BE13/AG13-1,"0")</f>
        <v>-1</v>
      </c>
      <c r="BG13" s="24">
        <v>24</v>
      </c>
      <c r="BH13" s="23" t="str">
        <f t="shared" ref="BH13:BH16" si="82">IFERROR(BG13/AI13-1,"0")</f>
        <v>0</v>
      </c>
      <c r="BI13" s="24">
        <v>744</v>
      </c>
      <c r="BJ13" s="23">
        <f t="shared" ref="BJ13:BJ16" si="83">IFERROR(BI13/AK13-1,"0")</f>
        <v>6.8965517241379226E-2</v>
      </c>
      <c r="BK13" s="24">
        <v>288</v>
      </c>
      <c r="BL13" s="23">
        <f t="shared" ref="BL13:BL16" si="84">IFERROR(BK13/AM13-1,"0")</f>
        <v>-0.5714285714285714</v>
      </c>
      <c r="BM13" s="24">
        <v>744</v>
      </c>
      <c r="BN13" s="23">
        <f t="shared" ref="BN13:BN16" si="85">IFERROR(BM13/AO13-1,"0")</f>
        <v>0</v>
      </c>
      <c r="BO13" s="24">
        <v>576</v>
      </c>
      <c r="BP13" s="23">
        <f t="shared" ref="BP13:BP16" si="86">IFERROR(BO13/AQ13-1,"0")</f>
        <v>0.19999999999999996</v>
      </c>
      <c r="BQ13" s="24">
        <v>648</v>
      </c>
      <c r="BR13" s="23">
        <f t="shared" ref="BR13:BR16" si="87">IFERROR(BQ13/AS13-1,"0")</f>
        <v>2.375</v>
      </c>
      <c r="BS13" s="24">
        <v>600</v>
      </c>
      <c r="BT13" s="23">
        <f t="shared" ref="BT13:BT16" si="88">IFERROR(BS13/AU13-1,"0")</f>
        <v>2.125</v>
      </c>
      <c r="BU13" s="24">
        <v>144</v>
      </c>
      <c r="BV13" s="23">
        <f t="shared" ref="BV13:BV16" si="89">IFERROR(BU13/AW13-1,"0")</f>
        <v>-0.76</v>
      </c>
      <c r="BW13" s="24">
        <v>144</v>
      </c>
      <c r="BX13" s="23">
        <f t="shared" ref="BX13:BX16" si="90">IFERROR(BW13/AY13-1,"0")</f>
        <v>0.19999999999999996</v>
      </c>
      <c r="BY13" s="24">
        <v>0</v>
      </c>
      <c r="BZ13" s="23">
        <f t="shared" ref="BZ13:BZ16" si="91">IFERROR(BY13/BA13-1,"0")</f>
        <v>-1</v>
      </c>
      <c r="CA13" s="24">
        <v>0</v>
      </c>
      <c r="CB13" s="23">
        <f t="shared" ref="CB13:CB16" si="92">IFERROR(CA13/BC13-1,"0")</f>
        <v>-1</v>
      </c>
      <c r="CC13" s="24">
        <v>0</v>
      </c>
      <c r="CD13" s="23" t="str">
        <f t="shared" ref="CD13:CD16" si="93">IFERROR(CC13/BE13-1,"0")</f>
        <v>0</v>
      </c>
      <c r="CE13" s="24">
        <v>0</v>
      </c>
      <c r="CF13" s="23">
        <f t="shared" ref="CF13:CF16" si="94">IFERROR(CE13/BG13-1,"0")</f>
        <v>-1</v>
      </c>
      <c r="CG13" s="24">
        <v>384</v>
      </c>
      <c r="CH13" s="23">
        <f t="shared" ref="CH13:CH16" si="95">IFERROR(CG13/BI13-1,"0")</f>
        <v>-0.4838709677419355</v>
      </c>
      <c r="CI13" s="24">
        <v>0</v>
      </c>
      <c r="CJ13" s="23">
        <f t="shared" ref="CJ13:CJ16" si="96">IFERROR(CI13/BK13-1,"0")</f>
        <v>-1</v>
      </c>
      <c r="CK13" s="24">
        <v>24</v>
      </c>
      <c r="CL13" s="23">
        <f t="shared" ref="CL13:CL16" si="97">IFERROR(CK13/BM13-1,"0")</f>
        <v>-0.967741935483871</v>
      </c>
      <c r="CM13" s="24">
        <v>576</v>
      </c>
      <c r="CN13" s="23">
        <f t="shared" si="0"/>
        <v>0</v>
      </c>
      <c r="CO13" s="24">
        <v>216</v>
      </c>
      <c r="CP13" s="23">
        <f t="shared" si="1"/>
        <v>-0.66666666666666674</v>
      </c>
      <c r="CQ13" s="24">
        <v>168</v>
      </c>
      <c r="CR13" s="23">
        <f t="shared" si="2"/>
        <v>-0.72</v>
      </c>
      <c r="CS13" s="24">
        <v>720</v>
      </c>
      <c r="CT13" s="23">
        <f t="shared" si="2"/>
        <v>4</v>
      </c>
      <c r="CU13" s="24">
        <v>744</v>
      </c>
      <c r="CV13" s="23">
        <f t="shared" si="2"/>
        <v>4.166666666666667</v>
      </c>
      <c r="CW13" s="24">
        <v>96</v>
      </c>
      <c r="CX13" s="23" t="str">
        <f t="shared" si="2"/>
        <v>0</v>
      </c>
      <c r="CY13" s="24">
        <v>0</v>
      </c>
      <c r="CZ13" s="23" t="str">
        <f t="shared" si="3"/>
        <v>0</v>
      </c>
      <c r="DA13" s="24">
        <v>0</v>
      </c>
      <c r="DB13" s="23" t="str">
        <f t="shared" si="3"/>
        <v>0</v>
      </c>
      <c r="DC13" s="24">
        <v>0</v>
      </c>
      <c r="DD13" s="23" t="str">
        <f t="shared" si="3"/>
        <v>0</v>
      </c>
      <c r="DE13" s="24"/>
      <c r="DF13" s="23"/>
      <c r="DG13" s="24"/>
      <c r="DH13" s="23"/>
      <c r="DI13" s="24"/>
      <c r="DJ13" s="23"/>
      <c r="DK13" s="44">
        <f>'Доверительный интервал (КР)'!AZ4</f>
        <v>-0.26666666666666666</v>
      </c>
      <c r="DL13" s="44">
        <f>'Доверительный интервал (КР)'!BA4</f>
        <v>0.75208333333333321</v>
      </c>
      <c r="DM13" s="44">
        <f>'Доверительный интервал (КР)'!BB4</f>
        <v>0.11957844574780058</v>
      </c>
      <c r="DN13" s="44">
        <f>'Доверительный интервал (КР)'!BC4</f>
        <v>0.85599567099567109</v>
      </c>
      <c r="DO13" s="44">
        <f>'Доверительный интервал (КР)'!BD4</f>
        <v>1.2778225806451613</v>
      </c>
      <c r="DP13" s="44">
        <f>'Доверительный интервал (КР)'!BE4</f>
        <v>-0.16526610644257708</v>
      </c>
      <c r="DQ13" s="44">
        <f>'Доверительный интервал (КР)'!BF4</f>
        <v>1.75</v>
      </c>
      <c r="DR13" s="44">
        <f>'Доверительный интервал (КР)'!BG4</f>
        <v>-0.80952380952380953</v>
      </c>
      <c r="DS13" s="44">
        <f>'Доверительный интервал (КР)'!BH4</f>
        <v>-1</v>
      </c>
      <c r="DT13" s="44">
        <f>'Доверительный интервал (КР)'!BI4</f>
        <v>-0.11361045880882736</v>
      </c>
      <c r="DU13" s="44">
        <f>'Доверительный интервал (КР)'!BJ4</f>
        <v>-0.41269841269841273</v>
      </c>
      <c r="DV13" s="44">
        <f>'Доверительный интервал (КР)'!BK4</f>
        <v>-0.4838709677419355</v>
      </c>
      <c r="DW13" s="45">
        <f>'Доверительный интервал (КР)'!BL4</f>
        <v>0.64291005073286367</v>
      </c>
      <c r="DX13" s="45">
        <f>'Доверительный интервал (КР)'!BM4</f>
        <v>1.4274163236810455</v>
      </c>
      <c r="DY13" s="45">
        <f>'Доверительный интервал (КР)'!BN4</f>
        <v>1.3498240452948647</v>
      </c>
      <c r="DZ13" s="45">
        <f>'Доверительный интервал (КР)'!BO4</f>
        <v>2.1344435855717485</v>
      </c>
      <c r="EA13" s="45">
        <f>'Доверительный интервал (КР)'!BP4</f>
        <v>2.1664231110385463</v>
      </c>
      <c r="EB13" s="45">
        <f>'Доверительный интервал (КР)'!BQ4</f>
        <v>0.82375804292173826</v>
      </c>
      <c r="EC13" s="45">
        <f>'Доверительный интервал (КР)'!BR4</f>
        <v>4.5483513496650634</v>
      </c>
      <c r="ED13" s="45">
        <f>'Доверительный интервал (КР)'!BS4</f>
        <v>0.2693740118805894</v>
      </c>
      <c r="EE13" s="45">
        <f>'Доверительный интервал (КР)'!BT4</f>
        <v>0</v>
      </c>
      <c r="EF13" s="45">
        <f>'Доверительный интервал (КР)'!BU4</f>
        <v>0.32066518004732197</v>
      </c>
      <c r="EG13" s="45">
        <f>'Доверительный интервал (КР)'!BV4</f>
        <v>0.6806914807108434</v>
      </c>
      <c r="EH13" s="45">
        <f>'Доверительный интервал (КР)'!BW4</f>
        <v>0.68429688501923958</v>
      </c>
      <c r="EI13" s="44">
        <f>'Доверительный интервал (КР)'!BX4</f>
        <v>-2.6721168234140005</v>
      </c>
      <c r="EJ13" s="44">
        <f>'Доверительный интервал (КР)'!BY4</f>
        <v>-2.8321525563828294</v>
      </c>
      <c r="EK13" s="44">
        <f>'Доверительный интервал (КР)'!BZ4</f>
        <v>-3.3658794018891176</v>
      </c>
      <c r="EL13" s="44">
        <f>'Доверительный интервал (КР)'!CA4</f>
        <v>-3.5269248473511694</v>
      </c>
      <c r="EM13" s="44">
        <f>'Доверительный интервал (КР)'!CB4</f>
        <v>-3.1378096503436148</v>
      </c>
      <c r="EN13" s="44">
        <f>'Доверительный интервал (КР)'!CC4</f>
        <v>-2.8880996280328421</v>
      </c>
      <c r="EO13" s="44">
        <f>'Доверительный интервал (КР)'!CD4</f>
        <v>-4.648059248474147</v>
      </c>
      <c r="EP13" s="44">
        <f>'Доверительный интервал (КР)'!CE4</f>
        <v>-2.3665614156609589</v>
      </c>
      <c r="EQ13" s="44">
        <f>'Доверительный интервал (КР)'!CF4</f>
        <v>-1</v>
      </c>
      <c r="ER13" s="44">
        <f>'Доверительный интервал (КР)'!CG4</f>
        <v>-1.8124296429558331</v>
      </c>
      <c r="ES13" s="44">
        <f>'Доверительный интервал (КР)'!CH4</f>
        <v>-2.8878192837666501</v>
      </c>
      <c r="ET13" s="44">
        <f>'Доверительный интервал (КР)'!CI4</f>
        <v>-2.9655381422786733</v>
      </c>
      <c r="EU13" s="44">
        <f>'Доверительный интервал (КР)'!CJ4</f>
        <v>2.1387834900806673</v>
      </c>
      <c r="EV13" s="44">
        <f>'Доверительный интервал (КР)'!CK4</f>
        <v>4.3363192230494958</v>
      </c>
      <c r="EW13" s="44">
        <f>'Доверительный интервал (КР)'!CL4</f>
        <v>3.6050362933847189</v>
      </c>
      <c r="EX13" s="44">
        <f>'Доверительный интервал (КР)'!CM4</f>
        <v>5.2389161893425111</v>
      </c>
      <c r="EY13" s="44">
        <f>'Доверительный интервал (КР)'!CN4</f>
        <v>5.6934548116339379</v>
      </c>
      <c r="EZ13" s="44">
        <f>'Доверительный интервал (КР)'!CO4</f>
        <v>2.5575674151476884</v>
      </c>
      <c r="FA13" s="44">
        <f>'Доверительный интервал (КР)'!CP4</f>
        <v>8.1480592484741479</v>
      </c>
      <c r="FB13" s="44">
        <f>'Доверительный интервал (КР)'!CQ4</f>
        <v>0.74751379661333983</v>
      </c>
      <c r="FC13" s="44">
        <f>'Доверительный интервал (КР)'!CR4</f>
        <v>-1</v>
      </c>
      <c r="FD13" s="44">
        <f>'Доверительный интервал (КР)'!CS4</f>
        <v>1.5852087253381784</v>
      </c>
      <c r="FE13" s="44">
        <f>'Доверительный интервал (КР)'!CT4</f>
        <v>2.062422458369825</v>
      </c>
      <c r="FF13" s="44">
        <f>'Доверительный интервал (КР)'!CU4</f>
        <v>1.9977962067948023</v>
      </c>
      <c r="FG13" s="22">
        <f>'Доверительный интервал (КР)'!CV4</f>
        <v>-0.26666666666666666</v>
      </c>
      <c r="FH13" s="22">
        <f>'Доверительный интервал (КР)'!CW4</f>
        <v>0.75208333333333321</v>
      </c>
      <c r="FI13" s="22">
        <f>'Доверительный интервал (КР)'!CX4</f>
        <v>0.11957844574780058</v>
      </c>
      <c r="FJ13" s="22">
        <f>'Доверительный интервал (КР)'!CY4</f>
        <v>0.85599567099567109</v>
      </c>
      <c r="FK13" s="22">
        <f>'Доверительный интервал (КР)'!CZ4</f>
        <v>1.2778225806451613</v>
      </c>
      <c r="FL13" s="22">
        <f>'Доверительный интервал (КР)'!DA4</f>
        <v>-0.16526610644257708</v>
      </c>
      <c r="FM13" s="22">
        <f>'Доверительный интервал (КР)'!DB4</f>
        <v>1.75</v>
      </c>
      <c r="FN13" s="22">
        <f>'Доверительный интервал (КР)'!DC4</f>
        <v>-0.80952380952380953</v>
      </c>
      <c r="FO13" s="22">
        <f>'Доверительный интервал (КР)'!DD4</f>
        <v>0</v>
      </c>
      <c r="FP13" s="22">
        <f>'Доверительный интервал (КР)'!DE4</f>
        <v>-0.11361045880882736</v>
      </c>
      <c r="FQ13" s="22">
        <f>'Доверительный интервал (КР)'!DF4</f>
        <v>-0.41269841269841273</v>
      </c>
      <c r="FR13" s="22">
        <f>'Доверительный интервал (КР)'!DG4</f>
        <v>-0.4838709677419355</v>
      </c>
      <c r="FS13" s="20">
        <v>24000</v>
      </c>
      <c r="FT13" s="58">
        <v>24000</v>
      </c>
      <c r="FU13" s="59">
        <v>42522</v>
      </c>
      <c r="FV13" s="59">
        <v>42539</v>
      </c>
      <c r="FW13" s="57"/>
      <c r="FX13" s="27">
        <v>42527</v>
      </c>
      <c r="FY13" s="17">
        <f t="shared" si="4"/>
        <v>576</v>
      </c>
      <c r="FZ13" s="17">
        <f t="shared" si="5"/>
        <v>23424</v>
      </c>
      <c r="GA13" s="17">
        <f t="shared" si="6"/>
        <v>216</v>
      </c>
      <c r="GB13" s="17">
        <f t="shared" ref="GB13:GL16" si="98">IF(AND($FT13&lt;&gt;"",TEXT(EDATE($FU13,-1),"ММГГ")=TEXT(GA$10,"ММГГ")),$FT13,IFERROR(IF(FZ13-GA13&lt;0,"Ремонт",FZ13-GA13),"-"))</f>
        <v>23208</v>
      </c>
      <c r="GC13" s="17">
        <f t="shared" si="7"/>
        <v>168</v>
      </c>
      <c r="GD13" s="17">
        <f t="shared" si="98"/>
        <v>23040</v>
      </c>
      <c r="GE13" s="17">
        <f t="shared" si="8"/>
        <v>720</v>
      </c>
      <c r="GF13" s="17">
        <f t="shared" si="98"/>
        <v>22320</v>
      </c>
      <c r="GG13" s="17">
        <f t="shared" si="9"/>
        <v>744</v>
      </c>
      <c r="GH13" s="17">
        <f t="shared" si="98"/>
        <v>24000</v>
      </c>
      <c r="GI13" s="17">
        <f t="shared" si="10"/>
        <v>96</v>
      </c>
      <c r="GJ13" s="17">
        <f t="shared" si="98"/>
        <v>23904</v>
      </c>
      <c r="GK13" s="17">
        <f t="shared" ref="GK13:GK16" si="99">CY13</f>
        <v>0</v>
      </c>
      <c r="GL13" s="17">
        <f t="shared" si="98"/>
        <v>23904</v>
      </c>
      <c r="GM13" s="17">
        <f t="shared" ref="GM13:GM16" si="100">DA13</f>
        <v>0</v>
      </c>
      <c r="GN13" s="17">
        <f t="shared" ref="GN13:GN16" si="101">IFERROR(IF(GL13-GM13&lt;0,"Ремонт",GL13-GM13),"-")</f>
        <v>23904</v>
      </c>
      <c r="GO13" s="17">
        <f t="shared" ref="GO13:GO16" si="102">DC13</f>
        <v>0</v>
      </c>
      <c r="GP13" s="17">
        <f t="shared" ref="GP13:GP16" si="103">IFERROR(IF(GN13-GO13&lt;0,"Ремонт",GN13-GO13),"-")</f>
        <v>23904</v>
      </c>
      <c r="GQ13" s="17">
        <f t="shared" si="11"/>
        <v>340.37358381741029</v>
      </c>
      <c r="GR13" s="17">
        <f t="shared" ref="GR13:GR16" si="104">IFERROR(IF(GP13-GQ13&lt;0,"Ремонт",GP13-GQ13),"-")</f>
        <v>23563.626416182589</v>
      </c>
      <c r="GS13" s="17">
        <f t="shared" si="12"/>
        <v>0</v>
      </c>
      <c r="GT13" s="17">
        <f t="shared" ref="GT13:GT16" si="105">IFERROR(IF(GR13-GS13&lt;0,"Ремонт",GR13-GS13),"-")</f>
        <v>23563.626416182589</v>
      </c>
      <c r="GU13" s="17">
        <f t="shared" si="13"/>
        <v>12.387096774193548</v>
      </c>
      <c r="GV13" s="17">
        <f t="shared" ref="GV13:GV16" si="106">IFERROR(IF(GT13-GU13&lt;0,"Ремонт",GT13-GU13),"-")</f>
        <v>23551.239319408396</v>
      </c>
      <c r="GW13" s="17">
        <f t="shared" si="14"/>
        <v>422.40000000000003</v>
      </c>
      <c r="GX13" s="17">
        <f t="shared" ref="GX13:GX16" si="107">IFERROR(IF(GV13-GW13&lt;0,"Ремонт",GV13-GW13),"-")</f>
        <v>23128.839319408395</v>
      </c>
      <c r="GY13" s="17">
        <f t="shared" si="15"/>
        <v>378.45</v>
      </c>
      <c r="GZ13" s="17">
        <f t="shared" ref="GZ13:GZ16" si="108">IFERROR(IF(GX13-GY13&lt;0,"Ремонт",GX13-GY13),"-")</f>
        <v>22750.389319408394</v>
      </c>
      <c r="HA13" s="17">
        <f t="shared" si="16"/>
        <v>188.0891788856305</v>
      </c>
      <c r="HB13" s="17">
        <f t="shared" ref="HB13:HB16" si="109">IFERROR(IF(GZ13-HA13&lt;0,"Ремонт",GZ13-HA13),"-")</f>
        <v>22562.300140522762</v>
      </c>
      <c r="HC13" s="17">
        <f t="shared" si="17"/>
        <v>720</v>
      </c>
      <c r="HD13" s="17">
        <f t="shared" ref="HD13:HD16" si="110">IFERROR(IF(HB13-HC13&lt;0,"Ремонт",HB13-HC13),"-")</f>
        <v>21842.300140522762</v>
      </c>
      <c r="HE13" s="17">
        <f t="shared" si="18"/>
        <v>744</v>
      </c>
      <c r="HF13" s="17">
        <f t="shared" ref="HF13:HF16" si="111">IFERROR(IF(HD13-HE13&lt;0,"Ремонт",HD13-HE13),"-")</f>
        <v>21098.300140522762</v>
      </c>
      <c r="HG13" s="17">
        <f t="shared" si="19"/>
        <v>80.134453781512605</v>
      </c>
      <c r="HH13" s="17">
        <f t="shared" ref="HH13:HH16" si="112">IFERROR(IF(HF13-HG13&lt;0,"Ремонт",HF13-HG13),"-")</f>
        <v>21018.165686741249</v>
      </c>
      <c r="HI13" s="17">
        <f t="shared" si="20"/>
        <v>0</v>
      </c>
      <c r="HJ13" s="17">
        <f t="shared" ref="HJ13:HJ16" si="113">IFERROR(IF(HH13-HI13&lt;0,"Ремонт",HH13-HI13),"-")</f>
        <v>21018.165686741249</v>
      </c>
      <c r="HK13" s="17">
        <f t="shared" si="21"/>
        <v>0</v>
      </c>
      <c r="HL13" s="17">
        <f t="shared" ref="HL13:HL16" si="114">IFERROR(IF(HJ13-HK13&lt;0,"Ремонт",HJ13-HK13),"-")</f>
        <v>21018.165686741249</v>
      </c>
      <c r="HM13" s="17">
        <f t="shared" si="22"/>
        <v>0</v>
      </c>
      <c r="HN13" s="17">
        <f t="shared" ref="HN13:HN16" si="115">IFERROR(IF(HL13-HM13&lt;0,"Ремонт",HL13-HM13),"-")</f>
        <v>21018.165686741249</v>
      </c>
      <c r="HO13" s="17">
        <f t="shared" si="23"/>
        <v>301.70358479350944</v>
      </c>
      <c r="HP13" s="17">
        <f t="shared" ref="HP13:HP16" si="116">IFERROR(IF(HN13-HO13&lt;0,"Ремонт",HN13-HO13),"-")</f>
        <v>20716.462101947742</v>
      </c>
      <c r="HQ13" s="17">
        <f t="shared" si="24"/>
        <v>0</v>
      </c>
      <c r="HR13" s="17">
        <f t="shared" ref="HR13:HR16" si="117">IFERROR(IF(HP13-HQ13&lt;0,"Ремонт",HP13-HQ13),"-")</f>
        <v>20716.462101947742</v>
      </c>
      <c r="HS13" s="17">
        <f t="shared" si="25"/>
        <v>6.3933402705515086</v>
      </c>
      <c r="HT13" s="17">
        <f t="shared" ref="HT13:HT16" si="118">IFERROR(IF(HR13-HS13&lt;0,"Ремонт",HR13-HS13),"-")</f>
        <v>20710.06876167719</v>
      </c>
      <c r="HU13" s="17">
        <f t="shared" si="26"/>
        <v>309.76000000000005</v>
      </c>
      <c r="HV13" s="17">
        <f t="shared" ref="HV13:HV16" si="119">IFERROR(IF(HT13-HU13&lt;0,"Ремонт",HT13-HU13),"-")</f>
        <v>20400.308761677192</v>
      </c>
      <c r="HW13" s="17">
        <f t="shared" si="27"/>
        <v>663.0759374999999</v>
      </c>
      <c r="HX13" s="17">
        <f t="shared" ref="HX13:HX16" si="120">IFERROR(IF(HV13-HW13&lt;0,"Ремонт",HV13-HW13),"-")</f>
        <v>19737.23282417719</v>
      </c>
      <c r="HY13" s="17">
        <f t="shared" si="28"/>
        <v>210.58059055875424</v>
      </c>
      <c r="HZ13" s="17">
        <f t="shared" ref="HZ13:HZ16" si="121">IFERROR(IF(HX13-HY13&lt;0,"Ремонт",HX13-HY13),"-")</f>
        <v>19526.652233618435</v>
      </c>
      <c r="IA13" s="17">
        <f t="shared" si="29"/>
        <v>720</v>
      </c>
      <c r="IB13" s="17">
        <f t="shared" ref="IB13:IB16" si="122">IFERROR(IF(HZ13-IA13&lt;0,"Ремонт",HZ13-IA13),"-")</f>
        <v>18806.652233618435</v>
      </c>
      <c r="IC13" s="17">
        <f t="shared" si="30"/>
        <v>744</v>
      </c>
      <c r="ID13" s="17">
        <f t="shared" ref="ID13:ID16" si="123">IFERROR(IF(IB13-IC13&lt;0,"Ремонт",IB13-IC13),"-")</f>
        <v>18062.652233618435</v>
      </c>
      <c r="IE13" s="17">
        <f t="shared" si="31"/>
        <v>66.890944613139368</v>
      </c>
      <c r="IF13" s="17">
        <f t="shared" ref="IF13:IF16" si="124">IFERROR(IF(ID13-IE13&lt;0,"Ремонт",ID13-IE13),"-")</f>
        <v>17995.761289005295</v>
      </c>
      <c r="IG13" s="17">
        <f t="shared" si="32"/>
        <v>0</v>
      </c>
      <c r="IH13" s="17">
        <f t="shared" ref="IH13:IH16" si="125">IFERROR(IF(IF13-IG13&lt;0,"Ремонт",IF13-IG13),"-")</f>
        <v>17995.761289005295</v>
      </c>
      <c r="II13" s="17">
        <f t="shared" si="33"/>
        <v>0</v>
      </c>
      <c r="IJ13" s="17">
        <f t="shared" ref="IJ13:IJ16" si="126">IFERROR(IF(IH13-II13&lt;0,"Ремонт",IH13-II13),"-")</f>
        <v>17995.761289005295</v>
      </c>
      <c r="IK13" s="17">
        <f t="shared" si="34"/>
        <v>0</v>
      </c>
      <c r="IL13" s="17">
        <f t="shared" ref="IL13:IL16" si="127">IFERROR(IF(IJ13-IK13&lt;0,"Ремонт",IJ13-IK13),"-")</f>
        <v>17995.761289005295</v>
      </c>
      <c r="IM13" s="17">
        <f t="shared" si="35"/>
        <v>267.4269021008509</v>
      </c>
      <c r="IN13" s="17">
        <f t="shared" ref="IN13:IN16" si="128">IFERROR(IF(IL13-IM13&lt;0,"Ремонт",IL13-IM13),"-")</f>
        <v>17728.334386904444</v>
      </c>
      <c r="IO13" s="17">
        <f t="shared" si="36"/>
        <v>0</v>
      </c>
      <c r="IP13" s="17">
        <f t="shared" ref="IP13:IP16" si="129">IFERROR(IF(IN13-IO13&lt;0,"Ремонт",IN13-IO13),"-")</f>
        <v>17728.334386904444</v>
      </c>
      <c r="IQ13" s="17">
        <f t="shared" si="37"/>
        <v>3.2997885267362626</v>
      </c>
      <c r="IR13" s="17">
        <f t="shared" ref="IR13:IR16" si="130">IFERROR(IF(IP13-IQ13&lt;0,"Ремонт",IP13-IQ13),"-")</f>
        <v>17725.034598377708</v>
      </c>
      <c r="IS13" s="17">
        <f t="shared" si="38"/>
        <v>227.15733333333338</v>
      </c>
      <c r="IT13" s="17">
        <f t="shared" ref="IT13:IT16" si="131">IFERROR(IF(IR13-IS13&lt;0,"Ремонт",IR13-IS13),"-")</f>
        <v>17497.877265044375</v>
      </c>
      <c r="IU13" s="17">
        <f t="shared" si="39"/>
        <v>672</v>
      </c>
      <c r="IV13" s="17">
        <f t="shared" ref="IV13:IV16" si="132">IFERROR(IF(IT13-IU13&lt;0,"Ремонт",IT13-IU13),"-")</f>
        <v>16825.877265044375</v>
      </c>
      <c r="IW13" s="17">
        <f t="shared" si="40"/>
        <v>235.76149028242406</v>
      </c>
      <c r="IX13" s="17">
        <f t="shared" ref="IX13:IX16" si="133">IFERROR(IF(IV13-IW13&lt;0,"Ремонт",IV13-IW13),"-")</f>
        <v>16590.115774761951</v>
      </c>
      <c r="IY13" s="17">
        <f t="shared" si="41"/>
        <v>720</v>
      </c>
      <c r="IZ13" s="17">
        <f t="shared" ref="IZ13:IZ16" si="134">IFERROR(IF(IX13-IY13&lt;0,"Ремонт",IX13-IY13),"-")</f>
        <v>15870.115774761951</v>
      </c>
      <c r="JA13" s="17">
        <f t="shared" si="42"/>
        <v>744</v>
      </c>
      <c r="JB13" s="17">
        <f t="shared" ref="JB13:JB16" si="135">IFERROR(IF(IZ13-JA13&lt;0,"Ремонт",IZ13-JA13),"-")</f>
        <v>15126.115774761951</v>
      </c>
      <c r="JC13" s="17">
        <f t="shared" si="43"/>
        <v>55.836138640659748</v>
      </c>
      <c r="JD13" s="17">
        <f t="shared" ref="JD13:JD16" si="136">IFERROR(IF(JB13-JC13&lt;0,"Ремонт",JB13-JC13),"-")</f>
        <v>15070.279636121291</v>
      </c>
      <c r="JE13" s="17">
        <f t="shared" si="44"/>
        <v>0</v>
      </c>
      <c r="JF13" s="17">
        <f t="shared" ref="JF13:JF16" si="137">IFERROR(IF(JD13-JE13&lt;0,"Ремонт",JD13-JE13),"-")</f>
        <v>15070.279636121291</v>
      </c>
      <c r="JG13" s="17">
        <f t="shared" si="45"/>
        <v>0</v>
      </c>
      <c r="JH13" s="17">
        <f t="shared" ref="JH13:JH16" si="138">IFERROR(IF(JF13-JG13&lt;0,"Ремонт",JF13-JG13),"-")</f>
        <v>15070.279636121291</v>
      </c>
      <c r="JI13" s="17">
        <f t="shared" si="46"/>
        <v>0</v>
      </c>
      <c r="JJ13" s="17">
        <f t="shared" ref="JJ13:JJ16" si="139">IFERROR(IF(JH13-JI13&lt;0,"Ремонт",JH13-JI13),"-")</f>
        <v>15070.279636121291</v>
      </c>
      <c r="JK13" s="17">
        <f t="shared" si="47"/>
        <v>237.04440905534986</v>
      </c>
      <c r="JL13" s="17">
        <f t="shared" ref="JL13:JL16" si="140">IFERROR(IF(JJ13-JK13&lt;0,"Ремонт",JJ13-JK13),"-")</f>
        <v>14833.235227065941</v>
      </c>
      <c r="JM13" s="17">
        <f t="shared" si="48"/>
        <v>0</v>
      </c>
      <c r="JN13" s="17">
        <f t="shared" ref="JN13:JN16" si="141">IFERROR(IF(JL13-JM13&lt;0,"Ремонт",JL13-JM13),"-")</f>
        <v>14833.235227065941</v>
      </c>
      <c r="JO13" s="17">
        <f t="shared" si="49"/>
        <v>1.7031166589606517</v>
      </c>
      <c r="JP13" s="17">
        <f t="shared" ref="JP13:JP16" si="142">IFERROR(IF(JN13-JO13&lt;0,"Ремонт",JN13-JO13),"-")</f>
        <v>14831.532110406981</v>
      </c>
      <c r="JQ13" s="17">
        <f t="shared" si="50"/>
        <v>166.58204444444451</v>
      </c>
      <c r="JR13" s="17">
        <f t="shared" ref="JR13:JR16" si="143">IFERROR(IF(JP13-JQ13&lt;0,"Ремонт",JP13-JQ13),"-")</f>
        <v>14664.950065962536</v>
      </c>
      <c r="JS13" s="17">
        <f t="shared" si="51"/>
        <v>696</v>
      </c>
      <c r="JT13" s="17">
        <f t="shared" ref="JT13:JT16" si="144">IFERROR(IF(JR13-JS13&lt;0,"Ремонт",JR13-JS13),"-")</f>
        <v>13968.950065962536</v>
      </c>
      <c r="JU13" s="17">
        <f t="shared" si="52"/>
        <v>263.95348285758155</v>
      </c>
      <c r="JV13" s="17">
        <f t="shared" ref="JV13:JV16" si="145">IFERROR(IF(JT13-JU13&lt;0,"Ремонт",JT13-JU13),"-")</f>
        <v>13704.996583104954</v>
      </c>
      <c r="JW13" s="17">
        <f t="shared" si="53"/>
        <v>720</v>
      </c>
      <c r="JX13" s="17">
        <f t="shared" ref="JX13:JX16" si="146">IFERROR(IF(JV13-JW13&lt;0,"Ремонт",JV13-JW13),"-")</f>
        <v>12984.996583104954</v>
      </c>
      <c r="JY13" s="17">
        <f t="shared" si="54"/>
        <v>744</v>
      </c>
      <c r="JZ13" s="17">
        <f t="shared" ref="JZ13:JZ16" si="147">IFERROR(IF(JX13-JY13&lt;0,"Ремонт",JX13-JY13),"-")</f>
        <v>12240.996583104954</v>
      </c>
      <c r="KA13" s="17">
        <f t="shared" si="55"/>
        <v>46.608317408729981</v>
      </c>
      <c r="KB13" s="17">
        <f t="shared" ref="KB13:KB16" si="148">IFERROR(IF(JZ13-KA13&lt;0,"Ремонт",JZ13-KA13),"-")</f>
        <v>12194.388265696223</v>
      </c>
      <c r="KC13" s="17">
        <f t="shared" si="56"/>
        <v>0</v>
      </c>
      <c r="KD13" s="17">
        <f t="shared" ref="KD13:KD16" si="149">IFERROR(IF(KB13-KC13&lt;0,"Ремонт",KB13-KC13),"-")</f>
        <v>12194.388265696223</v>
      </c>
      <c r="KE13" s="17">
        <f t="shared" si="57"/>
        <v>0</v>
      </c>
      <c r="KF13" s="17">
        <f t="shared" ref="KF13:KF16" si="150">IFERROR(IF(KD13-KE13&lt;0,"Ремонт",KD13-KE13),"-")</f>
        <v>12194.388265696223</v>
      </c>
      <c r="KG13" s="17">
        <f t="shared" si="58"/>
        <v>0</v>
      </c>
      <c r="KH13" s="17">
        <f t="shared" ref="KH13:KH16" si="151">IFERROR(IF(KF13-KG13&lt;0,"Ремонт",KF13-KG13),"-")</f>
        <v>12194.388265696223</v>
      </c>
      <c r="KI13" s="17">
        <f t="shared" si="59"/>
        <v>210.1136849845042</v>
      </c>
      <c r="KJ13" s="17">
        <f t="shared" ref="KJ13:KJ16" si="152">IFERROR(IF(KH13-KI13&lt;0,"Ремонт",KH13-KI13),"-")</f>
        <v>11984.274580711719</v>
      </c>
      <c r="KK13" s="17">
        <f t="shared" si="60"/>
        <v>0</v>
      </c>
      <c r="KL13" s="17">
        <f t="shared" ref="KL13:KL16" si="153">IFERROR(IF(KJ13-KK13&lt;0,"Ремонт",KJ13-KK13),"-")</f>
        <v>11984.274580711719</v>
      </c>
      <c r="KM13" s="17">
        <f t="shared" si="61"/>
        <v>0.87902795301194925</v>
      </c>
      <c r="KN13" s="74">
        <f t="shared" ref="KN13:KN16" si="154">IFERROR(IF(KL13-KM13&lt;0,"Ремонт",KL13-KM13),"-")</f>
        <v>11983.395552758708</v>
      </c>
    </row>
    <row r="14" spans="1:300" x14ac:dyDescent="0.25">
      <c r="A14" s="13"/>
      <c r="B14" s="14"/>
      <c r="C14" s="14"/>
      <c r="D14" s="76"/>
      <c r="E14" s="78">
        <v>13</v>
      </c>
      <c r="F14" s="84">
        <v>10.593920475659607</v>
      </c>
      <c r="G14" s="60">
        <v>744</v>
      </c>
      <c r="H14" s="12">
        <v>576</v>
      </c>
      <c r="I14" s="12">
        <v>744</v>
      </c>
      <c r="J14" s="12">
        <v>0</v>
      </c>
      <c r="K14" s="12">
        <v>0</v>
      </c>
      <c r="L14" s="12">
        <v>48</v>
      </c>
      <c r="M14" s="12">
        <v>384</v>
      </c>
      <c r="N14" s="12">
        <v>576</v>
      </c>
      <c r="O14" s="12">
        <v>24</v>
      </c>
      <c r="P14" s="12">
        <v>96</v>
      </c>
      <c r="Q14" s="12">
        <v>0</v>
      </c>
      <c r="R14" s="12">
        <v>0</v>
      </c>
      <c r="S14" s="24">
        <v>0</v>
      </c>
      <c r="T14" s="23">
        <f t="shared" si="62"/>
        <v>-1</v>
      </c>
      <c r="U14" s="24">
        <v>312</v>
      </c>
      <c r="V14" s="23">
        <f t="shared" si="63"/>
        <v>-0.45833333333333337</v>
      </c>
      <c r="W14" s="24">
        <v>192</v>
      </c>
      <c r="X14" s="23">
        <f t="shared" si="64"/>
        <v>-0.74193548387096775</v>
      </c>
      <c r="Y14" s="24">
        <v>0</v>
      </c>
      <c r="Z14" s="23" t="str">
        <f t="shared" si="65"/>
        <v>0</v>
      </c>
      <c r="AA14" s="24">
        <v>336</v>
      </c>
      <c r="AB14" s="23" t="str">
        <f t="shared" si="66"/>
        <v>0</v>
      </c>
      <c r="AC14" s="24">
        <v>72</v>
      </c>
      <c r="AD14" s="23">
        <f t="shared" si="67"/>
        <v>0.5</v>
      </c>
      <c r="AE14" s="24">
        <v>672</v>
      </c>
      <c r="AF14" s="23">
        <f t="shared" si="68"/>
        <v>0.75</v>
      </c>
      <c r="AG14" s="24">
        <v>552</v>
      </c>
      <c r="AH14" s="23">
        <f t="shared" si="69"/>
        <v>-4.166666666666663E-2</v>
      </c>
      <c r="AI14" s="24">
        <v>720</v>
      </c>
      <c r="AJ14" s="23">
        <f t="shared" si="70"/>
        <v>29</v>
      </c>
      <c r="AK14" s="24">
        <v>48</v>
      </c>
      <c r="AL14" s="23">
        <f t="shared" si="71"/>
        <v>-0.5</v>
      </c>
      <c r="AM14" s="24">
        <v>336</v>
      </c>
      <c r="AN14" s="23" t="str">
        <f t="shared" si="72"/>
        <v>0</v>
      </c>
      <c r="AO14" s="24">
        <v>744</v>
      </c>
      <c r="AP14" s="23" t="str">
        <f t="shared" si="73"/>
        <v>0</v>
      </c>
      <c r="AQ14" s="24">
        <v>744</v>
      </c>
      <c r="AR14" s="23" t="str">
        <f t="shared" si="74"/>
        <v>0</v>
      </c>
      <c r="AS14" s="24">
        <v>672</v>
      </c>
      <c r="AT14" s="23">
        <f t="shared" si="75"/>
        <v>1.1538461538461537</v>
      </c>
      <c r="AU14" s="24">
        <v>552</v>
      </c>
      <c r="AV14" s="23">
        <f t="shared" si="76"/>
        <v>1.875</v>
      </c>
      <c r="AW14" s="24">
        <v>0</v>
      </c>
      <c r="AX14" s="23" t="str">
        <f t="shared" si="77"/>
        <v>0</v>
      </c>
      <c r="AY14" s="24">
        <v>0</v>
      </c>
      <c r="AZ14" s="23">
        <f t="shared" si="78"/>
        <v>-1</v>
      </c>
      <c r="BA14" s="24">
        <v>0</v>
      </c>
      <c r="BB14" s="23">
        <f t="shared" si="79"/>
        <v>-1</v>
      </c>
      <c r="BC14" s="24">
        <v>504</v>
      </c>
      <c r="BD14" s="23">
        <f t="shared" si="80"/>
        <v>-0.25</v>
      </c>
      <c r="BE14" s="24">
        <v>0</v>
      </c>
      <c r="BF14" s="23">
        <f t="shared" si="81"/>
        <v>-1</v>
      </c>
      <c r="BG14" s="24">
        <v>24</v>
      </c>
      <c r="BH14" s="23">
        <f t="shared" si="82"/>
        <v>-0.96666666666666667</v>
      </c>
      <c r="BI14" s="24">
        <v>696</v>
      </c>
      <c r="BJ14" s="23">
        <f t="shared" si="83"/>
        <v>13.5</v>
      </c>
      <c r="BK14" s="24">
        <v>672</v>
      </c>
      <c r="BL14" s="23">
        <f t="shared" si="84"/>
        <v>1</v>
      </c>
      <c r="BM14" s="24">
        <v>360</v>
      </c>
      <c r="BN14" s="23">
        <f t="shared" si="85"/>
        <v>-0.5161290322580645</v>
      </c>
      <c r="BO14" s="24">
        <v>696</v>
      </c>
      <c r="BP14" s="23">
        <f t="shared" si="86"/>
        <v>-6.4516129032258118E-2</v>
      </c>
      <c r="BQ14" s="24">
        <v>672</v>
      </c>
      <c r="BR14" s="23">
        <f t="shared" si="87"/>
        <v>0</v>
      </c>
      <c r="BS14" s="24">
        <v>600</v>
      </c>
      <c r="BT14" s="23">
        <f t="shared" si="88"/>
        <v>8.6956521739130377E-2</v>
      </c>
      <c r="BU14" s="24">
        <v>72</v>
      </c>
      <c r="BV14" s="23" t="str">
        <f t="shared" si="89"/>
        <v>0</v>
      </c>
      <c r="BW14" s="24">
        <v>0</v>
      </c>
      <c r="BX14" s="23" t="str">
        <f t="shared" si="90"/>
        <v>0</v>
      </c>
      <c r="BY14" s="24">
        <v>696</v>
      </c>
      <c r="BZ14" s="23" t="str">
        <f t="shared" si="91"/>
        <v>0</v>
      </c>
      <c r="CA14" s="24">
        <v>168</v>
      </c>
      <c r="CB14" s="23">
        <f t="shared" si="92"/>
        <v>-0.66666666666666674</v>
      </c>
      <c r="CC14" s="24">
        <v>0</v>
      </c>
      <c r="CD14" s="23" t="str">
        <f t="shared" si="93"/>
        <v>0</v>
      </c>
      <c r="CE14" s="24">
        <v>168</v>
      </c>
      <c r="CF14" s="23">
        <f t="shared" si="94"/>
        <v>6</v>
      </c>
      <c r="CG14" s="24">
        <v>744</v>
      </c>
      <c r="CH14" s="23">
        <f t="shared" si="95"/>
        <v>6.8965517241379226E-2</v>
      </c>
      <c r="CI14" s="24">
        <v>720</v>
      </c>
      <c r="CJ14" s="23">
        <f t="shared" si="96"/>
        <v>7.1428571428571397E-2</v>
      </c>
      <c r="CK14" s="24">
        <v>96</v>
      </c>
      <c r="CL14" s="23">
        <f t="shared" si="97"/>
        <v>-0.73333333333333339</v>
      </c>
      <c r="CM14" s="24">
        <v>0</v>
      </c>
      <c r="CN14" s="23">
        <f t="shared" si="0"/>
        <v>-1</v>
      </c>
      <c r="CO14" s="24">
        <v>48</v>
      </c>
      <c r="CP14" s="23">
        <f t="shared" si="1"/>
        <v>-0.9285714285714286</v>
      </c>
      <c r="CQ14" s="24">
        <v>240</v>
      </c>
      <c r="CR14" s="23">
        <f t="shared" si="2"/>
        <v>-0.6</v>
      </c>
      <c r="CS14" s="24">
        <v>696</v>
      </c>
      <c r="CT14" s="23">
        <f t="shared" si="2"/>
        <v>8.6666666666666661</v>
      </c>
      <c r="CU14" s="24">
        <v>504</v>
      </c>
      <c r="CV14" s="23" t="str">
        <f t="shared" si="2"/>
        <v>0</v>
      </c>
      <c r="CW14" s="24">
        <v>432</v>
      </c>
      <c r="CX14" s="23">
        <f t="shared" si="2"/>
        <v>-0.37931034482758619</v>
      </c>
      <c r="CY14" s="24">
        <v>144</v>
      </c>
      <c r="CZ14" s="23">
        <f t="shared" si="3"/>
        <v>-0.1428571428571429</v>
      </c>
      <c r="DA14" s="24">
        <v>216</v>
      </c>
      <c r="DB14" s="23" t="str">
        <f t="shared" si="3"/>
        <v>0</v>
      </c>
      <c r="DC14" s="24">
        <v>0</v>
      </c>
      <c r="DD14" s="23">
        <f t="shared" si="3"/>
        <v>-1</v>
      </c>
      <c r="DE14" s="24"/>
      <c r="DF14" s="23"/>
      <c r="DG14" s="24"/>
      <c r="DH14" s="23"/>
      <c r="DI14" s="24"/>
      <c r="DJ14" s="23"/>
      <c r="DK14" s="44">
        <f>'Доверительный интервал (КР)'!AZ5</f>
        <v>-0.68817204301075263</v>
      </c>
      <c r="DL14" s="44">
        <f>'Доверительный интервал (КР)'!BA5</f>
        <v>-5.8264652014652057E-2</v>
      </c>
      <c r="DM14" s="44">
        <f>'Доверительный интервал (КР)'!BB5</f>
        <v>0.15500525946704066</v>
      </c>
      <c r="DN14" s="44">
        <f>'Доверительный интервал (КР)'!BC5</f>
        <v>8.6666666666666661</v>
      </c>
      <c r="DO14" s="44">
        <f>'Доверительный интервал (КР)'!BD5</f>
        <v>-1</v>
      </c>
      <c r="DP14" s="44">
        <f>'Доверительный интервал (КР)'!BE5</f>
        <v>-0.29310344827586204</v>
      </c>
      <c r="DQ14" s="44">
        <f>'Доверительный интервал (КР)'!BF5</f>
        <v>-7.7380952380952411E-2</v>
      </c>
      <c r="DR14" s="44">
        <f>'Доверительный интервал (КР)'!BG5</f>
        <v>-0.52083333333333326</v>
      </c>
      <c r="DS14" s="44">
        <f>'Доверительный интервал (КР)'!BH5</f>
        <v>8.2583333333333329</v>
      </c>
      <c r="DT14" s="44">
        <f>'Доверительный интервал (КР)'!BI5</f>
        <v>4.3563218390804597</v>
      </c>
      <c r="DU14" s="44">
        <f>'Доверительный интервал (КР)'!BJ5</f>
        <v>0.5357142857142857</v>
      </c>
      <c r="DV14" s="44">
        <f>'Доверительный интервал (КР)'!BK5</f>
        <v>-0.62473118279569895</v>
      </c>
      <c r="DW14" s="45">
        <f>'Доверительный интервал (КР)'!BL5</f>
        <v>0.54010186472577892</v>
      </c>
      <c r="DX14" s="45">
        <f>'Доверительный интервал (КР)'!BM5</f>
        <v>0.89257982097805233</v>
      </c>
      <c r="DY14" s="45">
        <f>'Доверительный интервал (КР)'!BN5</f>
        <v>1.2024347767550687</v>
      </c>
      <c r="DZ14" s="45">
        <f>'Доверительный интервал (КР)'!BO5</f>
        <v>0</v>
      </c>
      <c r="EA14" s="45">
        <f>'Доверительный интервал (КР)'!BP5</f>
        <v>0</v>
      </c>
      <c r="EB14" s="45">
        <f>'Доверительный интервал (КР)'!BQ5</f>
        <v>0.75370665497911704</v>
      </c>
      <c r="EC14" s="45">
        <f>'Доверительный интервал (КР)'!BR5</f>
        <v>0.5960708460533356</v>
      </c>
      <c r="ED14" s="45">
        <f>'Доверительный интервал (КР)'!BS5</f>
        <v>0.67764399863710822</v>
      </c>
      <c r="EE14" s="45">
        <f>'Доверительный интервал (КР)'!BT5</f>
        <v>14.214243638766794</v>
      </c>
      <c r="EF14" s="45">
        <f>'Доверительный интервал (КР)'!BU5</f>
        <v>7.9237660347091365</v>
      </c>
      <c r="EG14" s="45">
        <f>'Доверительный интервал (КР)'!BV5</f>
        <v>0.65659915395893698</v>
      </c>
      <c r="EH14" s="45">
        <f>'Доверительный интервал (КР)'!BW5</f>
        <v>0.15358663419320703</v>
      </c>
      <c r="EI14" s="44">
        <f>'Доверительный интервал (КР)'!BX5</f>
        <v>-2.8929207322114086</v>
      </c>
      <c r="EJ14" s="44">
        <f>'Доверительный интервал (КР)'!BY5</f>
        <v>-2.8925579305591413</v>
      </c>
      <c r="EK14" s="44">
        <f>'Доверительный интервал (КР)'!BZ5</f>
        <v>-3.134662351522802</v>
      </c>
      <c r="EL14" s="44">
        <f>'Доверительный интервал (КР)'!CA5</f>
        <v>8.6666666666666661</v>
      </c>
      <c r="EM14" s="44">
        <f>'Доверительный интервал (КР)'!CB5</f>
        <v>-1</v>
      </c>
      <c r="EN14" s="44">
        <f>'Доверительный интервал (КР)'!CC5</f>
        <v>-2.8975918615371024</v>
      </c>
      <c r="EO14" s="44">
        <f>'Доверительный интервал (КР)'!CD5</f>
        <v>-2.3935496885657797</v>
      </c>
      <c r="EP14" s="44">
        <f>'Доверительный интервал (КР)'!CE5</f>
        <v>-2.9904073831917239</v>
      </c>
      <c r="EQ14" s="44">
        <f>'Доверительный интервал (КР)'!CF5</f>
        <v>-3.0522012583162201</v>
      </c>
      <c r="ER14" s="44">
        <f>'Доверительный интервал (КР)'!CG5</f>
        <v>-4.088433593280044</v>
      </c>
      <c r="ES14" s="44">
        <f>'Доверительный интервал (КР)'!CH5</f>
        <v>-1.8952098977250977</v>
      </c>
      <c r="ET14" s="44">
        <f>'Доверительный интервал (КР)'!CI5</f>
        <v>-1.8004351028958503</v>
      </c>
      <c r="EU14" s="44">
        <f>'Доверительный интервал (КР)'!CJ5</f>
        <v>1.5165766461899035</v>
      </c>
      <c r="EV14" s="44">
        <f>'Доверительный интервал (КР)'!CK5</f>
        <v>2.7760286265298375</v>
      </c>
      <c r="EW14" s="44">
        <f>'Доверительный интервал (КР)'!CL5</f>
        <v>3.4446728704568836</v>
      </c>
      <c r="EX14" s="44">
        <f>'Доверительный интервал (КР)'!CM5</f>
        <v>8.6666666666666661</v>
      </c>
      <c r="EY14" s="44">
        <f>'Доверительный интервал (КР)'!CN5</f>
        <v>-1</v>
      </c>
      <c r="EZ14" s="44">
        <f>'Доверительный интервал (КР)'!CO5</f>
        <v>2.3113849649853782</v>
      </c>
      <c r="FA14" s="44">
        <f>'Доверительный интервал (КР)'!CP5</f>
        <v>2.2387877838038746</v>
      </c>
      <c r="FB14" s="44">
        <f>'Доверительный интервал (КР)'!CQ5</f>
        <v>1.9487407165250576</v>
      </c>
      <c r="FC14" s="44">
        <f>'Доверительный интервал (КР)'!CR5</f>
        <v>19.568867924982886</v>
      </c>
      <c r="FD14" s="44">
        <f>'Доверительный интервал (КР)'!CS5</f>
        <v>12.801077271440963</v>
      </c>
      <c r="FE14" s="44">
        <f>'Доверительный интервал (КР)'!CT5</f>
        <v>2.9666384691536689</v>
      </c>
      <c r="FF14" s="44">
        <f>'Доверительный интервал (КР)'!CU5</f>
        <v>0.5509727373044524</v>
      </c>
      <c r="FG14" s="22">
        <f>'Доверительный интервал (КР)'!CV5</f>
        <v>-0.68817204301075263</v>
      </c>
      <c r="FH14" s="22">
        <f>'Доверительный интервал (КР)'!CW5</f>
        <v>-5.8264652014652057E-2</v>
      </c>
      <c r="FI14" s="22">
        <f>'Доверительный интервал (КР)'!CX5</f>
        <v>0.15500525946704066</v>
      </c>
      <c r="FJ14" s="22">
        <f>'Доверительный интервал (КР)'!CY5</f>
        <v>0</v>
      </c>
      <c r="FK14" s="22">
        <f>'Доверительный интервал (КР)'!CZ5</f>
        <v>0</v>
      </c>
      <c r="FL14" s="22">
        <f>'Доверительный интервал (КР)'!DA5</f>
        <v>-0.29310344827586204</v>
      </c>
      <c r="FM14" s="22">
        <f>'Доверительный интервал (КР)'!DB5</f>
        <v>-7.7380952380952411E-2</v>
      </c>
      <c r="FN14" s="22">
        <f>'Доверительный интервал (КР)'!DC5</f>
        <v>-0.52083333333333326</v>
      </c>
      <c r="FO14" s="22">
        <f>'Доверительный интервал (КР)'!DD5</f>
        <v>1.3444444444444443</v>
      </c>
      <c r="FP14" s="22">
        <f>'Доверительный интервал (КР)'!DE5</f>
        <v>-0.21551724137931039</v>
      </c>
      <c r="FQ14" s="22">
        <f>'Доверительный интервал (КР)'!DF5</f>
        <v>0.5357142857142857</v>
      </c>
      <c r="FR14" s="22">
        <f>'Доверительный интервал (КР)'!DG5</f>
        <v>-0.62473118279569895</v>
      </c>
      <c r="FS14" s="20">
        <v>7041</v>
      </c>
      <c r="FT14" s="56"/>
      <c r="FU14" s="27">
        <v>40852</v>
      </c>
      <c r="FV14" s="27">
        <v>40872</v>
      </c>
      <c r="FW14" s="57"/>
      <c r="FX14" s="27"/>
      <c r="FY14" s="17">
        <f t="shared" si="4"/>
        <v>0</v>
      </c>
      <c r="FZ14" s="17">
        <f t="shared" si="5"/>
        <v>7041</v>
      </c>
      <c r="GA14" s="17">
        <f t="shared" si="6"/>
        <v>48</v>
      </c>
      <c r="GB14" s="17">
        <f t="shared" si="98"/>
        <v>6993</v>
      </c>
      <c r="GC14" s="17">
        <f t="shared" si="7"/>
        <v>240</v>
      </c>
      <c r="GD14" s="17">
        <f t="shared" si="98"/>
        <v>6753</v>
      </c>
      <c r="GE14" s="17">
        <f t="shared" si="8"/>
        <v>696</v>
      </c>
      <c r="GF14" s="17">
        <f t="shared" si="98"/>
        <v>6057</v>
      </c>
      <c r="GG14" s="17">
        <f t="shared" si="9"/>
        <v>504</v>
      </c>
      <c r="GH14" s="17">
        <f t="shared" si="98"/>
        <v>5553</v>
      </c>
      <c r="GI14" s="17">
        <f t="shared" si="10"/>
        <v>432</v>
      </c>
      <c r="GJ14" s="17">
        <f t="shared" si="98"/>
        <v>5121</v>
      </c>
      <c r="GK14" s="17">
        <f t="shared" si="99"/>
        <v>144</v>
      </c>
      <c r="GL14" s="17">
        <f t="shared" si="98"/>
        <v>4977</v>
      </c>
      <c r="GM14" s="17">
        <f t="shared" si="100"/>
        <v>216</v>
      </c>
      <c r="GN14" s="17">
        <f t="shared" si="101"/>
        <v>4761</v>
      </c>
      <c r="GO14" s="17">
        <f t="shared" si="102"/>
        <v>0</v>
      </c>
      <c r="GP14" s="17">
        <f t="shared" si="103"/>
        <v>4761</v>
      </c>
      <c r="GQ14" s="17">
        <f t="shared" si="11"/>
        <v>583.65517241379303</v>
      </c>
      <c r="GR14" s="17">
        <f t="shared" si="104"/>
        <v>4177.3448275862065</v>
      </c>
      <c r="GS14" s="17">
        <f t="shared" si="12"/>
        <v>720</v>
      </c>
      <c r="GT14" s="17">
        <f t="shared" si="105"/>
        <v>3457.3448275862065</v>
      </c>
      <c r="GU14" s="17">
        <f t="shared" si="13"/>
        <v>36.025806451612901</v>
      </c>
      <c r="GV14" s="17">
        <f t="shared" si="106"/>
        <v>3421.3190211345936</v>
      </c>
      <c r="GW14" s="17">
        <f t="shared" si="14"/>
        <v>0</v>
      </c>
      <c r="GX14" s="17">
        <f t="shared" si="107"/>
        <v>3421.3190211345936</v>
      </c>
      <c r="GY14" s="17">
        <f t="shared" si="15"/>
        <v>45.203296703296701</v>
      </c>
      <c r="GZ14" s="17">
        <f t="shared" si="108"/>
        <v>3376.1157244312972</v>
      </c>
      <c r="HA14" s="17">
        <f t="shared" si="16"/>
        <v>277.20126227208976</v>
      </c>
      <c r="HB14" s="17">
        <f t="shared" si="109"/>
        <v>3098.9144621592072</v>
      </c>
      <c r="HC14" s="17">
        <f t="shared" si="17"/>
        <v>696</v>
      </c>
      <c r="HD14" s="17">
        <f t="shared" si="110"/>
        <v>2402.9144621592072</v>
      </c>
      <c r="HE14" s="17">
        <f t="shared" si="18"/>
        <v>504</v>
      </c>
      <c r="HF14" s="17">
        <f t="shared" si="111"/>
        <v>1898.9144621592072</v>
      </c>
      <c r="HG14" s="17">
        <f t="shared" si="19"/>
        <v>305.37931034482756</v>
      </c>
      <c r="HH14" s="17">
        <f t="shared" si="112"/>
        <v>1593.5351518143798</v>
      </c>
      <c r="HI14" s="17">
        <f t="shared" si="20"/>
        <v>132.85714285714286</v>
      </c>
      <c r="HJ14" s="17">
        <f t="shared" si="113"/>
        <v>1460.6780089572369</v>
      </c>
      <c r="HK14" s="17">
        <f t="shared" si="21"/>
        <v>103.50000000000001</v>
      </c>
      <c r="HL14" s="17">
        <f t="shared" si="114"/>
        <v>1357.1780089572369</v>
      </c>
      <c r="HM14" s="17">
        <f t="shared" si="22"/>
        <v>0</v>
      </c>
      <c r="HN14" s="17">
        <f t="shared" si="115"/>
        <v>1357.1780089572369</v>
      </c>
      <c r="HO14" s="17">
        <f t="shared" si="23"/>
        <v>457.86741973840657</v>
      </c>
      <c r="HP14" s="17">
        <f t="shared" si="116"/>
        <v>899.31058921883027</v>
      </c>
      <c r="HQ14" s="17">
        <f t="shared" si="24"/>
        <v>720</v>
      </c>
      <c r="HR14" s="17">
        <f t="shared" si="117"/>
        <v>179.31058921883027</v>
      </c>
      <c r="HS14" s="17">
        <f t="shared" si="25"/>
        <v>13.519361775927852</v>
      </c>
      <c r="HT14" s="17">
        <f t="shared" si="118"/>
        <v>165.79122744290243</v>
      </c>
      <c r="HU14" s="17">
        <f t="shared" si="26"/>
        <v>0</v>
      </c>
      <c r="HV14" s="17">
        <f t="shared" si="119"/>
        <v>165.79122744290243</v>
      </c>
      <c r="HW14" s="17">
        <f t="shared" si="27"/>
        <v>42.569542350964049</v>
      </c>
      <c r="HX14" s="17">
        <f t="shared" si="120"/>
        <v>123.22168509193838</v>
      </c>
      <c r="HY14" s="17">
        <f t="shared" si="28"/>
        <v>320.16891585516618</v>
      </c>
      <c r="HZ14" s="17" t="str">
        <f t="shared" si="121"/>
        <v>Ремонт</v>
      </c>
      <c r="IA14" s="17">
        <f t="shared" si="29"/>
        <v>696</v>
      </c>
      <c r="IB14" s="17" t="str">
        <f t="shared" si="122"/>
        <v>-</v>
      </c>
      <c r="IC14" s="17">
        <f t="shared" si="30"/>
        <v>504</v>
      </c>
      <c r="ID14" s="17" t="str">
        <f t="shared" si="123"/>
        <v>-</v>
      </c>
      <c r="IE14" s="17">
        <f t="shared" si="31"/>
        <v>215.87158145065396</v>
      </c>
      <c r="IF14" s="17" t="str">
        <f t="shared" si="124"/>
        <v>-</v>
      </c>
      <c r="IG14" s="17">
        <f t="shared" si="32"/>
        <v>122.57653061224489</v>
      </c>
      <c r="IH14" s="17" t="str">
        <f t="shared" si="125"/>
        <v>-</v>
      </c>
      <c r="II14" s="17">
        <f t="shared" si="33"/>
        <v>49.593750000000014</v>
      </c>
      <c r="IJ14" s="17" t="str">
        <f t="shared" si="126"/>
        <v>-</v>
      </c>
      <c r="IK14" s="17">
        <f t="shared" si="34"/>
        <v>0</v>
      </c>
      <c r="IL14" s="17" t="str">
        <f t="shared" si="127"/>
        <v>-</v>
      </c>
      <c r="IM14" s="17">
        <f t="shared" si="35"/>
        <v>359.18909651892238</v>
      </c>
      <c r="IN14" s="17" t="str">
        <f t="shared" si="128"/>
        <v>-</v>
      </c>
      <c r="IO14" s="17">
        <f t="shared" si="36"/>
        <v>720</v>
      </c>
      <c r="IP14" s="17" t="str">
        <f t="shared" si="129"/>
        <v>-</v>
      </c>
      <c r="IQ14" s="17">
        <f t="shared" si="37"/>
        <v>5.0733949030094836</v>
      </c>
      <c r="IR14" s="17" t="str">
        <f t="shared" si="130"/>
        <v>-</v>
      </c>
      <c r="IS14" s="17">
        <f t="shared" si="38"/>
        <v>0</v>
      </c>
      <c r="IT14" s="17" t="str">
        <f t="shared" si="131"/>
        <v>-</v>
      </c>
      <c r="IU14" s="17">
        <f t="shared" si="39"/>
        <v>40.08924277946214</v>
      </c>
      <c r="IV14" s="17" t="str">
        <f t="shared" si="132"/>
        <v>-</v>
      </c>
      <c r="IW14" s="17">
        <f t="shared" si="40"/>
        <v>369.79678173057727</v>
      </c>
      <c r="IX14" s="17" t="str">
        <f t="shared" si="133"/>
        <v>-</v>
      </c>
      <c r="IY14" s="17">
        <f t="shared" si="41"/>
        <v>696</v>
      </c>
      <c r="IZ14" s="17" t="str">
        <f t="shared" si="134"/>
        <v>-</v>
      </c>
      <c r="JA14" s="17">
        <f t="shared" si="42"/>
        <v>504</v>
      </c>
      <c r="JB14" s="17" t="str">
        <f t="shared" si="135"/>
        <v>-</v>
      </c>
      <c r="JC14" s="17">
        <f t="shared" si="43"/>
        <v>152.59887654270366</v>
      </c>
      <c r="JD14" s="17" t="str">
        <f t="shared" si="136"/>
        <v>-</v>
      </c>
      <c r="JE14" s="17">
        <f t="shared" si="44"/>
        <v>113.09144193391641</v>
      </c>
      <c r="JF14" s="17" t="str">
        <f t="shared" si="137"/>
        <v>-</v>
      </c>
      <c r="JG14" s="17">
        <f t="shared" si="45"/>
        <v>23.763671875000011</v>
      </c>
      <c r="JH14" s="17" t="str">
        <f t="shared" si="138"/>
        <v>-</v>
      </c>
      <c r="JI14" s="17">
        <f t="shared" si="46"/>
        <v>0</v>
      </c>
      <c r="JJ14" s="17" t="str">
        <f t="shared" si="139"/>
        <v>-</v>
      </c>
      <c r="JK14" s="17">
        <f t="shared" si="47"/>
        <v>281.77765330363735</v>
      </c>
      <c r="JL14" s="17" t="str">
        <f t="shared" si="140"/>
        <v>-</v>
      </c>
      <c r="JM14" s="17">
        <f t="shared" si="48"/>
        <v>720</v>
      </c>
      <c r="JN14" s="17" t="str">
        <f t="shared" si="141"/>
        <v>-</v>
      </c>
      <c r="JO14" s="17">
        <f t="shared" si="49"/>
        <v>1.9038869044626985</v>
      </c>
      <c r="JP14" s="17" t="str">
        <f t="shared" si="142"/>
        <v>-</v>
      </c>
      <c r="JQ14" s="17">
        <f t="shared" si="50"/>
        <v>0</v>
      </c>
      <c r="JR14" s="17" t="str">
        <f t="shared" si="143"/>
        <v>-</v>
      </c>
      <c r="JS14" s="17">
        <f t="shared" si="51"/>
        <v>37.753456999385875</v>
      </c>
      <c r="JT14" s="17" t="str">
        <f t="shared" si="144"/>
        <v>-</v>
      </c>
      <c r="JU14" s="17">
        <f t="shared" si="52"/>
        <v>427.11722783280197</v>
      </c>
      <c r="JV14" s="17" t="str">
        <f t="shared" si="145"/>
        <v>-</v>
      </c>
      <c r="JW14" s="17">
        <f t="shared" si="53"/>
        <v>696</v>
      </c>
      <c r="JX14" s="17" t="str">
        <f t="shared" si="146"/>
        <v>-</v>
      </c>
      <c r="JY14" s="17">
        <f t="shared" si="54"/>
        <v>504</v>
      </c>
      <c r="JZ14" s="17" t="str">
        <f t="shared" si="147"/>
        <v>-</v>
      </c>
      <c r="KA14" s="17">
        <f t="shared" si="55"/>
        <v>107.87161962501466</v>
      </c>
      <c r="KB14" s="17" t="str">
        <f t="shared" si="148"/>
        <v>-</v>
      </c>
      <c r="KC14" s="17">
        <f t="shared" si="56"/>
        <v>104.34031845093477</v>
      </c>
      <c r="KD14" s="17" t="str">
        <f t="shared" si="149"/>
        <v>-</v>
      </c>
      <c r="KE14" s="17">
        <f t="shared" si="57"/>
        <v>11.386759440104173</v>
      </c>
      <c r="KF14" s="17" t="str">
        <f t="shared" si="150"/>
        <v>-</v>
      </c>
      <c r="KG14" s="17">
        <f t="shared" si="58"/>
        <v>0</v>
      </c>
      <c r="KH14" s="17" t="str">
        <f t="shared" si="151"/>
        <v>-</v>
      </c>
      <c r="KI14" s="17">
        <f t="shared" si="59"/>
        <v>221.04971078130171</v>
      </c>
      <c r="KJ14" s="17" t="str">
        <f t="shared" si="152"/>
        <v>-</v>
      </c>
      <c r="KK14" s="17">
        <f t="shared" si="60"/>
        <v>720</v>
      </c>
      <c r="KL14" s="17" t="str">
        <f t="shared" si="153"/>
        <v>-</v>
      </c>
      <c r="KM14" s="17">
        <f t="shared" si="61"/>
        <v>0.71446938672847493</v>
      </c>
      <c r="KN14" s="74" t="str">
        <f t="shared" si="154"/>
        <v>-</v>
      </c>
    </row>
    <row r="15" spans="1:300" x14ac:dyDescent="0.25">
      <c r="A15" s="13"/>
      <c r="B15" s="14"/>
      <c r="C15" s="14"/>
      <c r="D15" s="76"/>
      <c r="E15" s="78">
        <v>14</v>
      </c>
      <c r="F15" s="84">
        <v>10.593920475659607</v>
      </c>
      <c r="G15" s="60">
        <v>0</v>
      </c>
      <c r="H15" s="12">
        <v>0</v>
      </c>
      <c r="I15" s="12">
        <v>0</v>
      </c>
      <c r="J15" s="12">
        <v>504</v>
      </c>
      <c r="K15" s="12">
        <v>696</v>
      </c>
      <c r="L15" s="12">
        <v>360</v>
      </c>
      <c r="M15" s="12">
        <v>0</v>
      </c>
      <c r="N15" s="12">
        <v>240</v>
      </c>
      <c r="O15" s="12">
        <v>72</v>
      </c>
      <c r="P15" s="12">
        <v>336</v>
      </c>
      <c r="Q15" s="12">
        <v>384</v>
      </c>
      <c r="R15" s="12">
        <v>744</v>
      </c>
      <c r="S15" s="24">
        <v>744</v>
      </c>
      <c r="T15" s="23" t="str">
        <f t="shared" si="62"/>
        <v>0</v>
      </c>
      <c r="U15" s="24">
        <v>360</v>
      </c>
      <c r="V15" s="23" t="str">
        <f t="shared" si="63"/>
        <v>0</v>
      </c>
      <c r="W15" s="24">
        <v>0</v>
      </c>
      <c r="X15" s="23" t="str">
        <f t="shared" si="64"/>
        <v>0</v>
      </c>
      <c r="Y15" s="24">
        <v>0</v>
      </c>
      <c r="Z15" s="23">
        <f t="shared" si="65"/>
        <v>-1</v>
      </c>
      <c r="AA15" s="24">
        <v>0</v>
      </c>
      <c r="AB15" s="23">
        <f t="shared" si="66"/>
        <v>-1</v>
      </c>
      <c r="AC15" s="24">
        <v>0</v>
      </c>
      <c r="AD15" s="23">
        <f t="shared" si="67"/>
        <v>-1</v>
      </c>
      <c r="AE15" s="24">
        <v>336</v>
      </c>
      <c r="AF15" s="23" t="str">
        <f t="shared" si="68"/>
        <v>0</v>
      </c>
      <c r="AG15" s="24">
        <v>744</v>
      </c>
      <c r="AH15" s="23">
        <f t="shared" si="69"/>
        <v>2.1</v>
      </c>
      <c r="AI15" s="24">
        <v>720</v>
      </c>
      <c r="AJ15" s="23">
        <f t="shared" si="70"/>
        <v>9</v>
      </c>
      <c r="AK15" s="24">
        <v>744</v>
      </c>
      <c r="AL15" s="23">
        <f t="shared" si="71"/>
        <v>1.2142857142857144</v>
      </c>
      <c r="AM15" s="24">
        <v>480</v>
      </c>
      <c r="AN15" s="23">
        <f t="shared" si="72"/>
        <v>0.25</v>
      </c>
      <c r="AO15" s="24">
        <v>0</v>
      </c>
      <c r="AP15" s="23">
        <f t="shared" si="73"/>
        <v>-1</v>
      </c>
      <c r="AQ15" s="24">
        <v>264</v>
      </c>
      <c r="AR15" s="23">
        <f t="shared" si="74"/>
        <v>-0.64516129032258063</v>
      </c>
      <c r="AS15" s="24">
        <v>672</v>
      </c>
      <c r="AT15" s="23">
        <f t="shared" si="75"/>
        <v>0.8666666666666667</v>
      </c>
      <c r="AU15" s="24">
        <v>744</v>
      </c>
      <c r="AV15" s="23" t="str">
        <f t="shared" si="76"/>
        <v>0</v>
      </c>
      <c r="AW15" s="24">
        <v>600</v>
      </c>
      <c r="AX15" s="23" t="str">
        <f t="shared" si="77"/>
        <v>0</v>
      </c>
      <c r="AY15" s="24">
        <v>240</v>
      </c>
      <c r="AZ15" s="23" t="str">
        <f t="shared" si="78"/>
        <v>0</v>
      </c>
      <c r="BA15" s="24">
        <v>576</v>
      </c>
      <c r="BB15" s="23" t="str">
        <f t="shared" si="79"/>
        <v>0</v>
      </c>
      <c r="BC15" s="24">
        <v>72</v>
      </c>
      <c r="BD15" s="23">
        <f t="shared" si="80"/>
        <v>-0.7857142857142857</v>
      </c>
      <c r="BE15" s="24">
        <v>0</v>
      </c>
      <c r="BF15" s="23">
        <f t="shared" si="81"/>
        <v>-1</v>
      </c>
      <c r="BG15" s="24">
        <v>0</v>
      </c>
      <c r="BH15" s="23">
        <f t="shared" si="82"/>
        <v>-1</v>
      </c>
      <c r="BI15" s="24">
        <v>552</v>
      </c>
      <c r="BJ15" s="23">
        <f t="shared" si="83"/>
        <v>-0.25806451612903225</v>
      </c>
      <c r="BK15" s="24">
        <v>720</v>
      </c>
      <c r="BL15" s="23">
        <f t="shared" si="84"/>
        <v>0.5</v>
      </c>
      <c r="BM15" s="24">
        <v>744</v>
      </c>
      <c r="BN15" s="23" t="str">
        <f t="shared" si="85"/>
        <v>0</v>
      </c>
      <c r="BO15" s="24">
        <v>696</v>
      </c>
      <c r="BP15" s="23">
        <f t="shared" si="86"/>
        <v>1.6363636363636362</v>
      </c>
      <c r="BQ15" s="24">
        <v>384</v>
      </c>
      <c r="BR15" s="23">
        <f t="shared" si="87"/>
        <v>-0.4285714285714286</v>
      </c>
      <c r="BS15" s="24">
        <v>0</v>
      </c>
      <c r="BT15" s="23">
        <f t="shared" si="88"/>
        <v>-1</v>
      </c>
      <c r="BU15" s="24">
        <v>144</v>
      </c>
      <c r="BV15" s="23">
        <f t="shared" si="89"/>
        <v>-0.76</v>
      </c>
      <c r="BW15" s="24">
        <v>744</v>
      </c>
      <c r="BX15" s="23">
        <f t="shared" si="90"/>
        <v>2.1</v>
      </c>
      <c r="BY15" s="24">
        <v>720</v>
      </c>
      <c r="BZ15" s="23">
        <f t="shared" si="91"/>
        <v>0.25</v>
      </c>
      <c r="CA15" s="24">
        <v>744</v>
      </c>
      <c r="CB15" s="23">
        <f t="shared" si="92"/>
        <v>9.3333333333333339</v>
      </c>
      <c r="CC15" s="24">
        <v>648</v>
      </c>
      <c r="CD15" s="23" t="str">
        <f t="shared" si="93"/>
        <v>0</v>
      </c>
      <c r="CE15" s="24">
        <v>0</v>
      </c>
      <c r="CF15" s="23" t="str">
        <f t="shared" si="94"/>
        <v>0</v>
      </c>
      <c r="CG15" s="24">
        <v>0</v>
      </c>
      <c r="CH15" s="23">
        <f t="shared" si="95"/>
        <v>-1</v>
      </c>
      <c r="CI15" s="24">
        <v>288</v>
      </c>
      <c r="CJ15" s="23">
        <f t="shared" si="96"/>
        <v>-0.6</v>
      </c>
      <c r="CK15" s="24">
        <v>744</v>
      </c>
      <c r="CL15" s="23">
        <f t="shared" si="97"/>
        <v>0</v>
      </c>
      <c r="CM15" s="24">
        <v>744</v>
      </c>
      <c r="CN15" s="23">
        <f t="shared" si="0"/>
        <v>6.8965517241379226E-2</v>
      </c>
      <c r="CO15" s="24">
        <v>696</v>
      </c>
      <c r="CP15" s="23">
        <f t="shared" si="1"/>
        <v>0.8125</v>
      </c>
      <c r="CQ15" s="24">
        <v>432</v>
      </c>
      <c r="CR15" s="23" t="str">
        <f t="shared" si="2"/>
        <v>0</v>
      </c>
      <c r="CS15" s="24">
        <v>0</v>
      </c>
      <c r="CT15" s="23">
        <f t="shared" si="2"/>
        <v>-1</v>
      </c>
      <c r="CU15" s="24">
        <v>144</v>
      </c>
      <c r="CV15" s="23">
        <f t="shared" si="2"/>
        <v>-0.80645161290322576</v>
      </c>
      <c r="CW15" s="24">
        <v>0</v>
      </c>
      <c r="CX15" s="23">
        <f t="shared" si="2"/>
        <v>-1</v>
      </c>
      <c r="CY15" s="24">
        <v>0</v>
      </c>
      <c r="CZ15" s="23">
        <f t="shared" si="3"/>
        <v>-1</v>
      </c>
      <c r="DA15" s="24">
        <v>0</v>
      </c>
      <c r="DB15" s="23">
        <f t="shared" si="3"/>
        <v>-1</v>
      </c>
      <c r="DC15" s="24">
        <v>0</v>
      </c>
      <c r="DD15" s="23" t="str">
        <f t="shared" si="3"/>
        <v>0</v>
      </c>
      <c r="DE15" s="24"/>
      <c r="DF15" s="23"/>
      <c r="DG15" s="24"/>
      <c r="DH15" s="23"/>
      <c r="DI15" s="24"/>
      <c r="DJ15" s="23"/>
      <c r="DK15" s="44">
        <f>'Доверительный интервал (КР)'!AZ6</f>
        <v>0.35338928776081158</v>
      </c>
      <c r="DL15" s="44">
        <f>'Доверительный интервал (КР)'!BA6</f>
        <v>0.41686507936507938</v>
      </c>
      <c r="DM15" s="44">
        <f>'Доверительный интервал (КР)'!BB6</f>
        <v>-1</v>
      </c>
      <c r="DN15" s="44">
        <f>'Доверительный интервал (КР)'!BC6</f>
        <v>-0.91999999999999993</v>
      </c>
      <c r="DO15" s="44">
        <f>'Доверительный интервал (КР)'!BD6</f>
        <v>9.7849462365591444E-2</v>
      </c>
      <c r="DP15" s="44">
        <f>'Доверительный интервал (КР)'!BE6</f>
        <v>-0.58333333333333337</v>
      </c>
      <c r="DQ15" s="44">
        <f>'Доверительный интервал (КР)'!BF6</f>
        <v>2.5158730158730158</v>
      </c>
      <c r="DR15" s="44">
        <f>'Доверительный интервал (КР)'!BG6</f>
        <v>3.3333333333333361E-2</v>
      </c>
      <c r="DS15" s="44">
        <f>'Доверительный интервал (КР)'!BH6</f>
        <v>4</v>
      </c>
      <c r="DT15" s="44">
        <f>'Доверительный интервал (КР)'!BI6</f>
        <v>-1.4592933947772613E-2</v>
      </c>
      <c r="DU15" s="44">
        <f>'Доверительный интервал (КР)'!BJ6</f>
        <v>5.000000000000001E-2</v>
      </c>
      <c r="DV15" s="44">
        <f>'Доверительный интервал (КР)'!BK6</f>
        <v>-0.5</v>
      </c>
      <c r="DW15" s="45">
        <f>'Доверительный интервал (КР)'!BL6</f>
        <v>1.1670525518159005</v>
      </c>
      <c r="DX15" s="45">
        <f>'Доверительный интервал (КР)'!BM6</f>
        <v>0.7326702352752924</v>
      </c>
      <c r="DY15" s="45">
        <f>'Доверительный интервал (КР)'!BN6</f>
        <v>0</v>
      </c>
      <c r="DZ15" s="45">
        <f>'Доверительный интервал (КР)'!BO6</f>
        <v>0.13856406460551057</v>
      </c>
      <c r="EA15" s="45">
        <f>'Доверительный интервал (КР)'!BP6</f>
        <v>1.736611737277292</v>
      </c>
      <c r="EB15" s="45">
        <f>'Доверительный интервал (КР)'!BQ6</f>
        <v>0.72168783648703227</v>
      </c>
      <c r="EC15" s="45">
        <f>'Доверительный интервал (КР)'!BR6</f>
        <v>5.9050659163930037</v>
      </c>
      <c r="ED15" s="45">
        <f>'Доверительный интервал (КР)'!BS6</f>
        <v>1.7897858344878399</v>
      </c>
      <c r="EE15" s="45">
        <f>'Доверительный интервал (КР)'!BT6</f>
        <v>7.0710678118654755</v>
      </c>
      <c r="EF15" s="45">
        <f>'Доверительный интервал (КР)'!BU6</f>
        <v>1.1270421973554643</v>
      </c>
      <c r="EG15" s="45">
        <f>'Доверительный интервал (КР)'!BV6</f>
        <v>0.57662812973353983</v>
      </c>
      <c r="EH15" s="45">
        <f>'Доверительный интервал (КР)'!BW6</f>
        <v>0.70710678118654757</v>
      </c>
      <c r="EI15" s="44">
        <f>'Доверительный интервал (КР)'!BX6</f>
        <v>-2.8875169074788936</v>
      </c>
      <c r="EJ15" s="44">
        <f>'Доверительный интервал (КР)'!BY6</f>
        <v>-2.1510196761248612</v>
      </c>
      <c r="EK15" s="44">
        <f>'Доверительный интервал (КР)'!BZ6</f>
        <v>-1</v>
      </c>
      <c r="EL15" s="44">
        <f>'Доверительный интервал (КР)'!CA6</f>
        <v>-2.0367258309225207</v>
      </c>
      <c r="EM15" s="44">
        <f>'Доверительный интервал (КР)'!CB6</f>
        <v>-3.8555674945838811</v>
      </c>
      <c r="EN15" s="44">
        <f>'Доверительный интервал (КР)'!CC6</f>
        <v>-3.1318997006040172</v>
      </c>
      <c r="EO15" s="44">
        <f>'Доверительный интервал (КР)'!CD6</f>
        <v>-4.7742294009341055</v>
      </c>
      <c r="EP15" s="44">
        <f>'Доверительный интервал (КР)'!CE6</f>
        <v>-3.9801529953328751</v>
      </c>
      <c r="EQ15" s="44">
        <f>'Доверительный интервал (КР)'!CF6</f>
        <v>-3.9774438454174827</v>
      </c>
      <c r="ER15" s="44">
        <f>'Доверительный интервал (КР)'!CG6</f>
        <v>-3.1994602429889483</v>
      </c>
      <c r="ES15" s="44">
        <f>'Доверительный интервал (КР)'!CH6</f>
        <v>-2.2280810274443397</v>
      </c>
      <c r="ET15" s="44">
        <f>'Доверительный интервал (КР)'!CI6</f>
        <v>-3.0226892457611436</v>
      </c>
      <c r="EU15" s="44">
        <f>'Доверительный интервал (КР)'!CJ6</f>
        <v>3.5942954830005167</v>
      </c>
      <c r="EV15" s="44">
        <f>'Доверительный интервал (КР)'!CK6</f>
        <v>2.9847498348550201</v>
      </c>
      <c r="EW15" s="44">
        <f>'Доверительный интервал (КР)'!CL6</f>
        <v>-1</v>
      </c>
      <c r="EX15" s="44">
        <f>'Доверительный интервал (КР)'!CM6</f>
        <v>0.19672583092252105</v>
      </c>
      <c r="EY15" s="44">
        <f>'Доверительный интервал (КР)'!CN6</f>
        <v>4.0512664193150645</v>
      </c>
      <c r="EZ15" s="44">
        <f>'Доверительный интервал (КР)'!CO6</f>
        <v>1.9652330339373503</v>
      </c>
      <c r="FA15" s="44">
        <f>'Доверительный интервал (КР)'!CP6</f>
        <v>9.8059754326801372</v>
      </c>
      <c r="FB15" s="44">
        <f>'Доверительный интервал (КР)'!CQ6</f>
        <v>4.0468196619995416</v>
      </c>
      <c r="FC15" s="44">
        <f>'Доверительный интервал (КР)'!CR6</f>
        <v>11.977443845417483</v>
      </c>
      <c r="FD15" s="44">
        <f>'Доверительный интервал (КР)'!CS6</f>
        <v>3.1702743750934026</v>
      </c>
      <c r="FE15" s="44">
        <f>'Доверительный интервал (КР)'!CT6</f>
        <v>2.3280810274443393</v>
      </c>
      <c r="FF15" s="44">
        <f>'Доверительный интервал (КР)'!CU6</f>
        <v>2.0226892457611436</v>
      </c>
      <c r="FG15" s="22">
        <f>'Доверительный интервал (КР)'!CV6</f>
        <v>0.35338928776081158</v>
      </c>
      <c r="FH15" s="22">
        <f>'Доверительный интервал (КР)'!CW6</f>
        <v>0.41686507936507938</v>
      </c>
      <c r="FI15" s="22">
        <f>'Доверительный интервал (КР)'!CX6</f>
        <v>0</v>
      </c>
      <c r="FJ15" s="22">
        <f>'Доверительный интервал (КР)'!CY6</f>
        <v>-0.91999999999999993</v>
      </c>
      <c r="FK15" s="22">
        <f>'Доверительный интервал (КР)'!CZ6</f>
        <v>9.7849462365591444E-2</v>
      </c>
      <c r="FL15" s="22">
        <f>'Доверительный интервал (КР)'!DA6</f>
        <v>-0.58333333333333337</v>
      </c>
      <c r="FM15" s="22">
        <f>'Доверительный интервал (КР)'!DB6</f>
        <v>2.5158730158730158</v>
      </c>
      <c r="FN15" s="22">
        <f>'Доверительный интервал (КР)'!DC6</f>
        <v>3.3333333333333361E-2</v>
      </c>
      <c r="FO15" s="22">
        <f>'Доверительный интервал (КР)'!DD6</f>
        <v>4</v>
      </c>
      <c r="FP15" s="22">
        <f>'Доверительный интервал (КР)'!DE6</f>
        <v>-1.4592933947772613E-2</v>
      </c>
      <c r="FQ15" s="22">
        <f>'Доверительный интервал (КР)'!DF6</f>
        <v>5.000000000000001E-2</v>
      </c>
      <c r="FR15" s="22">
        <f>'Доверительный интервал (КР)'!DG6</f>
        <v>-0.5</v>
      </c>
      <c r="FS15" s="20">
        <v>3533</v>
      </c>
      <c r="FT15" s="56"/>
      <c r="FU15" s="27">
        <v>40338</v>
      </c>
      <c r="FV15" s="27">
        <v>40366</v>
      </c>
      <c r="FW15" s="57"/>
      <c r="FX15" s="27"/>
      <c r="FY15" s="17">
        <f t="shared" si="4"/>
        <v>744</v>
      </c>
      <c r="FZ15" s="17">
        <f t="shared" si="5"/>
        <v>2789</v>
      </c>
      <c r="GA15" s="17">
        <f t="shared" si="6"/>
        <v>696</v>
      </c>
      <c r="GB15" s="17">
        <f t="shared" si="98"/>
        <v>2093</v>
      </c>
      <c r="GC15" s="17">
        <f t="shared" si="7"/>
        <v>432</v>
      </c>
      <c r="GD15" s="17">
        <f t="shared" si="98"/>
        <v>1661</v>
      </c>
      <c r="GE15" s="17">
        <f t="shared" si="8"/>
        <v>0</v>
      </c>
      <c r="GF15" s="17">
        <f t="shared" si="98"/>
        <v>1661</v>
      </c>
      <c r="GG15" s="17">
        <f t="shared" si="9"/>
        <v>144</v>
      </c>
      <c r="GH15" s="17">
        <f t="shared" si="98"/>
        <v>1517</v>
      </c>
      <c r="GI15" s="17">
        <f t="shared" si="10"/>
        <v>0</v>
      </c>
      <c r="GJ15" s="17">
        <f t="shared" si="98"/>
        <v>1517</v>
      </c>
      <c r="GK15" s="17">
        <f t="shared" si="99"/>
        <v>0</v>
      </c>
      <c r="GL15" s="17">
        <f t="shared" si="98"/>
        <v>1517</v>
      </c>
      <c r="GM15" s="17">
        <f t="shared" si="100"/>
        <v>0</v>
      </c>
      <c r="GN15" s="17">
        <f t="shared" si="101"/>
        <v>1517</v>
      </c>
      <c r="GO15" s="17">
        <f t="shared" si="102"/>
        <v>0</v>
      </c>
      <c r="GP15" s="17">
        <f t="shared" si="103"/>
        <v>1517</v>
      </c>
      <c r="GQ15" s="17">
        <f t="shared" si="11"/>
        <v>0</v>
      </c>
      <c r="GR15" s="17">
        <f t="shared" si="104"/>
        <v>1517</v>
      </c>
      <c r="GS15" s="17">
        <f t="shared" si="12"/>
        <v>302.40000000000003</v>
      </c>
      <c r="GT15" s="17">
        <f t="shared" si="105"/>
        <v>1214.5999999999999</v>
      </c>
      <c r="GU15" s="17">
        <f t="shared" si="13"/>
        <v>372</v>
      </c>
      <c r="GV15" s="17">
        <f t="shared" si="106"/>
        <v>842.59999999999991</v>
      </c>
      <c r="GW15" s="17">
        <f t="shared" si="14"/>
        <v>744</v>
      </c>
      <c r="GX15" s="17">
        <f t="shared" si="107"/>
        <v>98.599999999999909</v>
      </c>
      <c r="GY15" s="17">
        <f t="shared" si="15"/>
        <v>672</v>
      </c>
      <c r="GZ15" s="17" t="str">
        <f t="shared" si="108"/>
        <v>Ремонт</v>
      </c>
      <c r="HA15" s="17">
        <f t="shared" si="16"/>
        <v>432</v>
      </c>
      <c r="HB15" s="17" t="str">
        <f t="shared" si="109"/>
        <v>-</v>
      </c>
      <c r="HC15" s="17">
        <f t="shared" si="17"/>
        <v>0</v>
      </c>
      <c r="HD15" s="17" t="str">
        <f t="shared" si="110"/>
        <v>-</v>
      </c>
      <c r="HE15" s="17">
        <f t="shared" si="18"/>
        <v>158.09032258064516</v>
      </c>
      <c r="HF15" s="17" t="str">
        <f t="shared" si="111"/>
        <v>-</v>
      </c>
      <c r="HG15" s="17">
        <f t="shared" si="19"/>
        <v>0</v>
      </c>
      <c r="HH15" s="17" t="str">
        <f t="shared" si="112"/>
        <v>-</v>
      </c>
      <c r="HI15" s="17">
        <f t="shared" si="20"/>
        <v>0</v>
      </c>
      <c r="HJ15" s="17" t="str">
        <f t="shared" si="113"/>
        <v>-</v>
      </c>
      <c r="HK15" s="17">
        <f t="shared" si="21"/>
        <v>0</v>
      </c>
      <c r="HL15" s="17" t="str">
        <f t="shared" si="114"/>
        <v>-</v>
      </c>
      <c r="HM15" s="17">
        <f t="shared" si="22"/>
        <v>0</v>
      </c>
      <c r="HN15" s="17" t="str">
        <f t="shared" si="115"/>
        <v>-</v>
      </c>
      <c r="HO15" s="17">
        <f t="shared" si="23"/>
        <v>0</v>
      </c>
      <c r="HP15" s="17" t="str">
        <f t="shared" si="116"/>
        <v>-</v>
      </c>
      <c r="HQ15" s="17">
        <f t="shared" si="24"/>
        <v>317.52000000000004</v>
      </c>
      <c r="HR15" s="17" t="str">
        <f t="shared" si="117"/>
        <v>-</v>
      </c>
      <c r="HS15" s="17">
        <f t="shared" si="25"/>
        <v>186</v>
      </c>
      <c r="HT15" s="17" t="str">
        <f t="shared" si="118"/>
        <v>-</v>
      </c>
      <c r="HU15" s="17">
        <f t="shared" si="26"/>
        <v>744</v>
      </c>
      <c r="HV15" s="17" t="str">
        <f t="shared" si="119"/>
        <v>-</v>
      </c>
      <c r="HW15" s="17">
        <f t="shared" si="27"/>
        <v>672</v>
      </c>
      <c r="HX15" s="17" t="str">
        <f t="shared" si="120"/>
        <v>-</v>
      </c>
      <c r="HY15" s="17">
        <f t="shared" si="28"/>
        <v>432</v>
      </c>
      <c r="HZ15" s="17" t="str">
        <f t="shared" si="121"/>
        <v>-</v>
      </c>
      <c r="IA15" s="17">
        <f t="shared" si="29"/>
        <v>0</v>
      </c>
      <c r="IB15" s="17" t="str">
        <f t="shared" si="122"/>
        <v>-</v>
      </c>
      <c r="IC15" s="17">
        <f t="shared" si="30"/>
        <v>173.55937565036422</v>
      </c>
      <c r="ID15" s="17" t="str">
        <f t="shared" si="123"/>
        <v>-</v>
      </c>
      <c r="IE15" s="17">
        <f t="shared" si="31"/>
        <v>0</v>
      </c>
      <c r="IF15" s="17" t="str">
        <f t="shared" si="124"/>
        <v>-</v>
      </c>
      <c r="IG15" s="17">
        <f t="shared" si="32"/>
        <v>0</v>
      </c>
      <c r="IH15" s="17" t="str">
        <f t="shared" si="125"/>
        <v>-</v>
      </c>
      <c r="II15" s="17">
        <f t="shared" si="33"/>
        <v>0</v>
      </c>
      <c r="IJ15" s="17" t="str">
        <f t="shared" si="126"/>
        <v>-</v>
      </c>
      <c r="IK15" s="17">
        <f t="shared" si="34"/>
        <v>0</v>
      </c>
      <c r="IL15" s="17" t="str">
        <f t="shared" si="127"/>
        <v>-</v>
      </c>
      <c r="IM15" s="17">
        <f t="shared" si="35"/>
        <v>0</v>
      </c>
      <c r="IN15" s="17" t="str">
        <f t="shared" si="128"/>
        <v>-</v>
      </c>
      <c r="IO15" s="17">
        <f t="shared" si="36"/>
        <v>333.39600000000007</v>
      </c>
      <c r="IP15" s="17" t="str">
        <f t="shared" si="129"/>
        <v>-</v>
      </c>
      <c r="IQ15" s="17">
        <f t="shared" si="37"/>
        <v>93</v>
      </c>
      <c r="IR15" s="17" t="str">
        <f t="shared" si="130"/>
        <v>-</v>
      </c>
      <c r="IS15" s="17">
        <f t="shared" si="38"/>
        <v>744</v>
      </c>
      <c r="IT15" s="17" t="str">
        <f t="shared" si="131"/>
        <v>-</v>
      </c>
      <c r="IU15" s="17">
        <f t="shared" si="39"/>
        <v>672</v>
      </c>
      <c r="IV15" s="17" t="str">
        <f t="shared" si="132"/>
        <v>-</v>
      </c>
      <c r="IW15" s="17">
        <f t="shared" si="40"/>
        <v>432</v>
      </c>
      <c r="IX15" s="17" t="str">
        <f t="shared" si="133"/>
        <v>-</v>
      </c>
      <c r="IY15" s="17">
        <f t="shared" si="41"/>
        <v>0</v>
      </c>
      <c r="IZ15" s="17" t="str">
        <f t="shared" si="134"/>
        <v>-</v>
      </c>
      <c r="JA15" s="17">
        <f t="shared" si="42"/>
        <v>190.54206724626007</v>
      </c>
      <c r="JB15" s="17" t="str">
        <f t="shared" si="135"/>
        <v>-</v>
      </c>
      <c r="JC15" s="17">
        <f t="shared" si="43"/>
        <v>0</v>
      </c>
      <c r="JD15" s="17" t="str">
        <f t="shared" si="136"/>
        <v>-</v>
      </c>
      <c r="JE15" s="17">
        <f t="shared" si="44"/>
        <v>0</v>
      </c>
      <c r="JF15" s="17" t="str">
        <f t="shared" si="137"/>
        <v>-</v>
      </c>
      <c r="JG15" s="17">
        <f t="shared" si="45"/>
        <v>0</v>
      </c>
      <c r="JH15" s="17" t="str">
        <f t="shared" si="138"/>
        <v>-</v>
      </c>
      <c r="JI15" s="17">
        <f t="shared" si="46"/>
        <v>0</v>
      </c>
      <c r="JJ15" s="17" t="str">
        <f t="shared" si="139"/>
        <v>-</v>
      </c>
      <c r="JK15" s="17">
        <f t="shared" si="47"/>
        <v>0</v>
      </c>
      <c r="JL15" s="17" t="str">
        <f t="shared" si="140"/>
        <v>-</v>
      </c>
      <c r="JM15" s="17">
        <f t="shared" si="48"/>
        <v>350.06580000000008</v>
      </c>
      <c r="JN15" s="17" t="str">
        <f t="shared" si="141"/>
        <v>-</v>
      </c>
      <c r="JO15" s="17">
        <f t="shared" si="49"/>
        <v>46.5</v>
      </c>
      <c r="JP15" s="17" t="str">
        <f t="shared" si="142"/>
        <v>-</v>
      </c>
      <c r="JQ15" s="17">
        <f t="shared" si="50"/>
        <v>744</v>
      </c>
      <c r="JR15" s="17" t="str">
        <f t="shared" si="143"/>
        <v>-</v>
      </c>
      <c r="JS15" s="17">
        <f t="shared" si="51"/>
        <v>696</v>
      </c>
      <c r="JT15" s="17" t="str">
        <f t="shared" si="144"/>
        <v>-</v>
      </c>
      <c r="JU15" s="17">
        <f t="shared" si="52"/>
        <v>432</v>
      </c>
      <c r="JV15" s="17" t="str">
        <f t="shared" si="145"/>
        <v>-</v>
      </c>
      <c r="JW15" s="17">
        <f t="shared" si="53"/>
        <v>0</v>
      </c>
      <c r="JX15" s="17" t="str">
        <f t="shared" si="146"/>
        <v>-</v>
      </c>
      <c r="JY15" s="17">
        <f t="shared" si="54"/>
        <v>209.18650608433501</v>
      </c>
      <c r="JZ15" s="17" t="str">
        <f t="shared" si="147"/>
        <v>-</v>
      </c>
      <c r="KA15" s="17">
        <f t="shared" si="55"/>
        <v>0</v>
      </c>
      <c r="KB15" s="17" t="str">
        <f t="shared" si="148"/>
        <v>-</v>
      </c>
      <c r="KC15" s="17">
        <f t="shared" si="56"/>
        <v>0</v>
      </c>
      <c r="KD15" s="17" t="str">
        <f t="shared" si="149"/>
        <v>-</v>
      </c>
      <c r="KE15" s="17">
        <f t="shared" si="57"/>
        <v>0</v>
      </c>
      <c r="KF15" s="17" t="str">
        <f t="shared" si="150"/>
        <v>-</v>
      </c>
      <c r="KG15" s="17">
        <f t="shared" si="58"/>
        <v>0</v>
      </c>
      <c r="KH15" s="17" t="str">
        <f t="shared" si="151"/>
        <v>-</v>
      </c>
      <c r="KI15" s="17">
        <f t="shared" si="59"/>
        <v>0</v>
      </c>
      <c r="KJ15" s="17" t="str">
        <f t="shared" si="152"/>
        <v>-</v>
      </c>
      <c r="KK15" s="17">
        <f t="shared" si="60"/>
        <v>367.56909000000007</v>
      </c>
      <c r="KL15" s="17" t="str">
        <f t="shared" si="153"/>
        <v>-</v>
      </c>
      <c r="KM15" s="17">
        <f t="shared" si="61"/>
        <v>23.25</v>
      </c>
      <c r="KN15" s="74" t="str">
        <f t="shared" si="154"/>
        <v>-</v>
      </c>
    </row>
    <row r="16" spans="1:300" x14ac:dyDescent="0.25">
      <c r="A16" s="13"/>
      <c r="B16" s="14"/>
      <c r="C16" s="14"/>
      <c r="D16" s="76"/>
      <c r="E16" s="78">
        <v>15</v>
      </c>
      <c r="F16" s="84">
        <v>10.593920475659607</v>
      </c>
      <c r="G16" s="60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24">
        <v>0</v>
      </c>
      <c r="T16" s="23" t="str">
        <f t="shared" si="62"/>
        <v>0</v>
      </c>
      <c r="U16" s="24">
        <v>0</v>
      </c>
      <c r="V16" s="23" t="str">
        <f t="shared" si="63"/>
        <v>0</v>
      </c>
      <c r="W16" s="24">
        <v>0</v>
      </c>
      <c r="X16" s="23" t="str">
        <f t="shared" si="64"/>
        <v>0</v>
      </c>
      <c r="Y16" s="24">
        <v>0</v>
      </c>
      <c r="Z16" s="23" t="str">
        <f t="shared" si="65"/>
        <v>0</v>
      </c>
      <c r="AA16" s="24">
        <v>0</v>
      </c>
      <c r="AB16" s="23" t="str">
        <f t="shared" si="66"/>
        <v>0</v>
      </c>
      <c r="AC16" s="24">
        <v>0</v>
      </c>
      <c r="AD16" s="23" t="str">
        <f t="shared" si="67"/>
        <v>0</v>
      </c>
      <c r="AE16" s="24">
        <v>0</v>
      </c>
      <c r="AF16" s="23" t="str">
        <f t="shared" si="68"/>
        <v>0</v>
      </c>
      <c r="AG16" s="24">
        <v>0</v>
      </c>
      <c r="AH16" s="23" t="str">
        <f t="shared" si="69"/>
        <v>0</v>
      </c>
      <c r="AI16" s="24">
        <v>0</v>
      </c>
      <c r="AJ16" s="23" t="str">
        <f t="shared" si="70"/>
        <v>0</v>
      </c>
      <c r="AK16" s="24">
        <v>0</v>
      </c>
      <c r="AL16" s="23" t="str">
        <f t="shared" si="71"/>
        <v>0</v>
      </c>
      <c r="AM16" s="24">
        <v>0</v>
      </c>
      <c r="AN16" s="23" t="str">
        <f t="shared" si="72"/>
        <v>0</v>
      </c>
      <c r="AO16" s="24">
        <v>0</v>
      </c>
      <c r="AP16" s="23" t="str">
        <f t="shared" si="73"/>
        <v>0</v>
      </c>
      <c r="AQ16" s="24">
        <v>0</v>
      </c>
      <c r="AR16" s="23" t="str">
        <f t="shared" si="74"/>
        <v>0</v>
      </c>
      <c r="AS16" s="24">
        <v>0</v>
      </c>
      <c r="AT16" s="23" t="str">
        <f t="shared" si="75"/>
        <v>0</v>
      </c>
      <c r="AU16" s="24">
        <v>0</v>
      </c>
      <c r="AV16" s="23" t="str">
        <f t="shared" si="76"/>
        <v>0</v>
      </c>
      <c r="AW16" s="24">
        <v>0</v>
      </c>
      <c r="AX16" s="23" t="str">
        <f t="shared" si="77"/>
        <v>0</v>
      </c>
      <c r="AY16" s="24">
        <v>0</v>
      </c>
      <c r="AZ16" s="23" t="str">
        <f t="shared" si="78"/>
        <v>0</v>
      </c>
      <c r="BA16" s="24">
        <v>0</v>
      </c>
      <c r="BB16" s="23" t="str">
        <f t="shared" si="79"/>
        <v>0</v>
      </c>
      <c r="BC16" s="24">
        <v>0</v>
      </c>
      <c r="BD16" s="23" t="str">
        <f t="shared" si="80"/>
        <v>0</v>
      </c>
      <c r="BE16" s="24">
        <v>0</v>
      </c>
      <c r="BF16" s="23" t="str">
        <f t="shared" si="81"/>
        <v>0</v>
      </c>
      <c r="BG16" s="24">
        <v>0</v>
      </c>
      <c r="BH16" s="23" t="str">
        <f t="shared" si="82"/>
        <v>0</v>
      </c>
      <c r="BI16" s="24">
        <v>0</v>
      </c>
      <c r="BJ16" s="23" t="str">
        <f t="shared" si="83"/>
        <v>0</v>
      </c>
      <c r="BK16" s="24">
        <v>0</v>
      </c>
      <c r="BL16" s="23" t="str">
        <f t="shared" si="84"/>
        <v>0</v>
      </c>
      <c r="BM16" s="24">
        <v>336</v>
      </c>
      <c r="BN16" s="23" t="str">
        <f t="shared" si="85"/>
        <v>0</v>
      </c>
      <c r="BO16" s="24">
        <v>0</v>
      </c>
      <c r="BP16" s="23" t="str">
        <f t="shared" si="86"/>
        <v>0</v>
      </c>
      <c r="BQ16" s="24">
        <v>0</v>
      </c>
      <c r="BR16" s="23" t="str">
        <f t="shared" si="87"/>
        <v>0</v>
      </c>
      <c r="BS16" s="24">
        <v>0</v>
      </c>
      <c r="BT16" s="23" t="str">
        <f t="shared" si="88"/>
        <v>0</v>
      </c>
      <c r="BU16" s="24">
        <v>0</v>
      </c>
      <c r="BV16" s="23" t="str">
        <f t="shared" si="89"/>
        <v>0</v>
      </c>
      <c r="BW16" s="24">
        <v>576</v>
      </c>
      <c r="BX16" s="23" t="str">
        <f t="shared" si="90"/>
        <v>0</v>
      </c>
      <c r="BY16" s="24">
        <v>720</v>
      </c>
      <c r="BZ16" s="23" t="str">
        <f t="shared" si="91"/>
        <v>0</v>
      </c>
      <c r="CA16" s="24">
        <v>264</v>
      </c>
      <c r="CB16" s="23" t="str">
        <f t="shared" si="92"/>
        <v>0</v>
      </c>
      <c r="CC16" s="24">
        <v>168</v>
      </c>
      <c r="CD16" s="23" t="str">
        <f t="shared" si="93"/>
        <v>0</v>
      </c>
      <c r="CE16" s="24">
        <v>552</v>
      </c>
      <c r="CF16" s="23" t="str">
        <f t="shared" si="94"/>
        <v>0</v>
      </c>
      <c r="CG16" s="24">
        <v>0</v>
      </c>
      <c r="CH16" s="23" t="str">
        <f t="shared" si="95"/>
        <v>0</v>
      </c>
      <c r="CI16" s="24">
        <v>0</v>
      </c>
      <c r="CJ16" s="23" t="str">
        <f t="shared" si="96"/>
        <v>0</v>
      </c>
      <c r="CK16" s="24">
        <v>168</v>
      </c>
      <c r="CL16" s="23">
        <f t="shared" si="97"/>
        <v>-0.5</v>
      </c>
      <c r="CM16" s="24">
        <v>0</v>
      </c>
      <c r="CN16" s="23" t="str">
        <f t="shared" si="0"/>
        <v>0</v>
      </c>
      <c r="CO16" s="24">
        <v>0</v>
      </c>
      <c r="CP16" s="23" t="str">
        <f t="shared" si="1"/>
        <v>0</v>
      </c>
      <c r="CQ16" s="24">
        <v>0</v>
      </c>
      <c r="CR16" s="23" t="str">
        <f t="shared" si="2"/>
        <v>0</v>
      </c>
      <c r="CS16" s="24">
        <v>0</v>
      </c>
      <c r="CT16" s="23" t="str">
        <f t="shared" si="2"/>
        <v>0</v>
      </c>
      <c r="CU16" s="24">
        <v>408</v>
      </c>
      <c r="CV16" s="23">
        <f t="shared" si="2"/>
        <v>-0.29166666666666663</v>
      </c>
      <c r="CW16" s="24">
        <v>552</v>
      </c>
      <c r="CX16" s="23">
        <f t="shared" si="2"/>
        <v>-0.23333333333333328</v>
      </c>
      <c r="CY16" s="24">
        <v>600</v>
      </c>
      <c r="CZ16" s="23">
        <f t="shared" si="3"/>
        <v>1.2727272727272729</v>
      </c>
      <c r="DA16" s="24">
        <v>528</v>
      </c>
      <c r="DB16" s="23">
        <f t="shared" si="3"/>
        <v>2.1428571428571428</v>
      </c>
      <c r="DC16" s="24">
        <v>240</v>
      </c>
      <c r="DD16" s="23">
        <f t="shared" si="3"/>
        <v>-0.56521739130434789</v>
      </c>
      <c r="DE16" s="24"/>
      <c r="DF16" s="23"/>
      <c r="DG16" s="24"/>
      <c r="DH16" s="23"/>
      <c r="DI16" s="24"/>
      <c r="DJ16" s="23"/>
      <c r="DK16" s="44">
        <f>'Доверительный интервал (КР)'!AZ7</f>
        <v>0</v>
      </c>
      <c r="DL16" s="44">
        <f>'Доверительный интервал (КР)'!BA7</f>
        <v>0</v>
      </c>
      <c r="DM16" s="44">
        <f>'Доверительный интервал (КР)'!BB7</f>
        <v>0</v>
      </c>
      <c r="DN16" s="44">
        <f>'Доверительный интервал (КР)'!BC7</f>
        <v>0</v>
      </c>
      <c r="DO16" s="44">
        <f>'Доверительный интервал (КР)'!BD7</f>
        <v>-0.29166666666666663</v>
      </c>
      <c r="DP16" s="44">
        <f>'Доверительный интервал (КР)'!BE7</f>
        <v>-0.23333333333333328</v>
      </c>
      <c r="DQ16" s="44">
        <f>'Доверительный интервал (КР)'!BF7</f>
        <v>1.2727272727272729</v>
      </c>
      <c r="DR16" s="44">
        <f>'Доверительный интервал (КР)'!BG7</f>
        <v>2.1428571428571428</v>
      </c>
      <c r="DS16" s="44">
        <f>'Доверительный интервал (КР)'!BH7</f>
        <v>-0.56521739130434789</v>
      </c>
      <c r="DT16" s="44">
        <f>'Доверительный интервал (КР)'!BI7</f>
        <v>0</v>
      </c>
      <c r="DU16" s="44">
        <f>'Доверительный интервал (КР)'!BJ7</f>
        <v>0</v>
      </c>
      <c r="DV16" s="44">
        <f>'Доверительный интервал (КР)'!BK7</f>
        <v>-0.5</v>
      </c>
      <c r="DW16" s="45">
        <f>'Доверительный интервал (КР)'!BL7</f>
        <v>0</v>
      </c>
      <c r="DX16" s="45">
        <f>'Доверительный интервал (КР)'!BM7</f>
        <v>0</v>
      </c>
      <c r="DY16" s="45">
        <f>'Доверительный интервал (КР)'!BN7</f>
        <v>0</v>
      </c>
      <c r="DZ16" s="45">
        <f>'Доверительный интервал (КР)'!BO7</f>
        <v>0</v>
      </c>
      <c r="EA16" s="45">
        <f>'Доверительный интервал (КР)'!BP7</f>
        <v>0</v>
      </c>
      <c r="EB16" s="45">
        <f>'Доверительный интервал (КР)'!BQ7</f>
        <v>0</v>
      </c>
      <c r="EC16" s="45">
        <f>'Доверительный интервал (КР)'!BR7</f>
        <v>0</v>
      </c>
      <c r="ED16" s="45">
        <f>'Доверительный интервал (КР)'!BS7</f>
        <v>0</v>
      </c>
      <c r="EE16" s="45">
        <f>'Доверительный интервал (КР)'!BT7</f>
        <v>0</v>
      </c>
      <c r="EF16" s="45">
        <f>'Доверительный интервал (КР)'!BU7</f>
        <v>0</v>
      </c>
      <c r="EG16" s="45">
        <f>'Доверительный интервал (КР)'!BV7</f>
        <v>0</v>
      </c>
      <c r="EH16" s="45">
        <f>'Доверительный интервал (КР)'!BW7</f>
        <v>0</v>
      </c>
      <c r="EI16" s="44">
        <f>'Доверительный интервал (КР)'!BX7</f>
        <v>0</v>
      </c>
      <c r="EJ16" s="44">
        <f>'Доверительный интервал (КР)'!BY7</f>
        <v>0</v>
      </c>
      <c r="EK16" s="44">
        <f>'Доверительный интервал (КР)'!BZ7</f>
        <v>0</v>
      </c>
      <c r="EL16" s="44">
        <f>'Доверительный интервал (КР)'!CA7</f>
        <v>0</v>
      </c>
      <c r="EM16" s="44">
        <f>'Доверительный интервал (КР)'!CB7</f>
        <v>-0.29166666666666663</v>
      </c>
      <c r="EN16" s="44">
        <f>'Доверительный интервал (КР)'!CC7</f>
        <v>-0.23333333333333328</v>
      </c>
      <c r="EO16" s="44">
        <f>'Доверительный интервал (КР)'!CD7</f>
        <v>1.2727272727272729</v>
      </c>
      <c r="EP16" s="44">
        <f>'Доверительный интервал (КР)'!CE7</f>
        <v>2.1428571428571428</v>
      </c>
      <c r="EQ16" s="44">
        <f>'Доверительный интервал (КР)'!CF7</f>
        <v>-0.56521739130434789</v>
      </c>
      <c r="ER16" s="44">
        <f>'Доверительный интервал (КР)'!CG7</f>
        <v>0</v>
      </c>
      <c r="ES16" s="44">
        <f>'Доверительный интервал (КР)'!CH7</f>
        <v>0</v>
      </c>
      <c r="ET16" s="44">
        <f>'Доверительный интервал (КР)'!CI7</f>
        <v>-0.5</v>
      </c>
      <c r="EU16" s="44">
        <f>'Доверительный интервал (КР)'!CJ7</f>
        <v>0</v>
      </c>
      <c r="EV16" s="44">
        <f>'Доверительный интервал (КР)'!CK7</f>
        <v>0</v>
      </c>
      <c r="EW16" s="44">
        <f>'Доверительный интервал (КР)'!CL7</f>
        <v>0</v>
      </c>
      <c r="EX16" s="44">
        <f>'Доверительный интервал (КР)'!CM7</f>
        <v>0</v>
      </c>
      <c r="EY16" s="44">
        <f>'Доверительный интервал (КР)'!CN7</f>
        <v>-0.29166666666666663</v>
      </c>
      <c r="EZ16" s="44">
        <f>'Доверительный интервал (КР)'!CO7</f>
        <v>-0.23333333333333328</v>
      </c>
      <c r="FA16" s="44">
        <f>'Доверительный интервал (КР)'!CP7</f>
        <v>1.2727272727272729</v>
      </c>
      <c r="FB16" s="44">
        <f>'Доверительный интервал (КР)'!CQ7</f>
        <v>2.1428571428571428</v>
      </c>
      <c r="FC16" s="44">
        <f>'Доверительный интервал (КР)'!CR7</f>
        <v>-0.56521739130434789</v>
      </c>
      <c r="FD16" s="44">
        <f>'Доверительный интервал (КР)'!CS7</f>
        <v>0</v>
      </c>
      <c r="FE16" s="44">
        <f>'Доверительный интервал (КР)'!CT7</f>
        <v>0</v>
      </c>
      <c r="FF16" s="44">
        <f>'Доверительный интервал (КР)'!CU7</f>
        <v>-0.5</v>
      </c>
      <c r="FG16" s="22">
        <f>'Доверительный интервал (КР)'!CV7</f>
        <v>0</v>
      </c>
      <c r="FH16" s="22">
        <f>'Доверительный интервал (КР)'!CW7</f>
        <v>0</v>
      </c>
      <c r="FI16" s="22">
        <f>'Доверительный интервал (КР)'!CX7</f>
        <v>0</v>
      </c>
      <c r="FJ16" s="22">
        <f>'Доверительный интервал (КР)'!CY7</f>
        <v>0</v>
      </c>
      <c r="FK16" s="22">
        <f>'Доверительный интервал (КР)'!CZ7</f>
        <v>0</v>
      </c>
      <c r="FL16" s="22">
        <f>'Доверительный интервал (КР)'!DA7</f>
        <v>0</v>
      </c>
      <c r="FM16" s="22">
        <f>'Доверительный интервал (КР)'!DB7</f>
        <v>0</v>
      </c>
      <c r="FN16" s="22">
        <f>'Доверительный интервал (КР)'!DC7</f>
        <v>0</v>
      </c>
      <c r="FO16" s="22">
        <f>'Доверительный интервал (КР)'!DD7</f>
        <v>0</v>
      </c>
      <c r="FP16" s="22">
        <f>'Доверительный интервал (КР)'!DE7</f>
        <v>0</v>
      </c>
      <c r="FQ16" s="22">
        <f>'Доверительный интервал (КР)'!DF7</f>
        <v>0</v>
      </c>
      <c r="FR16" s="22">
        <f>'Доверительный интервал (КР)'!DG7</f>
        <v>0</v>
      </c>
      <c r="FS16" s="20">
        <v>7038</v>
      </c>
      <c r="FT16" s="56"/>
      <c r="FU16" s="27">
        <v>39042</v>
      </c>
      <c r="FV16" s="27">
        <v>39056</v>
      </c>
      <c r="FW16" s="57"/>
      <c r="FX16" s="27"/>
      <c r="FY16" s="17">
        <f t="shared" si="4"/>
        <v>0</v>
      </c>
      <c r="FZ16" s="17">
        <f t="shared" si="5"/>
        <v>7038</v>
      </c>
      <c r="GA16" s="17">
        <f t="shared" si="6"/>
        <v>0</v>
      </c>
      <c r="GB16" s="17">
        <f t="shared" si="98"/>
        <v>7038</v>
      </c>
      <c r="GC16" s="17">
        <f t="shared" si="7"/>
        <v>0</v>
      </c>
      <c r="GD16" s="17">
        <f t="shared" si="98"/>
        <v>7038</v>
      </c>
      <c r="GE16" s="17">
        <f t="shared" si="8"/>
        <v>0</v>
      </c>
      <c r="GF16" s="17">
        <f t="shared" si="98"/>
        <v>7038</v>
      </c>
      <c r="GG16" s="17">
        <f t="shared" si="9"/>
        <v>408</v>
      </c>
      <c r="GH16" s="17">
        <f t="shared" si="98"/>
        <v>6630</v>
      </c>
      <c r="GI16" s="17">
        <f t="shared" si="10"/>
        <v>552</v>
      </c>
      <c r="GJ16" s="17">
        <f t="shared" si="98"/>
        <v>6078</v>
      </c>
      <c r="GK16" s="17">
        <f t="shared" si="99"/>
        <v>600</v>
      </c>
      <c r="GL16" s="17">
        <f t="shared" si="98"/>
        <v>5478</v>
      </c>
      <c r="GM16" s="17">
        <f t="shared" si="100"/>
        <v>528</v>
      </c>
      <c r="GN16" s="17">
        <f t="shared" si="101"/>
        <v>4950</v>
      </c>
      <c r="GO16" s="17">
        <f t="shared" si="102"/>
        <v>240</v>
      </c>
      <c r="GP16" s="17">
        <f t="shared" si="103"/>
        <v>4710</v>
      </c>
      <c r="GQ16" s="17">
        <f t="shared" si="11"/>
        <v>0</v>
      </c>
      <c r="GR16" s="17">
        <f t="shared" si="104"/>
        <v>4710</v>
      </c>
      <c r="GS16" s="17">
        <f t="shared" si="12"/>
        <v>0</v>
      </c>
      <c r="GT16" s="17">
        <f t="shared" si="105"/>
        <v>4710</v>
      </c>
      <c r="GU16" s="17">
        <f t="shared" si="13"/>
        <v>168</v>
      </c>
      <c r="GV16" s="17">
        <f t="shared" si="106"/>
        <v>4542</v>
      </c>
      <c r="GW16" s="17">
        <f t="shared" si="14"/>
        <v>0</v>
      </c>
      <c r="GX16" s="17">
        <f t="shared" si="107"/>
        <v>4542</v>
      </c>
      <c r="GY16" s="17">
        <f t="shared" si="15"/>
        <v>0</v>
      </c>
      <c r="GZ16" s="17">
        <f t="shared" si="108"/>
        <v>4542</v>
      </c>
      <c r="HA16" s="17">
        <f t="shared" si="16"/>
        <v>0</v>
      </c>
      <c r="HB16" s="17">
        <f t="shared" si="109"/>
        <v>4542</v>
      </c>
      <c r="HC16" s="17">
        <f t="shared" si="17"/>
        <v>0</v>
      </c>
      <c r="HD16" s="17">
        <f t="shared" si="110"/>
        <v>4542</v>
      </c>
      <c r="HE16" s="17">
        <f t="shared" si="18"/>
        <v>408</v>
      </c>
      <c r="HF16" s="17">
        <f t="shared" si="111"/>
        <v>4134</v>
      </c>
      <c r="HG16" s="17">
        <f t="shared" si="19"/>
        <v>552</v>
      </c>
      <c r="HH16" s="17">
        <f t="shared" si="112"/>
        <v>3582</v>
      </c>
      <c r="HI16" s="17">
        <f t="shared" si="20"/>
        <v>600</v>
      </c>
      <c r="HJ16" s="17">
        <f t="shared" si="113"/>
        <v>2982</v>
      </c>
      <c r="HK16" s="17">
        <f t="shared" si="21"/>
        <v>528</v>
      </c>
      <c r="HL16" s="17">
        <f t="shared" si="114"/>
        <v>2454</v>
      </c>
      <c r="HM16" s="17">
        <f t="shared" si="22"/>
        <v>240</v>
      </c>
      <c r="HN16" s="17">
        <f t="shared" si="115"/>
        <v>2214</v>
      </c>
      <c r="HO16" s="17">
        <f t="shared" si="23"/>
        <v>0</v>
      </c>
      <c r="HP16" s="17">
        <f t="shared" si="116"/>
        <v>2214</v>
      </c>
      <c r="HQ16" s="17">
        <f t="shared" si="24"/>
        <v>0</v>
      </c>
      <c r="HR16" s="17">
        <f t="shared" si="117"/>
        <v>2214</v>
      </c>
      <c r="HS16" s="17">
        <f t="shared" si="25"/>
        <v>168</v>
      </c>
      <c r="HT16" s="17">
        <f t="shared" si="118"/>
        <v>2046</v>
      </c>
      <c r="HU16" s="17">
        <f t="shared" si="26"/>
        <v>0</v>
      </c>
      <c r="HV16" s="17">
        <f t="shared" si="119"/>
        <v>2046</v>
      </c>
      <c r="HW16" s="17">
        <f t="shared" si="27"/>
        <v>0</v>
      </c>
      <c r="HX16" s="17">
        <f t="shared" si="120"/>
        <v>2046</v>
      </c>
      <c r="HY16" s="17">
        <f t="shared" si="28"/>
        <v>0</v>
      </c>
      <c r="HZ16" s="17">
        <f t="shared" si="121"/>
        <v>2046</v>
      </c>
      <c r="IA16" s="17">
        <f t="shared" si="29"/>
        <v>0</v>
      </c>
      <c r="IB16" s="17">
        <f t="shared" si="122"/>
        <v>2046</v>
      </c>
      <c r="IC16" s="17">
        <f t="shared" si="30"/>
        <v>408</v>
      </c>
      <c r="ID16" s="17">
        <f t="shared" si="123"/>
        <v>1638</v>
      </c>
      <c r="IE16" s="17">
        <f t="shared" si="31"/>
        <v>552</v>
      </c>
      <c r="IF16" s="17">
        <f t="shared" si="124"/>
        <v>1086</v>
      </c>
      <c r="IG16" s="17">
        <f t="shared" si="32"/>
        <v>600</v>
      </c>
      <c r="IH16" s="17">
        <f t="shared" si="125"/>
        <v>486</v>
      </c>
      <c r="II16" s="17">
        <f t="shared" si="33"/>
        <v>528</v>
      </c>
      <c r="IJ16" s="17" t="str">
        <f t="shared" si="126"/>
        <v>Ремонт</v>
      </c>
      <c r="IK16" s="17">
        <f t="shared" si="34"/>
        <v>240</v>
      </c>
      <c r="IL16" s="17" t="str">
        <f t="shared" si="127"/>
        <v>-</v>
      </c>
      <c r="IM16" s="17">
        <f t="shared" si="35"/>
        <v>0</v>
      </c>
      <c r="IN16" s="17" t="str">
        <f t="shared" si="128"/>
        <v>-</v>
      </c>
      <c r="IO16" s="17">
        <f t="shared" si="36"/>
        <v>0</v>
      </c>
      <c r="IP16" s="17" t="str">
        <f t="shared" si="129"/>
        <v>-</v>
      </c>
      <c r="IQ16" s="17">
        <f t="shared" si="37"/>
        <v>168</v>
      </c>
      <c r="IR16" s="17" t="str">
        <f t="shared" si="130"/>
        <v>-</v>
      </c>
      <c r="IS16" s="17">
        <f t="shared" si="38"/>
        <v>0</v>
      </c>
      <c r="IT16" s="17" t="str">
        <f t="shared" si="131"/>
        <v>-</v>
      </c>
      <c r="IU16" s="17">
        <f t="shared" si="39"/>
        <v>0</v>
      </c>
      <c r="IV16" s="17" t="str">
        <f t="shared" si="132"/>
        <v>-</v>
      </c>
      <c r="IW16" s="17">
        <f t="shared" si="40"/>
        <v>0</v>
      </c>
      <c r="IX16" s="17" t="str">
        <f t="shared" si="133"/>
        <v>-</v>
      </c>
      <c r="IY16" s="17">
        <f t="shared" si="41"/>
        <v>0</v>
      </c>
      <c r="IZ16" s="17" t="str">
        <f t="shared" si="134"/>
        <v>-</v>
      </c>
      <c r="JA16" s="17">
        <f t="shared" si="42"/>
        <v>408</v>
      </c>
      <c r="JB16" s="17" t="str">
        <f t="shared" si="135"/>
        <v>-</v>
      </c>
      <c r="JC16" s="17">
        <f t="shared" si="43"/>
        <v>552</v>
      </c>
      <c r="JD16" s="17" t="str">
        <f t="shared" si="136"/>
        <v>-</v>
      </c>
      <c r="JE16" s="17">
        <f t="shared" si="44"/>
        <v>600</v>
      </c>
      <c r="JF16" s="17" t="str">
        <f t="shared" si="137"/>
        <v>-</v>
      </c>
      <c r="JG16" s="17">
        <f t="shared" si="45"/>
        <v>528</v>
      </c>
      <c r="JH16" s="17" t="str">
        <f t="shared" si="138"/>
        <v>-</v>
      </c>
      <c r="JI16" s="17">
        <f t="shared" si="46"/>
        <v>240</v>
      </c>
      <c r="JJ16" s="17" t="str">
        <f t="shared" si="139"/>
        <v>-</v>
      </c>
      <c r="JK16" s="17">
        <f t="shared" si="47"/>
        <v>0</v>
      </c>
      <c r="JL16" s="17" t="str">
        <f t="shared" si="140"/>
        <v>-</v>
      </c>
      <c r="JM16" s="17">
        <f t="shared" si="48"/>
        <v>0</v>
      </c>
      <c r="JN16" s="17" t="str">
        <f t="shared" si="141"/>
        <v>-</v>
      </c>
      <c r="JO16" s="17">
        <f t="shared" si="49"/>
        <v>168</v>
      </c>
      <c r="JP16" s="17" t="str">
        <f t="shared" si="142"/>
        <v>-</v>
      </c>
      <c r="JQ16" s="17">
        <f t="shared" si="50"/>
        <v>0</v>
      </c>
      <c r="JR16" s="17" t="str">
        <f t="shared" si="143"/>
        <v>-</v>
      </c>
      <c r="JS16" s="17">
        <f t="shared" si="51"/>
        <v>0</v>
      </c>
      <c r="JT16" s="17" t="str">
        <f t="shared" si="144"/>
        <v>-</v>
      </c>
      <c r="JU16" s="17">
        <f t="shared" si="52"/>
        <v>0</v>
      </c>
      <c r="JV16" s="17" t="str">
        <f t="shared" si="145"/>
        <v>-</v>
      </c>
      <c r="JW16" s="17">
        <f t="shared" si="53"/>
        <v>0</v>
      </c>
      <c r="JX16" s="17" t="str">
        <f t="shared" si="146"/>
        <v>-</v>
      </c>
      <c r="JY16" s="17">
        <f t="shared" si="54"/>
        <v>408</v>
      </c>
      <c r="JZ16" s="17" t="str">
        <f t="shared" si="147"/>
        <v>-</v>
      </c>
      <c r="KA16" s="17">
        <f t="shared" si="55"/>
        <v>552</v>
      </c>
      <c r="KB16" s="17" t="str">
        <f t="shared" si="148"/>
        <v>-</v>
      </c>
      <c r="KC16" s="17">
        <f t="shared" si="56"/>
        <v>600</v>
      </c>
      <c r="KD16" s="17" t="str">
        <f t="shared" si="149"/>
        <v>-</v>
      </c>
      <c r="KE16" s="17">
        <f t="shared" si="57"/>
        <v>528</v>
      </c>
      <c r="KF16" s="17" t="str">
        <f t="shared" si="150"/>
        <v>-</v>
      </c>
      <c r="KG16" s="17">
        <f t="shared" si="58"/>
        <v>240</v>
      </c>
      <c r="KH16" s="17" t="str">
        <f t="shared" si="151"/>
        <v>-</v>
      </c>
      <c r="KI16" s="17">
        <f t="shared" si="59"/>
        <v>0</v>
      </c>
      <c r="KJ16" s="17" t="str">
        <f t="shared" si="152"/>
        <v>-</v>
      </c>
      <c r="KK16" s="17">
        <f t="shared" si="60"/>
        <v>0</v>
      </c>
      <c r="KL16" s="17" t="str">
        <f t="shared" si="153"/>
        <v>-</v>
      </c>
      <c r="KM16" s="17">
        <f t="shared" si="61"/>
        <v>168</v>
      </c>
      <c r="KN16" s="74" t="str">
        <f t="shared" si="154"/>
        <v>-</v>
      </c>
    </row>
    <row r="17" spans="176:204" x14ac:dyDescent="0.25">
      <c r="GB17" s="29"/>
      <c r="GV17" s="28"/>
    </row>
    <row r="20" spans="176:204" x14ac:dyDescent="0.25">
      <c r="FT20" s="85" t="s">
        <v>94</v>
      </c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</row>
    <row r="21" spans="176:204" x14ac:dyDescent="0.25"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</row>
    <row r="22" spans="176:204" x14ac:dyDescent="0.25"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</row>
    <row r="23" spans="176:204" x14ac:dyDescent="0.25"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</row>
    <row r="24" spans="176:204" x14ac:dyDescent="0.25"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</row>
    <row r="25" spans="176:204" x14ac:dyDescent="0.25"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</row>
    <row r="26" spans="176:204" x14ac:dyDescent="0.25"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</row>
    <row r="27" spans="176:204" x14ac:dyDescent="0.25"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</row>
    <row r="28" spans="176:204" x14ac:dyDescent="0.25"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</row>
    <row r="29" spans="176:204" x14ac:dyDescent="0.25"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</row>
    <row r="30" spans="176:204" x14ac:dyDescent="0.25"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</row>
  </sheetData>
  <autoFilter ref="FS11:FX16"/>
  <mergeCells count="6">
    <mergeCell ref="FT20:GI30"/>
    <mergeCell ref="FG10:FR10"/>
    <mergeCell ref="DK10:DV10"/>
    <mergeCell ref="DW10:EH10"/>
    <mergeCell ref="EI10:ET10"/>
    <mergeCell ref="EU10:FF10"/>
  </mergeCells>
  <conditionalFormatting sqref="FY12:JP16">
    <cfRule type="containsText" dxfId="81" priority="118" operator="containsText" text="Ремонт">
      <formula>NOT(ISERROR(SEARCH("Ремонт",FY12)))</formula>
    </cfRule>
  </conditionalFormatting>
  <conditionalFormatting sqref="JQ12:JQ16">
    <cfRule type="containsText" dxfId="80" priority="41" operator="containsText" text="Ремонт">
      <formula>NOT(ISERROR(SEARCH("Ремонт",JQ12)))</formula>
    </cfRule>
  </conditionalFormatting>
  <conditionalFormatting sqref="JR12:JR16">
    <cfRule type="containsText" dxfId="79" priority="39" operator="containsText" text="Ремонт">
      <formula>NOT(ISERROR(SEARCH("Ремонт",JR12)))</formula>
    </cfRule>
  </conditionalFormatting>
  <conditionalFormatting sqref="JS12:JS16">
    <cfRule type="containsText" dxfId="78" priority="38" operator="containsText" text="Ремонт">
      <formula>NOT(ISERROR(SEARCH("Ремонт",JS12)))</formula>
    </cfRule>
  </conditionalFormatting>
  <conditionalFormatting sqref="JT12:JT16">
    <cfRule type="containsText" dxfId="77" priority="37" operator="containsText" text="Ремонт">
      <formula>NOT(ISERROR(SEARCH("Ремонт",JT12)))</formula>
    </cfRule>
  </conditionalFormatting>
  <conditionalFormatting sqref="JU12:JU16">
    <cfRule type="containsText" dxfId="76" priority="36" operator="containsText" text="Ремонт">
      <formula>NOT(ISERROR(SEARCH("Ремонт",JU12)))</formula>
    </cfRule>
  </conditionalFormatting>
  <conditionalFormatting sqref="JV12:JV16">
    <cfRule type="containsText" dxfId="75" priority="35" operator="containsText" text="Ремонт">
      <formula>NOT(ISERROR(SEARCH("Ремонт",JV12)))</formula>
    </cfRule>
  </conditionalFormatting>
  <conditionalFormatting sqref="JW12:JW16">
    <cfRule type="containsText" dxfId="74" priority="34" operator="containsText" text="Ремонт">
      <formula>NOT(ISERROR(SEARCH("Ремонт",JW12)))</formula>
    </cfRule>
  </conditionalFormatting>
  <conditionalFormatting sqref="JX12:JX16">
    <cfRule type="containsText" dxfId="73" priority="33" operator="containsText" text="Ремонт">
      <formula>NOT(ISERROR(SEARCH("Ремонт",JX12)))</formula>
    </cfRule>
  </conditionalFormatting>
  <conditionalFormatting sqref="JY12:JY16">
    <cfRule type="containsText" dxfId="72" priority="32" operator="containsText" text="Ремонт">
      <formula>NOT(ISERROR(SEARCH("Ремонт",JY12)))</formula>
    </cfRule>
  </conditionalFormatting>
  <conditionalFormatting sqref="JZ12:JZ16">
    <cfRule type="containsText" dxfId="71" priority="31" operator="containsText" text="Ремонт">
      <formula>NOT(ISERROR(SEARCH("Ремонт",JZ12)))</formula>
    </cfRule>
  </conditionalFormatting>
  <conditionalFormatting sqref="KA12:KA16">
    <cfRule type="containsText" dxfId="70" priority="30" operator="containsText" text="Ремонт">
      <formula>NOT(ISERROR(SEARCH("Ремонт",KA12)))</formula>
    </cfRule>
  </conditionalFormatting>
  <conditionalFormatting sqref="KB12:KB16">
    <cfRule type="containsText" dxfId="69" priority="29" operator="containsText" text="Ремонт">
      <formula>NOT(ISERROR(SEARCH("Ремонт",KB12)))</formula>
    </cfRule>
  </conditionalFormatting>
  <conditionalFormatting sqref="KC12:KC16">
    <cfRule type="containsText" dxfId="68" priority="28" operator="containsText" text="Ремонт">
      <formula>NOT(ISERROR(SEARCH("Ремонт",KC12)))</formula>
    </cfRule>
  </conditionalFormatting>
  <conditionalFormatting sqref="KD12:KD16">
    <cfRule type="containsText" dxfId="67" priority="27" operator="containsText" text="Ремонт">
      <formula>NOT(ISERROR(SEARCH("Ремонт",KD12)))</formula>
    </cfRule>
  </conditionalFormatting>
  <conditionalFormatting sqref="KE12:KE16">
    <cfRule type="containsText" dxfId="66" priority="26" operator="containsText" text="Ремонт">
      <formula>NOT(ISERROR(SEARCH("Ремонт",KE12)))</formula>
    </cfRule>
  </conditionalFormatting>
  <conditionalFormatting sqref="KF12:KF16">
    <cfRule type="containsText" dxfId="65" priority="25" operator="containsText" text="Ремонт">
      <formula>NOT(ISERROR(SEARCH("Ремонт",KF12)))</formula>
    </cfRule>
  </conditionalFormatting>
  <conditionalFormatting sqref="KG12:KG16">
    <cfRule type="containsText" dxfId="64" priority="24" operator="containsText" text="Ремонт">
      <formula>NOT(ISERROR(SEARCH("Ремонт",KG12)))</formula>
    </cfRule>
  </conditionalFormatting>
  <conditionalFormatting sqref="KH12:KH16">
    <cfRule type="containsText" dxfId="63" priority="23" operator="containsText" text="Ремонт">
      <formula>NOT(ISERROR(SEARCH("Ремонт",KH12)))</formula>
    </cfRule>
  </conditionalFormatting>
  <conditionalFormatting sqref="KI12:KI16">
    <cfRule type="containsText" dxfId="62" priority="22" operator="containsText" text="Ремонт">
      <formula>NOT(ISERROR(SEARCH("Ремонт",KI12)))</formula>
    </cfRule>
  </conditionalFormatting>
  <conditionalFormatting sqref="KJ12:KJ16">
    <cfRule type="containsText" dxfId="61" priority="21" operator="containsText" text="Ремонт">
      <formula>NOT(ISERROR(SEARCH("Ремонт",KJ12)))</formula>
    </cfRule>
  </conditionalFormatting>
  <conditionalFormatting sqref="KK12:KK16">
    <cfRule type="containsText" dxfId="60" priority="20" operator="containsText" text="Ремонт">
      <formula>NOT(ISERROR(SEARCH("Ремонт",KK12)))</formula>
    </cfRule>
  </conditionalFormatting>
  <conditionalFormatting sqref="KL12:KL16">
    <cfRule type="containsText" dxfId="59" priority="19" operator="containsText" text="Ремонт">
      <formula>NOT(ISERROR(SEARCH("Ремонт",KL12)))</formula>
    </cfRule>
  </conditionalFormatting>
  <conditionalFormatting sqref="KM12:KM16">
    <cfRule type="containsText" dxfId="58" priority="18" operator="containsText" text="Ремонт">
      <formula>NOT(ISERROR(SEARCH("Ремонт",KM12)))</formula>
    </cfRule>
  </conditionalFormatting>
  <conditionalFormatting sqref="KN12:KN16">
    <cfRule type="containsText" dxfId="57" priority="17" operator="containsText" text="Ремонт">
      <formula>NOT(ISERROR(SEARCH("Ремонт",KN12)))</formula>
    </cfRule>
  </conditionalFormatting>
  <conditionalFormatting sqref="FZ12:FZ16">
    <cfRule type="cellIs" dxfId="56" priority="16" operator="lessThan">
      <formula>500</formula>
    </cfRule>
  </conditionalFormatting>
  <conditionalFormatting sqref="GB12:GB16 GD12:GD16">
    <cfRule type="cellIs" dxfId="55" priority="15" operator="lessThan">
      <formula>500</formula>
    </cfRule>
  </conditionalFormatting>
  <conditionalFormatting sqref="GF12:GF16 GH12:GH16 GV12:GV16 GX12:GX16 GZ12:GZ16 HB12:HB16 HD12:HD16 HF12:HF16 HH12:HH16 HJ12:HJ16 HL12:HL16 HN12:HN16 HP12:HP16 HR12:HR16 HT12:HT16 HV12:HV16 HX12:HX16 HZ12:HZ16 IB12:IB16 ID12:ID16 IF12:IF16 IH12:IH16 IJ12:IJ16 IL12:IL16 IN12:IN16 IP12:IP16 IR12:IR16 GL12:GL16 GN12:GN16 GP12:GP16 GR12:GR16 GT12:GT16 GJ12:GJ16">
    <cfRule type="cellIs" dxfId="54" priority="14" operator="lessThan">
      <formula>500</formula>
    </cfRule>
  </conditionalFormatting>
  <conditionalFormatting sqref="IT12:IT16 IV12:IV16 IX12:IX16 IZ12:IZ16 JB12:JB16 JD12:JD16 JF12:JF16 JH12:JH16 JJ12:JJ16 JL12:JL16 JN12:JN16 JP12:JP16 JR12:JR16 JT12:JT16 JV12:JV16 JX12:JX16 JZ12:JZ16 KB12:KB16 KD12:KD16 KF12:KF16 KH12:KH16 KJ12:KJ16 KL12:KL16 KN12:KN16">
    <cfRule type="cellIs" dxfId="53" priority="13" operator="lessThan">
      <formula>500</formula>
    </cfRule>
  </conditionalFormatting>
  <conditionalFormatting sqref="GF13">
    <cfRule type="cellIs" dxfId="52" priority="12" operator="lessThan">
      <formula>500</formula>
    </cfRule>
  </conditionalFormatting>
  <conditionalFormatting sqref="GH13">
    <cfRule type="cellIs" dxfId="51" priority="11" operator="lessThan">
      <formula>500</formula>
    </cfRule>
  </conditionalFormatting>
  <conditionalFormatting sqref="GJ13">
    <cfRule type="cellIs" dxfId="50" priority="10" operator="lessThan">
      <formula>500</formula>
    </cfRule>
  </conditionalFormatting>
  <conditionalFormatting sqref="GL13">
    <cfRule type="cellIs" dxfId="49" priority="9" operator="lessThan">
      <formula>500</formula>
    </cfRule>
  </conditionalFormatting>
  <conditionalFormatting sqref="GF12:GF16">
    <cfRule type="cellIs" dxfId="48" priority="8" operator="lessThan">
      <formula>500</formula>
    </cfRule>
  </conditionalFormatting>
  <conditionalFormatting sqref="GH12:GH16">
    <cfRule type="cellIs" dxfId="47" priority="7" operator="lessThan">
      <formula>500</formula>
    </cfRule>
  </conditionalFormatting>
  <conditionalFormatting sqref="GJ12:GJ16">
    <cfRule type="cellIs" dxfId="46" priority="6" operator="lessThan">
      <formula>500</formula>
    </cfRule>
  </conditionalFormatting>
  <conditionalFormatting sqref="GB12:KN16">
    <cfRule type="expression" dxfId="41" priority="5">
      <formula>AND($FT12&lt;&gt;"",TEXT(EDATE($FU12,-1),"ММГГ")=TEXT(GA$10,"ММГГ"))</formula>
    </cfRule>
  </conditionalFormatting>
  <conditionalFormatting sqref="GF12:GF16">
    <cfRule type="cellIs" dxfId="45" priority="4" operator="lessThan">
      <formula>500</formula>
    </cfRule>
  </conditionalFormatting>
  <conditionalFormatting sqref="GH12:GH16">
    <cfRule type="cellIs" dxfId="44" priority="3" operator="lessThan">
      <formula>500</formula>
    </cfRule>
  </conditionalFormatting>
  <conditionalFormatting sqref="GJ12:GJ16">
    <cfRule type="cellIs" dxfId="43" priority="2" operator="lessThan">
      <formula>500</formula>
    </cfRule>
  </conditionalFormatting>
  <conditionalFormatting sqref="GL12:GL16">
    <cfRule type="cellIs" dxfId="42" priority="1" operator="lessThan">
      <formula>500</formula>
    </cfRule>
  </conditionalFormatting>
  <pageMargins left="0.7" right="0.7" top="0.75" bottom="0.75" header="0.3" footer="0.3"/>
  <pageSetup paperSize="9" orientation="portrait" verticalDpi="0" r:id="rId1"/>
  <ignoredErrors>
    <ignoredError sqref="GC12 GQ12 GS12 GU12 GW12 GY12 HA12 HC12 HE12 HG12 HI12 HK12 HM12 HO12 HQ12 HS12 HU12 HY12 FZ12 FZ15:GA16 FZ13:GA14 HW12 IA12 IC12 IE12 IG12 IS12 IU12 IW12 IY12 JA12 JC12 JE12 JG12 JI12 JK12 JM12 JO12:JS12 GW13:JP16 II12:IQ12 JU12 JW12 JY12 KA12 KC12 KE12:KG12 KI12 KK12 KM12 GG12 GI12 GI13:GI16 JQ13:KN16 GE12:GE16 GC13:GC16 GK12 GK13:GK16 GM12 GM13:GM16 GP13:GV16 GN13:GN16 GN12:GO12 GO13:GO16 GG14:GG16 GG13" formula="1"/>
    <ignoredError sqref="FT1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"/>
  <sheetViews>
    <sheetView topLeftCell="A9" zoomScale="70" zoomScaleNormal="70" workbookViewId="0">
      <pane xSplit="5" ySplit="3" topLeftCell="F12" activePane="bottomRight" state="frozen"/>
      <selection activeCell="A9" sqref="A9"/>
      <selection pane="topRight" activeCell="F9" sqref="F9"/>
      <selection pane="bottomLeft" activeCell="A12" sqref="A12"/>
      <selection pane="bottomRight" activeCell="M53" sqref="M53"/>
    </sheetView>
  </sheetViews>
  <sheetFormatPr defaultRowHeight="15" x14ac:dyDescent="0.25"/>
  <cols>
    <col min="1" max="1" width="15.7109375" customWidth="1"/>
    <col min="2" max="2" width="19.7109375" customWidth="1"/>
    <col min="3" max="4" width="15.7109375" customWidth="1"/>
    <col min="5" max="5" width="7.28515625" customWidth="1"/>
    <col min="6" max="6" width="8.7109375" customWidth="1"/>
  </cols>
  <sheetData>
    <row r="1" spans="1:65" hidden="1" x14ac:dyDescent="0.25"/>
    <row r="2" spans="1:65" hidden="1" x14ac:dyDescent="0.25"/>
    <row r="3" spans="1:65" hidden="1" x14ac:dyDescent="0.25"/>
    <row r="4" spans="1:65" hidden="1" x14ac:dyDescent="0.25"/>
    <row r="5" spans="1:65" hidden="1" x14ac:dyDescent="0.25"/>
    <row r="6" spans="1:65" hidden="1" x14ac:dyDescent="0.25"/>
    <row r="7" spans="1:65" hidden="1" x14ac:dyDescent="0.25"/>
    <row r="8" spans="1:65" hidden="1" x14ac:dyDescent="0.25"/>
    <row r="9" spans="1:65" ht="15.75" thickBot="1" x14ac:dyDescent="0.3"/>
    <row r="10" spans="1:65" ht="48" thickBot="1" x14ac:dyDescent="0.3">
      <c r="A10" s="1" t="s">
        <v>0</v>
      </c>
      <c r="B10" s="2" t="s">
        <v>1</v>
      </c>
      <c r="C10" s="2" t="s">
        <v>2</v>
      </c>
      <c r="D10" s="2" t="s">
        <v>3</v>
      </c>
      <c r="E10" s="3" t="s">
        <v>4</v>
      </c>
      <c r="F10" s="93">
        <v>2016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5"/>
      <c r="R10" s="93">
        <v>2017</v>
      </c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5"/>
      <c r="AD10" s="93">
        <v>2018</v>
      </c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5"/>
      <c r="AP10" s="93">
        <v>2019</v>
      </c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5"/>
      <c r="BB10" s="93">
        <v>2020</v>
      </c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5"/>
    </row>
    <row r="11" spans="1:65" ht="16.5" thickBot="1" x14ac:dyDescent="0.3">
      <c r="A11" s="5"/>
      <c r="B11" s="6"/>
      <c r="C11" s="6"/>
      <c r="D11" s="6"/>
      <c r="E11" s="7"/>
      <c r="F11" s="50">
        <v>42370</v>
      </c>
      <c r="G11" s="51">
        <v>42401</v>
      </c>
      <c r="H11" s="51">
        <v>42430</v>
      </c>
      <c r="I11" s="51">
        <v>42461</v>
      </c>
      <c r="J11" s="51">
        <v>42491</v>
      </c>
      <c r="K11" s="51">
        <v>42522</v>
      </c>
      <c r="L11" s="51">
        <v>42552</v>
      </c>
      <c r="M11" s="51">
        <v>42583</v>
      </c>
      <c r="N11" s="51">
        <v>42614</v>
      </c>
      <c r="O11" s="51">
        <v>42644</v>
      </c>
      <c r="P11" s="51">
        <v>42675</v>
      </c>
      <c r="Q11" s="52">
        <v>42705</v>
      </c>
      <c r="R11" s="50">
        <v>42736</v>
      </c>
      <c r="S11" s="51">
        <v>42767</v>
      </c>
      <c r="T11" s="51">
        <v>42795</v>
      </c>
      <c r="U11" s="51">
        <v>42826</v>
      </c>
      <c r="V11" s="51">
        <v>42856</v>
      </c>
      <c r="W11" s="51">
        <v>42887</v>
      </c>
      <c r="X11" s="51">
        <v>42917</v>
      </c>
      <c r="Y11" s="51">
        <v>42948</v>
      </c>
      <c r="Z11" s="51">
        <v>42979</v>
      </c>
      <c r="AA11" s="51">
        <v>43009</v>
      </c>
      <c r="AB11" s="51">
        <v>43040</v>
      </c>
      <c r="AC11" s="52">
        <v>43070</v>
      </c>
      <c r="AD11" s="50">
        <v>43101</v>
      </c>
      <c r="AE11" s="51">
        <v>43132</v>
      </c>
      <c r="AF11" s="51">
        <v>43160</v>
      </c>
      <c r="AG11" s="51">
        <v>43191</v>
      </c>
      <c r="AH11" s="51">
        <v>43221</v>
      </c>
      <c r="AI11" s="51">
        <v>43252</v>
      </c>
      <c r="AJ11" s="51">
        <v>43282</v>
      </c>
      <c r="AK11" s="51">
        <v>43313</v>
      </c>
      <c r="AL11" s="51">
        <v>43344</v>
      </c>
      <c r="AM11" s="51">
        <v>43374</v>
      </c>
      <c r="AN11" s="51">
        <v>43405</v>
      </c>
      <c r="AO11" s="52">
        <v>43435</v>
      </c>
      <c r="AP11" s="50">
        <v>43466</v>
      </c>
      <c r="AQ11" s="51">
        <v>43497</v>
      </c>
      <c r="AR11" s="51">
        <v>43525</v>
      </c>
      <c r="AS11" s="51">
        <v>43556</v>
      </c>
      <c r="AT11" s="51">
        <v>43586</v>
      </c>
      <c r="AU11" s="51">
        <v>43617</v>
      </c>
      <c r="AV11" s="51">
        <v>43647</v>
      </c>
      <c r="AW11" s="51">
        <v>43678</v>
      </c>
      <c r="AX11" s="51">
        <v>43709</v>
      </c>
      <c r="AY11" s="51">
        <v>43739</v>
      </c>
      <c r="AZ11" s="51">
        <v>43770</v>
      </c>
      <c r="BA11" s="52">
        <v>43800</v>
      </c>
      <c r="BB11" s="50">
        <v>43831</v>
      </c>
      <c r="BC11" s="51">
        <v>43862</v>
      </c>
      <c r="BD11" s="51">
        <v>43891</v>
      </c>
      <c r="BE11" s="51">
        <v>43922</v>
      </c>
      <c r="BF11" s="51">
        <v>43952</v>
      </c>
      <c r="BG11" s="51">
        <v>43983</v>
      </c>
      <c r="BH11" s="51">
        <v>44013</v>
      </c>
      <c r="BI11" s="51">
        <v>44044</v>
      </c>
      <c r="BJ11" s="51">
        <v>44075</v>
      </c>
      <c r="BK11" s="51">
        <v>44105</v>
      </c>
      <c r="BL11" s="51">
        <v>44136</v>
      </c>
      <c r="BM11" s="52">
        <v>44166</v>
      </c>
    </row>
    <row r="12" spans="1:65" ht="15.75" x14ac:dyDescent="0.25">
      <c r="A12" s="9" t="s">
        <v>5</v>
      </c>
      <c r="B12" s="10" t="s">
        <v>6</v>
      </c>
      <c r="C12" s="10" t="s">
        <v>7</v>
      </c>
      <c r="D12" s="10" t="s">
        <v>8</v>
      </c>
      <c r="E12" s="11">
        <v>11</v>
      </c>
      <c r="F12" s="53" t="str">
        <f t="array" ref="F12">IFERROR(IF(OR(TEXT(F$11,"ММГГ")=TEXT(IFERROR(КР!$FY$10:$KL$10*("Ремонт"=КР!$FZ12:$KN12),0),"ММГГ")),"Ремонт",""),"")</f>
        <v/>
      </c>
      <c r="G12" s="54" t="str">
        <f>IFERROR(IF(OR(TEXT(G$11,"ММГГ")=TEXT(IFERROR(КР!$FY$10:$KL$10*("Ремонт"=КР!$FZ12:$KN12),0),"ММГГ")),"Ремонт",""),"")</f>
        <v/>
      </c>
      <c r="H12" s="54" t="str">
        <f t="array" ref="H12">IFERROR(IF(OR(TEXT(H$11,"ММГГ")=TEXT(IFERROR(КР!$FY$10:$KL$10*("Ремонт"=КР!$FZ12:$KN12),0),"ММГГ")),"Ремонт",""),"")</f>
        <v/>
      </c>
      <c r="I12" s="54" t="str">
        <f t="array" ref="I12">IFERROR(IF(OR(TEXT(I$11,"ММГГ")=TEXT(IFERROR(КР!$FY$10:$KL$10*("Ремонт"=КР!$FZ12:$KN12),0),"ММГГ")),"Ремонт",""),"")</f>
        <v/>
      </c>
      <c r="J12" s="54" t="str">
        <f t="array" ref="J12">IFERROR(IF(OR(TEXT(J$11,"ММГГ")=TEXT(IFERROR(КР!$FY$10:$KL$10*("Ремонт"=КР!$FZ12:$KN12),0),"ММГГ")),"Ремонт",""),"")</f>
        <v/>
      </c>
      <c r="K12" s="54" t="str">
        <f t="array" ref="K12">IFERROR(IF(OR(TEXT(K$11,"ММГГ")=TEXT(IFERROR(КР!$FY$10:$KL$10*("Ремонт"=КР!$FZ12:$KN12),0),"ММГГ")),"Ремонт",""),"")</f>
        <v/>
      </c>
      <c r="L12" s="54" t="str">
        <f t="array" ref="L12">IFERROR(IF(OR(TEXT(L$11,"ММГГ")=TEXT(IFERROR(КР!$FY$10:$KL$10*("Ремонт"=КР!$FZ12:$KN12),0),"ММГГ")),"Ремонт",""),"")</f>
        <v/>
      </c>
      <c r="M12" s="54" t="str">
        <f t="array" ref="M12">IFERROR(IF(OR(TEXT(M$11,"ММГГ")=TEXT(IFERROR(КР!$FY$10:$KL$10*("Ремонт"=КР!$FZ12:$KN12),0),"ММГГ")),"Ремонт",""),"")</f>
        <v/>
      </c>
      <c r="N12" s="54" t="str">
        <f t="array" ref="N12">IFERROR(IF(OR(TEXT(N$11,"ММГГ")=TEXT(IFERROR(КР!$FY$10:$KL$10*("Ремонт"=КР!$FZ12:$KN12),0),"ММГГ")),"Ремонт",""),"")</f>
        <v/>
      </c>
      <c r="O12" s="54" t="str">
        <f t="array" ref="O12">IFERROR(IF(OR(TEXT(O$11,"ММГГ")=TEXT(IFERROR(КР!$FY$10:$KL$10*("Ремонт"=КР!$FZ12:$KN12),0),"ММГГ")),"Ремонт",""),"")</f>
        <v/>
      </c>
      <c r="P12" s="54" t="str">
        <f t="array" ref="P12">IFERROR(IF(OR(TEXT(P$11,"ММГГ")=TEXT(IFERROR(КР!$FY$10:$KL$10*("Ремонт"=КР!$FZ12:$KN12),0),"ММГГ")),"Ремонт",""),"")</f>
        <v/>
      </c>
      <c r="Q12" s="55" t="str">
        <f t="array" ref="Q12">IFERROR(IF(OR(TEXT(Q$11,"ММГГ")=TEXT(IFERROR(КР!$FY$10:$KL$10*("Ремонт"=КР!$FZ12:$KN12),0),"ММГГ")),"Ремонт",""),"")</f>
        <v/>
      </c>
      <c r="R12" s="53" t="str">
        <f t="array" ref="R12">IFERROR(IF(OR(TEXT(R$11,"ММГГ")=TEXT(IFERROR(КР!$FY$10:$KL$10*("Ремонт"=КР!$FZ12:$KN12),0),"ММГГ")),"Ремонт",""),"")</f>
        <v/>
      </c>
      <c r="S12" s="54" t="str">
        <f t="array" ref="S12">IFERROR(IF(OR(TEXT(S$11,"ММГГ")=TEXT(IFERROR(КР!$FY$10:$KL$10*("Ремонт"=КР!$FZ12:$KN12),0),"ММГГ")),"Ремонт",""),"")</f>
        <v/>
      </c>
      <c r="T12" s="54" t="str">
        <f t="array" ref="T12">IFERROR(IF(OR(TEXT(T$11,"ММГГ")=TEXT(IFERROR(КР!$FY$10:$KL$10*("Ремонт"=КР!$FZ12:$KN12),0),"ММГГ")),"Ремонт",""),"")</f>
        <v/>
      </c>
      <c r="U12" s="54" t="str">
        <f t="array" ref="U12">IFERROR(IF(OR(TEXT(U$11,"ММГГ")=TEXT(IFERROR(КР!$FY$10:$KL$10*("Ремонт"=КР!$FZ12:$KN12),0),"ММГГ")),"Ремонт",""),"")</f>
        <v/>
      </c>
      <c r="V12" s="54" t="str">
        <f t="array" ref="V12">IFERROR(IF(OR(TEXT(V$11,"ММГГ")=TEXT(IFERROR(КР!$FY$10:$KL$10*("Ремонт"=КР!$FZ12:$KN12),0),"ММГГ")),"Ремонт",""),"")</f>
        <v/>
      </c>
      <c r="W12" s="54" t="str">
        <f t="array" ref="W12">IFERROR(IF(OR(TEXT(W$11,"ММГГ")=TEXT(IFERROR(КР!$FY$10:$KL$10*("Ремонт"=КР!$FZ12:$KN12),0),"ММГГ")),"Ремонт",""),"")</f>
        <v/>
      </c>
      <c r="X12" s="54" t="str">
        <f t="array" ref="X12">IFERROR(IF(OR(TEXT(X$11,"ММГГ")=TEXT(IFERROR(КР!$FY$10:$KL$10*("Ремонт"=КР!$FZ12:$KN12),0),"ММГГ")),"Ремонт",""),"")</f>
        <v/>
      </c>
      <c r="Y12" s="54" t="str">
        <f t="array" ref="Y12">IFERROR(IF(OR(TEXT(Y$11,"ММГГ")=TEXT(IFERROR(КР!$FY$10:$KL$10*("Ремонт"=КР!$FZ12:$KN12),0),"ММГГ")),"Ремонт",""),"")</f>
        <v/>
      </c>
      <c r="Z12" s="54" t="str">
        <f t="array" ref="Z12">IFERROR(IF(OR(TEXT(Z$11,"ММГГ")=TEXT(IFERROR(КР!$FY$10:$KL$10*("Ремонт"=КР!$FZ12:$KN12),0),"ММГГ")),"Ремонт",""),"")</f>
        <v/>
      </c>
      <c r="AA12" s="54" t="str">
        <f t="array" ref="AA12">IFERROR(IF(OR(TEXT(AA$11,"ММГГ")=TEXT(IFERROR(КР!$FY$10:$KL$10*("Ремонт"=КР!$FZ12:$KN12),0),"ММГГ")),"Ремонт",""),"")</f>
        <v/>
      </c>
      <c r="AB12" s="54" t="str">
        <f t="array" ref="AB12">IFERROR(IF(OR(TEXT(AB$11,"ММГГ")=TEXT(IFERROR(КР!$FY$10:$KL$10*("Ремонт"=КР!$FZ12:$KN12),0),"ММГГ")),"Ремонт",""),"")</f>
        <v/>
      </c>
      <c r="AC12" s="55" t="str">
        <f t="array" ref="AC12">IFERROR(IF(OR(TEXT(AC$11,"ММГГ")=TEXT(IFERROR(КР!$FY$10:$KL$10*("Ремонт"=КР!$FZ12:$KN12),0),"ММГГ")),"Ремонт",""),"")</f>
        <v/>
      </c>
      <c r="AD12" s="53" t="str">
        <f t="array" ref="AD12">IFERROR(IF(OR(TEXT(AD$11,"ММГГ")=TEXT(IFERROR(КР!$FY$10:$KL$10*("Ремонт"=КР!$FZ12:$KN12),0),"ММГГ")),"Ремонт",""),"")</f>
        <v/>
      </c>
      <c r="AE12" s="54" t="str">
        <f t="array" ref="AE12">IFERROR(IF(OR(TEXT(AE$11,"ММГГ")=TEXT(IFERROR(КР!$FY$10:$KL$10*("Ремонт"=КР!$FZ12:$KN12),0),"ММГГ")),"Ремонт",""),"")</f>
        <v/>
      </c>
      <c r="AF12" s="54" t="str">
        <f t="array" ref="AF12">IFERROR(IF(OR(TEXT(AF$11,"ММГГ")=TEXT(IFERROR(КР!$FY$10:$KL$10*("Ремонт"=КР!$FZ12:$KN12),0),"ММГГ")),"Ремонт",""),"")</f>
        <v/>
      </c>
      <c r="AG12" s="54" t="str">
        <f t="array" ref="AG12">IFERROR(IF(OR(TEXT(AG$11,"ММГГ")=TEXT(IFERROR(КР!$FY$10:$KL$10*("Ремонт"=КР!$FZ12:$KN12),0),"ММГГ")),"Ремонт",""),"")</f>
        <v/>
      </c>
      <c r="AH12" s="54" t="str">
        <f t="array" ref="AH12">IFERROR(IF(OR(TEXT(AH$11,"ММГГ")=TEXT(IFERROR(КР!$FY$10:$KL$10*("Ремонт"=КР!$FZ12:$KN12),0),"ММГГ")),"Ремонт",""),"")</f>
        <v/>
      </c>
      <c r="AI12" s="54" t="str">
        <f t="array" ref="AI12">IFERROR(IF(OR(TEXT(AI$11,"ММГГ")=TEXT(IFERROR(КР!$FY$10:$KL$10*("Ремонт"=КР!$FZ12:$KN12),0),"ММГГ")),"Ремонт",""),"")</f>
        <v/>
      </c>
      <c r="AJ12" s="54" t="str">
        <f t="array" ref="AJ12">IFERROR(IF(OR(TEXT(AJ$11,"ММГГ")=TEXT(IFERROR(КР!$FY$10:$KL$10*("Ремонт"=КР!$FZ12:$KN12),0),"ММГГ")),"Ремонт",""),"")</f>
        <v>Ремонт</v>
      </c>
      <c r="AK12" s="54" t="str">
        <f t="array" ref="AK12">IFERROR(IF(OR(TEXT(AK$11,"ММГГ")=TEXT(IFERROR(КР!$FY$10:$KL$10*("Ремонт"=КР!$FZ12:$KN12),0),"ММГГ")),"Ремонт",""),"")</f>
        <v/>
      </c>
      <c r="AL12" s="54" t="str">
        <f t="array" ref="AL12">IFERROR(IF(OR(TEXT(AL$11,"ММГГ")=TEXT(IFERROR(КР!$FY$10:$KL$10*("Ремонт"=КР!$FZ12:$KN12),0),"ММГГ")),"Ремонт",""),"")</f>
        <v/>
      </c>
      <c r="AM12" s="54" t="str">
        <f t="array" ref="AM12">IFERROR(IF(OR(TEXT(AM$11,"ММГГ")=TEXT(IFERROR(КР!$FY$10:$KL$10*("Ремонт"=КР!$FZ12:$KN12),0),"ММГГ")),"Ремонт",""),"")</f>
        <v/>
      </c>
      <c r="AN12" s="54" t="str">
        <f t="array" ref="AN12">IFERROR(IF(OR(TEXT(AN$11,"ММГГ")=TEXT(IFERROR(КР!$FY$10:$KL$10*("Ремонт"=КР!$FZ12:$KN12),0),"ММГГ")),"Ремонт",""),"")</f>
        <v/>
      </c>
      <c r="AO12" s="55" t="str">
        <f t="array" ref="AO12">IFERROR(IF(OR(TEXT(AO$11,"ММГГ")=TEXT(IFERROR(КР!$FY$10:$KL$10*("Ремонт"=КР!$FZ12:$KN12),0),"ММГГ")),"Ремонт",""),"")</f>
        <v/>
      </c>
      <c r="AP12" s="53" t="str">
        <f t="array" ref="AP12">IFERROR(IF(OR(TEXT(AP$11,"ММГГ")=TEXT(IFERROR(КР!$FY$10:$KL$10*("Ремонт"=КР!$FZ12:$KN12),0),"ММГГ")),"Ремонт",""),"")</f>
        <v/>
      </c>
      <c r="AQ12" s="54" t="str">
        <f t="array" ref="AQ12">IFERROR(IF(OR(TEXT(AQ$11,"ММГГ")=TEXT(IFERROR(КР!$FY$10:$KL$10*("Ремонт"=КР!$FZ12:$KN12),0),"ММГГ")),"Ремонт",""),"")</f>
        <v/>
      </c>
      <c r="AR12" s="54" t="str">
        <f t="array" ref="AR12">IFERROR(IF(OR(TEXT(AR$11,"ММГГ")=TEXT(IFERROR(КР!$FY$10:$KL$10*("Ремонт"=КР!$FZ12:$KN12),0),"ММГГ")),"Ремонт",""),"")</f>
        <v/>
      </c>
      <c r="AS12" s="54" t="str">
        <f t="array" ref="AS12">IFERROR(IF(OR(TEXT(AS$11,"ММГГ")=TEXT(IFERROR(КР!$FY$10:$KL$10*("Ремонт"=КР!$FZ12:$KN12),0),"ММГГ")),"Ремонт",""),"")</f>
        <v/>
      </c>
      <c r="AT12" s="54" t="str">
        <f t="array" ref="AT12">IFERROR(IF(OR(TEXT(AT$11,"ММГГ")=TEXT(IFERROR(КР!$FY$10:$KL$10*("Ремонт"=КР!$FZ12:$KN12),0),"ММГГ")),"Ремонт",""),"")</f>
        <v/>
      </c>
      <c r="AU12" s="54" t="str">
        <f t="array" ref="AU12">IFERROR(IF(OR(TEXT(AU$11,"ММГГ")=TEXT(IFERROR(КР!$FY$10:$KL$10*("Ремонт"=КР!$FZ12:$KN12),0),"ММГГ")),"Ремонт",""),"")</f>
        <v/>
      </c>
      <c r="AV12" s="54" t="str">
        <f t="array" ref="AV12">IFERROR(IF(OR(TEXT(AV$11,"ММГГ")=TEXT(IFERROR(КР!$FY$10:$KL$10*("Ремонт"=КР!$FZ12:$KN12),0),"ММГГ")),"Ремонт",""),"")</f>
        <v/>
      </c>
      <c r="AW12" s="54" t="str">
        <f t="array" ref="AW12">IFERROR(IF(OR(TEXT(AW$11,"ММГГ")=TEXT(IFERROR(КР!$FY$10:$KL$10*("Ремонт"=КР!$FZ12:$KN12),0),"ММГГ")),"Ремонт",""),"")</f>
        <v/>
      </c>
      <c r="AX12" s="54" t="str">
        <f t="array" ref="AX12">IFERROR(IF(OR(TEXT(AX$11,"ММГГ")=TEXT(IFERROR(КР!$FY$10:$KL$10*("Ремонт"=КР!$FZ12:$KN12),0),"ММГГ")),"Ремонт",""),"")</f>
        <v/>
      </c>
      <c r="AY12" s="54" t="str">
        <f t="array" ref="AY12">IFERROR(IF(OR(TEXT(AY$11,"ММГГ")=TEXT(IFERROR(КР!$FY$10:$KL$10*("Ремонт"=КР!$FZ12:$KN12),0),"ММГГ")),"Ремонт",""),"")</f>
        <v/>
      </c>
      <c r="AZ12" s="54" t="str">
        <f t="array" ref="AZ12">IFERROR(IF(OR(TEXT(AZ$11,"ММГГ")=TEXT(IFERROR(КР!$FY$10:$KL$10*("Ремонт"=КР!$FZ12:$KN12),0),"ММГГ")),"Ремонт",""),"")</f>
        <v/>
      </c>
      <c r="BA12" s="55" t="str">
        <f t="array" ref="BA12">IFERROR(IF(OR(TEXT(BA$11,"ММГГ")=TEXT(IFERROR(КР!$FY$10:$KL$10*("Ремонт"=КР!$FZ12:$KN12),0),"ММГГ")),"Ремонт",""),"")</f>
        <v/>
      </c>
      <c r="BB12" s="53" t="str">
        <f t="array" ref="BB12">IFERROR(IF(OR(TEXT(BB$11,"ММГГ")=TEXT(IFERROR(КР!$FY$10:$KL$10*("Ремонт"=КР!$FZ12:$KN12),0),"ММГГ")),"Ремонт",""),"")</f>
        <v/>
      </c>
      <c r="BC12" s="54" t="str">
        <f t="array" ref="BC12">IFERROR(IF(OR(TEXT(BC$11,"ММГГ")=TEXT(IFERROR(КР!$FY$10:$KL$10*("Ремонт"=КР!$FZ12:$KN12),0),"ММГГ")),"Ремонт",""),"")</f>
        <v/>
      </c>
      <c r="BD12" s="54" t="str">
        <f t="array" ref="BD12">IFERROR(IF(OR(TEXT(BD$11,"ММГГ")=TEXT(IFERROR(КР!$FY$10:$KL$10*("Ремонт"=КР!$FZ12:$KN12),0),"ММГГ")),"Ремонт",""),"")</f>
        <v/>
      </c>
      <c r="BE12" s="54" t="str">
        <f t="array" ref="BE12">IFERROR(IF(OR(TEXT(BE$11,"ММГГ")=TEXT(IFERROR(КР!$FY$10:$KL$10*("Ремонт"=КР!$FZ12:$KN12),0),"ММГГ")),"Ремонт",""),"")</f>
        <v/>
      </c>
      <c r="BF12" s="54" t="str">
        <f t="array" ref="BF12">IFERROR(IF(OR(TEXT(BF$11,"ММГГ")=TEXT(IFERROR(КР!$FY$10:$KL$10*("Ремонт"=КР!$FZ12:$KN12),0),"ММГГ")),"Ремонт",""),"")</f>
        <v/>
      </c>
      <c r="BG12" s="54" t="str">
        <f t="array" ref="BG12">IFERROR(IF(OR(TEXT(BG$11,"ММГГ")=TEXT(IFERROR(КР!$FY$10:$KL$10*("Ремонт"=КР!$FZ12:$KN12),0),"ММГГ")),"Ремонт",""),"")</f>
        <v/>
      </c>
      <c r="BH12" s="54" t="str">
        <f t="array" ref="BH12">IFERROR(IF(OR(TEXT(BH$11,"ММГГ")=TEXT(IFERROR(КР!$FY$10:$KL$10*("Ремонт"=КР!$FZ12:$KN12),0),"ММГГ")),"Ремонт",""),"")</f>
        <v/>
      </c>
      <c r="BI12" s="54" t="str">
        <f t="array" ref="BI12">IFERROR(IF(OR(TEXT(BI$11,"ММГГ")=TEXT(IFERROR(КР!$FY$10:$KL$10*("Ремонт"=КР!$FZ12:$KN12),0),"ММГГ")),"Ремонт",""),"")</f>
        <v/>
      </c>
      <c r="BJ12" s="54" t="str">
        <f t="array" ref="BJ12">IFERROR(IF(OR(TEXT(BJ$11,"ММГГ")=TEXT(IFERROR(КР!$FY$10:$KL$10*("Ремонт"=КР!$FZ12:$KN12),0),"ММГГ")),"Ремонт",""),"")</f>
        <v/>
      </c>
      <c r="BK12" s="54" t="str">
        <f t="array" ref="BK12">IFERROR(IF(OR(TEXT(BK$11,"ММГГ")=TEXT(IFERROR(КР!$FY$10:$KL$10*("Ремонт"=КР!$FZ12:$KN12),0),"ММГГ")),"Ремонт",""),"")</f>
        <v/>
      </c>
      <c r="BL12" s="54" t="str">
        <f t="array" ref="BL12">IFERROR(IF(OR(TEXT(BL$11,"ММГГ")=TEXT(IFERROR(КР!$FY$10:$KL$10*("Ремонт"=КР!$FZ12:$KN12),0),"ММГГ")),"Ремонт",""),"")</f>
        <v/>
      </c>
      <c r="BM12" s="55" t="str">
        <f t="array" ref="BM12">IFERROR(IF(OR(TEXT(BM$11,"ММГГ")=TEXT(IFERROR(КР!$FY$10:$KL$10*("Ремонт"=КР!$FZ12:$KN12),0),"ММГГ")),"Ремонт",""),"")</f>
        <v/>
      </c>
    </row>
    <row r="13" spans="1:65" ht="15.75" x14ac:dyDescent="0.25">
      <c r="A13" s="13" t="s">
        <v>5</v>
      </c>
      <c r="B13" s="14" t="s">
        <v>6</v>
      </c>
      <c r="C13" s="14" t="s">
        <v>7</v>
      </c>
      <c r="D13" s="14" t="s">
        <v>8</v>
      </c>
      <c r="E13" s="15">
        <v>12</v>
      </c>
      <c r="F13" s="48" t="str">
        <f t="array" ref="F13">IFERROR(IF(OR(TEXT(F$11,"ММГГ")=TEXT(IFERROR(КР!$FY$10:$KL$10*("Ремонт"=КР!$FZ13:$KN13),0),"ММГГ")),"Ремонт",""),"")</f>
        <v/>
      </c>
      <c r="G13" s="46" t="str">
        <f t="array" ref="G13">IFERROR(IF(OR(TEXT(G$11,"ММГГ")=TEXT(IFERROR(КР!$FY$10:$KL$10*("Ремонт"=КР!$FZ13:$KN13),0),"ММГГ")),"Ремонт",""),"")</f>
        <v/>
      </c>
      <c r="H13" s="46" t="str">
        <f t="array" ref="H13">IFERROR(IF(OR(TEXT(H$11,"ММГГ")=TEXT(IFERROR(КР!$FY$10:$KL$10*("Ремонт"=КР!$FZ13:$KN13),0),"ММГГ")),"Ремонт",""),"")</f>
        <v/>
      </c>
      <c r="I13" s="46" t="str">
        <f t="array" ref="I13">IFERROR(IF(OR(TEXT(I$11,"ММГГ")=TEXT(IFERROR(КР!$FY$10:$KL$10*("Ремонт"=КР!$FZ13:$KN13),0),"ММГГ")),"Ремонт",""),"")</f>
        <v/>
      </c>
      <c r="J13" s="46" t="str">
        <f t="array" ref="J13">IFERROR(IF(OR(TEXT(J$11,"ММГГ")=TEXT(IFERROR(КР!$FY$10:$KL$10*("Ремонт"=КР!$FZ13:$KN13),0),"ММГГ")),"Ремонт",""),"")</f>
        <v/>
      </c>
      <c r="K13" s="46" t="str">
        <f t="array" ref="K13">IFERROR(IF(OR(TEXT(K$11,"ММГГ")=TEXT(IFERROR(КР!$FY$10:$KL$10*("Ремонт"=КР!$FZ13:$KN13),0),"ММГГ")),"Ремонт",""),"")</f>
        <v/>
      </c>
      <c r="L13" s="46" t="str">
        <f t="array" ref="L13">IFERROR(IF(OR(TEXT(L$11,"ММГГ")=TEXT(IFERROR(КР!$FY$10:$KL$10*("Ремонт"=КР!$FZ13:$KN13),0),"ММГГ")),"Ремонт",""),"")</f>
        <v/>
      </c>
      <c r="M13" s="46" t="str">
        <f t="array" ref="M13">IFERROR(IF(OR(TEXT(M$11,"ММГГ")=TEXT(IFERROR(КР!$FY$10:$KL$10*("Ремонт"=КР!$FZ13:$KN13),0),"ММГГ")),"Ремонт",""),"")</f>
        <v/>
      </c>
      <c r="N13" s="46" t="str">
        <f t="array" ref="N13">IFERROR(IF(OR(TEXT(N$11,"ММГГ")=TEXT(IFERROR(КР!$FY$10:$KL$10*("Ремонт"=КР!$FZ13:$KN13),0),"ММГГ")),"Ремонт",""),"")</f>
        <v/>
      </c>
      <c r="O13" s="46" t="str">
        <f t="array" ref="O13">IFERROR(IF(OR(TEXT(O$11,"ММГГ")=TEXT(IFERROR(КР!$FY$10:$KL$10*("Ремонт"=КР!$FZ13:$KN13),0),"ММГГ")),"Ремонт",""),"")</f>
        <v/>
      </c>
      <c r="P13" s="46" t="str">
        <f t="array" ref="P13">IFERROR(IF(OR(TEXT(P$11,"ММГГ")=TEXT(IFERROR(КР!$FY$10:$KL$10*("Ремонт"=КР!$FZ13:$KN13),0),"ММГГ")),"Ремонт",""),"")</f>
        <v/>
      </c>
      <c r="Q13" s="49" t="str">
        <f t="array" ref="Q13">IFERROR(IF(OR(TEXT(Q$11,"ММГГ")=TEXT(IFERROR(КР!$FY$10:$KL$10*("Ремонт"=КР!$FZ13:$KN13),0),"ММГГ")),"Ремонт",""),"")</f>
        <v/>
      </c>
      <c r="R13" s="48" t="str">
        <f t="array" ref="R13">IFERROR(IF(OR(TEXT(R$11,"ММГГ")=TEXT(IFERROR(КР!$FY$10:$KL$10*("Ремонт"=КР!$FZ13:$KN13),0),"ММГГ")),"Ремонт",""),"")</f>
        <v/>
      </c>
      <c r="S13" s="46" t="str">
        <f t="array" ref="S13">IFERROR(IF(OR(TEXT(S$11,"ММГГ")=TEXT(IFERROR(КР!$FY$10:$KL$10*("Ремонт"=КР!$FZ13:$KN13),0),"ММГГ")),"Ремонт",""),"")</f>
        <v/>
      </c>
      <c r="T13" s="46" t="str">
        <f t="array" ref="T13">IFERROR(IF(OR(TEXT(T$11,"ММГГ")=TEXT(IFERROR(КР!$FY$10:$KL$10*("Ремонт"=КР!$FZ13:$KN13),0),"ММГГ")),"Ремонт",""),"")</f>
        <v/>
      </c>
      <c r="U13" s="46" t="str">
        <f t="array" ref="U13">IFERROR(IF(OR(TEXT(U$11,"ММГГ")=TEXT(IFERROR(КР!$FY$10:$KL$10*("Ремонт"=КР!$FZ13:$KN13),0),"ММГГ")),"Ремонт",""),"")</f>
        <v/>
      </c>
      <c r="V13" s="46" t="str">
        <f t="array" ref="V13">IFERROR(IF(OR(TEXT(V$11,"ММГГ")=TEXT(IFERROR(КР!$FY$10:$KL$10*("Ремонт"=КР!$FZ13:$KN13),0),"ММГГ")),"Ремонт",""),"")</f>
        <v/>
      </c>
      <c r="W13" s="46" t="str">
        <f t="array" ref="W13">IFERROR(IF(OR(TEXT(W$11,"ММГГ")=TEXT(IFERROR(КР!$FY$10:$KL$10*("Ремонт"=КР!$FZ13:$KN13),0),"ММГГ")),"Ремонт",""),"")</f>
        <v/>
      </c>
      <c r="X13" s="46" t="str">
        <f t="array" ref="X13">IFERROR(IF(OR(TEXT(X$11,"ММГГ")=TEXT(IFERROR(КР!$FY$10:$KL$10*("Ремонт"=КР!$FZ13:$KN13),0),"ММГГ")),"Ремонт",""),"")</f>
        <v/>
      </c>
      <c r="Y13" s="46" t="str">
        <f t="array" ref="Y13">IFERROR(IF(OR(TEXT(Y$11,"ММГГ")=TEXT(IFERROR(КР!$FY$10:$KL$10*("Ремонт"=КР!$FZ13:$KN13),0),"ММГГ")),"Ремонт",""),"")</f>
        <v/>
      </c>
      <c r="Z13" s="46" t="str">
        <f t="array" ref="Z13">IFERROR(IF(OR(TEXT(Z$11,"ММГГ")=TEXT(IFERROR(КР!$FY$10:$KL$10*("Ремонт"=КР!$FZ13:$KN13),0),"ММГГ")),"Ремонт",""),"")</f>
        <v/>
      </c>
      <c r="AA13" s="46" t="str">
        <f t="array" ref="AA13">IFERROR(IF(OR(TEXT(AA$11,"ММГГ")=TEXT(IFERROR(КР!$FY$10:$KL$10*("Ремонт"=КР!$FZ13:$KN13),0),"ММГГ")),"Ремонт",""),"")</f>
        <v/>
      </c>
      <c r="AB13" s="46" t="str">
        <f t="array" ref="AB13">IFERROR(IF(OR(TEXT(AB$11,"ММГГ")=TEXT(IFERROR(КР!$FY$10:$KL$10*("Ремонт"=КР!$FZ13:$KN13),0),"ММГГ")),"Ремонт",""),"")</f>
        <v/>
      </c>
      <c r="AC13" s="49" t="str">
        <f t="array" ref="AC13">IFERROR(IF(OR(TEXT(AC$11,"ММГГ")=TEXT(IFERROR(КР!$FY$10:$KL$10*("Ремонт"=КР!$FZ13:$KN13),0),"ММГГ")),"Ремонт",""),"")</f>
        <v/>
      </c>
      <c r="AD13" s="48" t="str">
        <f t="array" ref="AD13">IFERROR(IF(OR(TEXT(AD$11,"ММГГ")=TEXT(IFERROR(КР!$FY$10:$KL$10*("Ремонт"=КР!$FZ13:$KN13),0),"ММГГ")),"Ремонт",""),"")</f>
        <v/>
      </c>
      <c r="AE13" s="46" t="str">
        <f t="array" ref="AE13">IFERROR(IF(OR(TEXT(AE$11,"ММГГ")=TEXT(IFERROR(КР!$FY$10:$KL$10*("Ремонт"=КР!$FZ13:$KN13),0),"ММГГ")),"Ремонт",""),"")</f>
        <v/>
      </c>
      <c r="AF13" s="46" t="str">
        <f t="array" ref="AF13">IFERROR(IF(OR(TEXT(AF$11,"ММГГ")=TEXT(IFERROR(КР!$FY$10:$KL$10*("Ремонт"=КР!$FZ13:$KN13),0),"ММГГ")),"Ремонт",""),"")</f>
        <v/>
      </c>
      <c r="AG13" s="46" t="str">
        <f t="array" ref="AG13">IFERROR(IF(OR(TEXT(AG$11,"ММГГ")=TEXT(IFERROR(КР!$FY$10:$KL$10*("Ремонт"=КР!$FZ13:$KN13),0),"ММГГ")),"Ремонт",""),"")</f>
        <v/>
      </c>
      <c r="AH13" s="46" t="str">
        <f t="array" ref="AH13">IFERROR(IF(OR(TEXT(AH$11,"ММГГ")=TEXT(IFERROR(КР!$FY$10:$KL$10*("Ремонт"=КР!$FZ13:$KN13),0),"ММГГ")),"Ремонт",""),"")</f>
        <v/>
      </c>
      <c r="AI13" s="46" t="str">
        <f t="array" ref="AI13">IFERROR(IF(OR(TEXT(AI$11,"ММГГ")=TEXT(IFERROR(КР!$FY$10:$KL$10*("Ремонт"=КР!$FZ13:$KN13),0),"ММГГ")),"Ремонт",""),"")</f>
        <v/>
      </c>
      <c r="AJ13" s="46" t="str">
        <f t="array" ref="AJ13">IFERROR(IF(OR(TEXT(AJ$11,"ММГГ")=TEXT(IFERROR(КР!$FY$10:$KL$10*("Ремонт"=КР!$FZ13:$KN13),0),"ММГГ")),"Ремонт",""),"")</f>
        <v/>
      </c>
      <c r="AK13" s="46" t="str">
        <f t="array" ref="AK13">IFERROR(IF(OR(TEXT(AK$11,"ММГГ")=TEXT(IFERROR(КР!$FY$10:$KL$10*("Ремонт"=КР!$FZ13:$KN13),0),"ММГГ")),"Ремонт",""),"")</f>
        <v/>
      </c>
      <c r="AL13" s="46" t="str">
        <f t="array" ref="AL13">IFERROR(IF(OR(TEXT(AL$11,"ММГГ")=TEXT(IFERROR(КР!$FY$10:$KL$10*("Ремонт"=КР!$FZ13:$KN13),0),"ММГГ")),"Ремонт",""),"")</f>
        <v/>
      </c>
      <c r="AM13" s="46" t="str">
        <f t="array" ref="AM13">IFERROR(IF(OR(TEXT(AM$11,"ММГГ")=TEXT(IFERROR(КР!$FY$10:$KL$10*("Ремонт"=КР!$FZ13:$KN13),0),"ММГГ")),"Ремонт",""),"")</f>
        <v/>
      </c>
      <c r="AN13" s="46" t="str">
        <f t="array" ref="AN13">IFERROR(IF(OR(TEXT(AN$11,"ММГГ")=TEXT(IFERROR(КР!$FY$10:$KL$10*("Ремонт"=КР!$FZ13:$KN13),0),"ММГГ")),"Ремонт",""),"")</f>
        <v/>
      </c>
      <c r="AO13" s="49" t="str">
        <f t="array" ref="AO13">IFERROR(IF(OR(TEXT(AO$11,"ММГГ")=TEXT(IFERROR(КР!$FY$10:$KL$10*("Ремонт"=КР!$FZ13:$KN13),0),"ММГГ")),"Ремонт",""),"")</f>
        <v/>
      </c>
      <c r="AP13" s="48" t="str">
        <f t="array" ref="AP13">IFERROR(IF(OR(TEXT(AP$11,"ММГГ")=TEXT(IFERROR(КР!$FY$10:$KL$10*("Ремонт"=КР!$FZ13:$KN13),0),"ММГГ")),"Ремонт",""),"")</f>
        <v/>
      </c>
      <c r="AQ13" s="46" t="str">
        <f t="array" ref="AQ13">IFERROR(IF(OR(TEXT(AQ$11,"ММГГ")=TEXT(IFERROR(КР!$FY$10:$KL$10*("Ремонт"=КР!$FZ13:$KN13),0),"ММГГ")),"Ремонт",""),"")</f>
        <v/>
      </c>
      <c r="AR13" s="46" t="str">
        <f t="array" ref="AR13">IFERROR(IF(OR(TEXT(AR$11,"ММГГ")=TEXT(IFERROR(КР!$FY$10:$KL$10*("Ремонт"=КР!$FZ13:$KN13),0),"ММГГ")),"Ремонт",""),"")</f>
        <v/>
      </c>
      <c r="AS13" s="46" t="str">
        <f t="array" ref="AS13">IFERROR(IF(OR(TEXT(AS$11,"ММГГ")=TEXT(IFERROR(КР!$FY$10:$KL$10*("Ремонт"=КР!$FZ13:$KN13),0),"ММГГ")),"Ремонт",""),"")</f>
        <v/>
      </c>
      <c r="AT13" s="46" t="str">
        <f t="array" ref="AT13">IFERROR(IF(OR(TEXT(AT$11,"ММГГ")=TEXT(IFERROR(КР!$FY$10:$KL$10*("Ремонт"=КР!$FZ13:$KN13),0),"ММГГ")),"Ремонт",""),"")</f>
        <v/>
      </c>
      <c r="AU13" s="46" t="str">
        <f t="array" ref="AU13">IFERROR(IF(OR(TEXT(AU$11,"ММГГ")=TEXT(IFERROR(КР!$FY$10:$KL$10*("Ремонт"=КР!$FZ13:$KN13),0),"ММГГ")),"Ремонт",""),"")</f>
        <v/>
      </c>
      <c r="AV13" s="46" t="str">
        <f t="array" ref="AV13">IFERROR(IF(OR(TEXT(AV$11,"ММГГ")=TEXT(IFERROR(КР!$FY$10:$KL$10*("Ремонт"=КР!$FZ13:$KN13),0),"ММГГ")),"Ремонт",""),"")</f>
        <v/>
      </c>
      <c r="AW13" s="46" t="str">
        <f t="array" ref="AW13">IFERROR(IF(OR(TEXT(AW$11,"ММГГ")=TEXT(IFERROR(КР!$FY$10:$KL$10*("Ремонт"=КР!$FZ13:$KN13),0),"ММГГ")),"Ремонт",""),"")</f>
        <v/>
      </c>
      <c r="AX13" s="46" t="str">
        <f t="array" ref="AX13">IFERROR(IF(OR(TEXT(AX$11,"ММГГ")=TEXT(IFERROR(КР!$FY$10:$KL$10*("Ремонт"=КР!$FZ13:$KN13),0),"ММГГ")),"Ремонт",""),"")</f>
        <v/>
      </c>
      <c r="AY13" s="46" t="str">
        <f t="array" ref="AY13">IFERROR(IF(OR(TEXT(AY$11,"ММГГ")=TEXT(IFERROR(КР!$FY$10:$KL$10*("Ремонт"=КР!$FZ13:$KN13),0),"ММГГ")),"Ремонт",""),"")</f>
        <v/>
      </c>
      <c r="AZ13" s="46" t="str">
        <f t="array" ref="AZ13">IFERROR(IF(OR(TEXT(AZ$11,"ММГГ")=TEXT(IFERROR(КР!$FY$10:$KL$10*("Ремонт"=КР!$FZ13:$KN13),0),"ММГГ")),"Ремонт",""),"")</f>
        <v/>
      </c>
      <c r="BA13" s="49" t="str">
        <f t="array" ref="BA13">IFERROR(IF(OR(TEXT(BA$11,"ММГГ")=TEXT(IFERROR(КР!$FY$10:$KL$10*("Ремонт"=КР!$FZ13:$KN13),0),"ММГГ")),"Ремонт",""),"")</f>
        <v/>
      </c>
      <c r="BB13" s="48" t="str">
        <f t="array" ref="BB13">IFERROR(IF(OR(TEXT(BB$11,"ММГГ")=TEXT(IFERROR(КР!$FY$10:$KL$10*("Ремонт"=КР!$FZ13:$KN13),0),"ММГГ")),"Ремонт",""),"")</f>
        <v/>
      </c>
      <c r="BC13" s="46" t="str">
        <f t="array" ref="BC13">IFERROR(IF(OR(TEXT(BC$11,"ММГГ")=TEXT(IFERROR(КР!$FY$10:$KL$10*("Ремонт"=КР!$FZ13:$KN13),0),"ММГГ")),"Ремонт",""),"")</f>
        <v/>
      </c>
      <c r="BD13" s="46" t="str">
        <f t="array" ref="BD13">IFERROR(IF(OR(TEXT(BD$11,"ММГГ")=TEXT(IFERROR(КР!$FY$10:$KL$10*("Ремонт"=КР!$FZ13:$KN13),0),"ММГГ")),"Ремонт",""),"")</f>
        <v/>
      </c>
      <c r="BE13" s="46" t="str">
        <f t="array" ref="BE13">IFERROR(IF(OR(TEXT(BE$11,"ММГГ")=TEXT(IFERROR(КР!$FY$10:$KL$10*("Ремонт"=КР!$FZ13:$KN13),0),"ММГГ")),"Ремонт",""),"")</f>
        <v/>
      </c>
      <c r="BF13" s="46" t="str">
        <f t="array" ref="BF13">IFERROR(IF(OR(TEXT(BF$11,"ММГГ")=TEXT(IFERROR(КР!$FY$10:$KL$10*("Ремонт"=КР!$FZ13:$KN13),0),"ММГГ")),"Ремонт",""),"")</f>
        <v/>
      </c>
      <c r="BG13" s="46" t="str">
        <f t="array" ref="BG13">IFERROR(IF(OR(TEXT(BG$11,"ММГГ")=TEXT(IFERROR(КР!$FY$10:$KL$10*("Ремонт"=КР!$FZ13:$KN13),0),"ММГГ")),"Ремонт",""),"")</f>
        <v/>
      </c>
      <c r="BH13" s="46" t="str">
        <f t="array" ref="BH13">IFERROR(IF(OR(TEXT(BH$11,"ММГГ")=TEXT(IFERROR(КР!$FY$10:$KL$10*("Ремонт"=КР!$FZ13:$KN13),0),"ММГГ")),"Ремонт",""),"")</f>
        <v/>
      </c>
      <c r="BI13" s="46" t="str">
        <f t="array" ref="BI13">IFERROR(IF(OR(TEXT(BI$11,"ММГГ")=TEXT(IFERROR(КР!$FY$10:$KL$10*("Ремонт"=КР!$FZ13:$KN13),0),"ММГГ")),"Ремонт",""),"")</f>
        <v/>
      </c>
      <c r="BJ13" s="46" t="str">
        <f t="array" ref="BJ13">IFERROR(IF(OR(TEXT(BJ$11,"ММГГ")=TEXT(IFERROR(КР!$FY$10:$KL$10*("Ремонт"=КР!$FZ13:$KN13),0),"ММГГ")),"Ремонт",""),"")</f>
        <v/>
      </c>
      <c r="BK13" s="46" t="str">
        <f t="array" ref="BK13">IFERROR(IF(OR(TEXT(BK$11,"ММГГ")=TEXT(IFERROR(КР!$FY$10:$KL$10*("Ремонт"=КР!$FZ13:$KN13),0),"ММГГ")),"Ремонт",""),"")</f>
        <v/>
      </c>
      <c r="BL13" s="46" t="str">
        <f t="array" ref="BL13">IFERROR(IF(OR(TEXT(BL$11,"ММГГ")=TEXT(IFERROR(КР!$FY$10:$KL$10*("Ремонт"=КР!$FZ13:$KN13),0),"ММГГ")),"Ремонт",""),"")</f>
        <v/>
      </c>
      <c r="BM13" s="49" t="str">
        <f t="array" ref="BM13">IFERROR(IF(OR(TEXT(BM$11,"ММГГ")=TEXT(IFERROR(КР!$FY$10:$KL$10*("Ремонт"=КР!$FZ13:$KN13),0),"ММГГ")),"Ремонт",""),"")</f>
        <v/>
      </c>
    </row>
    <row r="14" spans="1:65" ht="15.75" x14ac:dyDescent="0.25">
      <c r="A14" s="13" t="s">
        <v>5</v>
      </c>
      <c r="B14" s="14" t="s">
        <v>6</v>
      </c>
      <c r="C14" s="14" t="s">
        <v>7</v>
      </c>
      <c r="D14" s="14" t="s">
        <v>8</v>
      </c>
      <c r="E14" s="15">
        <v>13</v>
      </c>
      <c r="F14" s="48" t="str">
        <f t="array" ref="F14">IFERROR(IF(OR(TEXT(F$11,"ММГГ")=TEXT(IFERROR(КР!$FY$10:$KL$10*("Ремонт"=КР!$FZ14:$KN14),0),"ММГГ")),"Ремонт",""),"")</f>
        <v/>
      </c>
      <c r="G14" s="46" t="str">
        <f t="array" ref="G14">IFERROR(IF(OR(TEXT(G$11,"ММГГ")=TEXT(IFERROR(КР!$FY$10:$KL$10*("Ремонт"=КР!$FZ14:$KN14),0),"ММГГ")),"Ремонт",""),"")</f>
        <v/>
      </c>
      <c r="H14" s="46" t="str">
        <f t="array" ref="H14">IFERROR(IF(OR(TEXT(H$11,"ММГГ")=TEXT(IFERROR(КР!$FY$10:$KL$10*("Ремонт"=КР!$FZ14:$KN14),0),"ММГГ")),"Ремонт",""),"")</f>
        <v/>
      </c>
      <c r="I14" s="46" t="str">
        <f t="array" ref="I14">IFERROR(IF(OR(TEXT(I$11,"ММГГ")=TEXT(IFERROR(КР!$FY$10:$KL$10*("Ремонт"=КР!$FZ14:$KN14),0),"ММГГ")),"Ремонт",""),"")</f>
        <v/>
      </c>
      <c r="J14" s="46" t="str">
        <f t="array" ref="J14">IFERROR(IF(OR(TEXT(J$11,"ММГГ")=TEXT(IFERROR(КР!$FY$10:$KL$10*("Ремонт"=КР!$FZ14:$KN14),0),"ММГГ")),"Ремонт",""),"")</f>
        <v/>
      </c>
      <c r="K14" s="46" t="str">
        <f t="array" ref="K14">IFERROR(IF(OR(TEXT(K$11,"ММГГ")=TEXT(IFERROR(КР!$FY$10:$KL$10*("Ремонт"=КР!$FZ14:$KN14),0),"ММГГ")),"Ремонт",""),"")</f>
        <v/>
      </c>
      <c r="L14" s="46" t="str">
        <f t="array" ref="L14">IFERROR(IF(OR(TEXT(L$11,"ММГГ")=TEXT(IFERROR(КР!$FY$10:$KL$10*("Ремонт"=КР!$FZ14:$KN14),0),"ММГГ")),"Ремонт",""),"")</f>
        <v/>
      </c>
      <c r="M14" s="46" t="str">
        <f t="array" ref="M14">IFERROR(IF(OR(TEXT(M$11,"ММГГ")=TEXT(IFERROR(КР!$FY$10:$KL$10*("Ремонт"=КР!$FZ14:$KN14),0),"ММГГ")),"Ремонт",""),"")</f>
        <v/>
      </c>
      <c r="N14" s="46" t="str">
        <f t="array" ref="N14">IFERROR(IF(OR(TEXT(N$11,"ММГГ")=TEXT(IFERROR(КР!$FY$10:$KL$10*("Ремонт"=КР!$FZ14:$KN14),0),"ММГГ")),"Ремонт",""),"")</f>
        <v/>
      </c>
      <c r="O14" s="46" t="str">
        <f t="array" ref="O14">IFERROR(IF(OR(TEXT(O$11,"ММГГ")=TEXT(IFERROR(КР!$FY$10:$KL$10*("Ремонт"=КР!$FZ14:$KN14),0),"ММГГ")),"Ремонт",""),"")</f>
        <v/>
      </c>
      <c r="P14" s="46" t="str">
        <f t="array" ref="P14">IFERROR(IF(OR(TEXT(P$11,"ММГГ")=TEXT(IFERROR(КР!$FY$10:$KL$10*("Ремонт"=КР!$FZ14:$KN14),0),"ММГГ")),"Ремонт",""),"")</f>
        <v/>
      </c>
      <c r="Q14" s="49" t="str">
        <f t="array" ref="Q14">IFERROR(IF(OR(TEXT(Q$11,"ММГГ")=TEXT(IFERROR(КР!$FY$10:$KL$10*("Ремонт"=КР!$FZ14:$KN14),0),"ММГГ")),"Ремонт",""),"")</f>
        <v/>
      </c>
      <c r="R14" s="48" t="str">
        <f t="array" ref="R14">IFERROR(IF(OR(TEXT(R$11,"ММГГ")=TEXT(IFERROR(КР!$FY$10:$KL$10*("Ремонт"=КР!$FZ14:$KN14),0),"ММГГ")),"Ремонт",""),"")</f>
        <v/>
      </c>
      <c r="S14" s="46" t="str">
        <f t="array" ref="S14">IFERROR(IF(OR(TEXT(S$11,"ММГГ")=TEXT(IFERROR(КР!$FY$10:$KL$10*("Ремонт"=КР!$FZ14:$KN14),0),"ММГГ")),"Ремонт",""),"")</f>
        <v/>
      </c>
      <c r="T14" s="46" t="str">
        <f t="array" ref="T14">IFERROR(IF(OR(TEXT(T$11,"ММГГ")=TEXT(IFERROR(КР!$FY$10:$KL$10*("Ремонт"=КР!$FZ14:$KN14),0),"ММГГ")),"Ремонт",""),"")</f>
        <v/>
      </c>
      <c r="U14" s="46" t="str">
        <f t="array" ref="U14">IFERROR(IF(OR(TEXT(U$11,"ММГГ")=TEXT(IFERROR(КР!$FY$10:$KL$10*("Ремонт"=КР!$FZ14:$KN14),0),"ММГГ")),"Ремонт",""),"")</f>
        <v/>
      </c>
      <c r="V14" s="46" t="str">
        <f t="array" ref="V14">IFERROR(IF(OR(TEXT(V$11,"ММГГ")=TEXT(IFERROR(КР!$FY$10:$KL$10*("Ремонт"=КР!$FZ14:$KN14),0),"ММГГ")),"Ремонт",""),"")</f>
        <v/>
      </c>
      <c r="W14" s="46" t="str">
        <f t="array" ref="W14">IFERROR(IF(OR(TEXT(W$11,"ММГГ")=TEXT(IFERROR(КР!$FY$10:$KL$10*("Ремонт"=КР!$FZ14:$KN14),0),"ММГГ")),"Ремонт",""),"")</f>
        <v/>
      </c>
      <c r="X14" s="46" t="str">
        <f t="array" ref="X14">IFERROR(IF(OR(TEXT(X$11,"ММГГ")=TEXT(IFERROR(КР!$FY$10:$KL$10*("Ремонт"=КР!$FZ14:$KN14),0),"ММГГ")),"Ремонт",""),"")</f>
        <v/>
      </c>
      <c r="Y14" s="46" t="str">
        <f t="array" ref="Y14">IFERROR(IF(OR(TEXT(Y$11,"ММГГ")=TEXT(IFERROR(КР!$FY$10:$KL$10*("Ремонт"=КР!$FZ14:$KN14),0),"ММГГ")),"Ремонт",""),"")</f>
        <v/>
      </c>
      <c r="Z14" s="46" t="str">
        <f t="array" ref="Z14">IFERROR(IF(OR(TEXT(Z$11,"ММГГ")=TEXT(IFERROR(КР!$FY$10:$KL$10*("Ремонт"=КР!$FZ14:$KN14),0),"ММГГ")),"Ремонт",""),"")</f>
        <v/>
      </c>
      <c r="AA14" s="46" t="str">
        <f t="array" ref="AA14">IFERROR(IF(OR(TEXT(AA$11,"ММГГ")=TEXT(IFERROR(КР!$FY$10:$KL$10*("Ремонт"=КР!$FZ14:$KN14),0),"ММГГ")),"Ремонт",""),"")</f>
        <v/>
      </c>
      <c r="AB14" s="46" t="str">
        <f t="array" ref="AB14">IFERROR(IF(OR(TEXT(AB$11,"ММГГ")=TEXT(IFERROR(КР!$FY$10:$KL$10*("Ремонт"=КР!$FZ14:$KN14),0),"ММГГ")),"Ремонт",""),"")</f>
        <v/>
      </c>
      <c r="AC14" s="49" t="str">
        <f t="array" ref="AC14">IFERROR(IF(OR(TEXT(AC$11,"ММГГ")=TEXT(IFERROR(КР!$FY$10:$KL$10*("Ремонт"=КР!$FZ14:$KN14),0),"ММГГ")),"Ремонт",""),"")</f>
        <v/>
      </c>
      <c r="AD14" s="48" t="str">
        <f t="array" ref="AD14">IFERROR(IF(OR(TEXT(AD$11,"ММГГ")=TEXT(IFERROR(КР!$FY$10:$KL$10*("Ремонт"=КР!$FZ14:$KN14),0),"ММГГ")),"Ремонт",""),"")</f>
        <v/>
      </c>
      <c r="AE14" s="46" t="str">
        <f t="array" ref="AE14">IFERROR(IF(OR(TEXT(AE$11,"ММГГ")=TEXT(IFERROR(КР!$FY$10:$KL$10*("Ремонт"=КР!$FZ14:$KN14),0),"ММГГ")),"Ремонт",""),"")</f>
        <v/>
      </c>
      <c r="AF14" s="46" t="str">
        <f t="array" ref="AF14">IFERROR(IF(OR(TEXT(AF$11,"ММГГ")=TEXT(IFERROR(КР!$FY$10:$KL$10*("Ремонт"=КР!$FZ14:$KN14),0),"ММГГ")),"Ремонт",""),"")</f>
        <v>Ремонт</v>
      </c>
      <c r="AG14" s="46" t="str">
        <f t="array" ref="AG14">IFERROR(IF(OR(TEXT(AG$11,"ММГГ")=TEXT(IFERROR(КР!$FY$10:$KL$10*("Ремонт"=КР!$FZ14:$KN14),0),"ММГГ")),"Ремонт",""),"")</f>
        <v/>
      </c>
      <c r="AH14" s="46" t="str">
        <f t="array" ref="AH14">IFERROR(IF(OR(TEXT(AH$11,"ММГГ")=TEXT(IFERROR(КР!$FY$10:$KL$10*("Ремонт"=КР!$FZ14:$KN14),0),"ММГГ")),"Ремонт",""),"")</f>
        <v/>
      </c>
      <c r="AI14" s="46" t="str">
        <f t="array" ref="AI14">IFERROR(IF(OR(TEXT(AI$11,"ММГГ")=TEXT(IFERROR(КР!$FY$10:$KL$10*("Ремонт"=КР!$FZ14:$KN14),0),"ММГГ")),"Ремонт",""),"")</f>
        <v/>
      </c>
      <c r="AJ14" s="46" t="str">
        <f t="array" ref="AJ14">IFERROR(IF(OR(TEXT(AJ$11,"ММГГ")=TEXT(IFERROR(КР!$FY$10:$KL$10*("Ремонт"=КР!$FZ14:$KN14),0),"ММГГ")),"Ремонт",""),"")</f>
        <v/>
      </c>
      <c r="AK14" s="46" t="str">
        <f t="array" ref="AK14">IFERROR(IF(OR(TEXT(AK$11,"ММГГ")=TEXT(IFERROR(КР!$FY$10:$KL$10*("Ремонт"=КР!$FZ14:$KN14),0),"ММГГ")),"Ремонт",""),"")</f>
        <v/>
      </c>
      <c r="AL14" s="46" t="str">
        <f t="array" ref="AL14">IFERROR(IF(OR(TEXT(AL$11,"ММГГ")=TEXT(IFERROR(КР!$FY$10:$KL$10*("Ремонт"=КР!$FZ14:$KN14),0),"ММГГ")),"Ремонт",""),"")</f>
        <v/>
      </c>
      <c r="AM14" s="46" t="str">
        <f t="array" ref="AM14">IFERROR(IF(OR(TEXT(AM$11,"ММГГ")=TEXT(IFERROR(КР!$FY$10:$KL$10*("Ремонт"=КР!$FZ14:$KN14),0),"ММГГ")),"Ремонт",""),"")</f>
        <v/>
      </c>
      <c r="AN14" s="46" t="str">
        <f t="array" ref="AN14">IFERROR(IF(OR(TEXT(AN$11,"ММГГ")=TEXT(IFERROR(КР!$FY$10:$KL$10*("Ремонт"=КР!$FZ14:$KN14),0),"ММГГ")),"Ремонт",""),"")</f>
        <v/>
      </c>
      <c r="AO14" s="49" t="str">
        <f t="array" ref="AO14">IFERROR(IF(OR(TEXT(AO$11,"ММГГ")=TEXT(IFERROR(КР!$FY$10:$KL$10*("Ремонт"=КР!$FZ14:$KN14),0),"ММГГ")),"Ремонт",""),"")</f>
        <v/>
      </c>
      <c r="AP14" s="48" t="str">
        <f t="array" ref="AP14">IFERROR(IF(OR(TEXT(AP$11,"ММГГ")=TEXT(IFERROR(КР!$FY$10:$KL$10*("Ремонт"=КР!$FZ14:$KN14),0),"ММГГ")),"Ремонт",""),"")</f>
        <v/>
      </c>
      <c r="AQ14" s="46" t="str">
        <f t="array" ref="AQ14">IFERROR(IF(OR(TEXT(AQ$11,"ММГГ")=TEXT(IFERROR(КР!$FY$10:$KL$10*("Ремонт"=КР!$FZ14:$KN14),0),"ММГГ")),"Ремонт",""),"")</f>
        <v/>
      </c>
      <c r="AR14" s="46" t="str">
        <f t="array" ref="AR14">IFERROR(IF(OR(TEXT(AR$11,"ММГГ")=TEXT(IFERROR(КР!$FY$10:$KL$10*("Ремонт"=КР!$FZ14:$KN14),0),"ММГГ")),"Ремонт",""),"")</f>
        <v/>
      </c>
      <c r="AS14" s="46" t="str">
        <f t="array" ref="AS14">IFERROR(IF(OR(TEXT(AS$11,"ММГГ")=TEXT(IFERROR(КР!$FY$10:$KL$10*("Ремонт"=КР!$FZ14:$KN14),0),"ММГГ")),"Ремонт",""),"")</f>
        <v/>
      </c>
      <c r="AT14" s="46" t="str">
        <f t="array" ref="AT14">IFERROR(IF(OR(TEXT(AT$11,"ММГГ")=TEXT(IFERROR(КР!$FY$10:$KL$10*("Ремонт"=КР!$FZ14:$KN14),0),"ММГГ")),"Ремонт",""),"")</f>
        <v/>
      </c>
      <c r="AU14" s="46" t="str">
        <f t="array" ref="AU14">IFERROR(IF(OR(TEXT(AU$11,"ММГГ")=TEXT(IFERROR(КР!$FY$10:$KL$10*("Ремонт"=КР!$FZ14:$KN14),0),"ММГГ")),"Ремонт",""),"")</f>
        <v/>
      </c>
      <c r="AV14" s="46" t="str">
        <f t="array" ref="AV14">IFERROR(IF(OR(TEXT(AV$11,"ММГГ")=TEXT(IFERROR(КР!$FY$10:$KL$10*("Ремонт"=КР!$FZ14:$KN14),0),"ММГГ")),"Ремонт",""),"")</f>
        <v/>
      </c>
      <c r="AW14" s="46" t="str">
        <f t="array" ref="AW14">IFERROR(IF(OR(TEXT(AW$11,"ММГГ")=TEXT(IFERROR(КР!$FY$10:$KL$10*("Ремонт"=КР!$FZ14:$KN14),0),"ММГГ")),"Ремонт",""),"")</f>
        <v/>
      </c>
      <c r="AX14" s="46" t="str">
        <f t="array" ref="AX14">IFERROR(IF(OR(TEXT(AX$11,"ММГГ")=TEXT(IFERROR(КР!$FY$10:$KL$10*("Ремонт"=КР!$FZ14:$KN14),0),"ММГГ")),"Ремонт",""),"")</f>
        <v/>
      </c>
      <c r="AY14" s="46" t="str">
        <f t="array" ref="AY14">IFERROR(IF(OR(TEXT(AY$11,"ММГГ")=TEXT(IFERROR(КР!$FY$10:$KL$10*("Ремонт"=КР!$FZ14:$KN14),0),"ММГГ")),"Ремонт",""),"")</f>
        <v/>
      </c>
      <c r="AZ14" s="46" t="str">
        <f t="array" ref="AZ14">IFERROR(IF(OR(TEXT(AZ$11,"ММГГ")=TEXT(IFERROR(КР!$FY$10:$KL$10*("Ремонт"=КР!$FZ14:$KN14),0),"ММГГ")),"Ремонт",""),"")</f>
        <v/>
      </c>
      <c r="BA14" s="49" t="str">
        <f t="array" ref="BA14">IFERROR(IF(OR(TEXT(BA$11,"ММГГ")=TEXT(IFERROR(КР!$FY$10:$KL$10*("Ремонт"=КР!$FZ14:$KN14),0),"ММГГ")),"Ремонт",""),"")</f>
        <v/>
      </c>
      <c r="BB14" s="48" t="str">
        <f t="array" ref="BB14">IFERROR(IF(OR(TEXT(BB$11,"ММГГ")=TEXT(IFERROR(КР!$FY$10:$KL$10*("Ремонт"=КР!$FZ14:$KN14),0),"ММГГ")),"Ремонт",""),"")</f>
        <v/>
      </c>
      <c r="BC14" s="46" t="str">
        <f t="array" ref="BC14">IFERROR(IF(OR(TEXT(BC$11,"ММГГ")=TEXT(IFERROR(КР!$FY$10:$KL$10*("Ремонт"=КР!$FZ14:$KN14),0),"ММГГ")),"Ремонт",""),"")</f>
        <v/>
      </c>
      <c r="BD14" s="46" t="str">
        <f t="array" ref="BD14">IFERROR(IF(OR(TEXT(BD$11,"ММГГ")=TEXT(IFERROR(КР!$FY$10:$KL$10*("Ремонт"=КР!$FZ14:$KN14),0),"ММГГ")),"Ремонт",""),"")</f>
        <v/>
      </c>
      <c r="BE14" s="46" t="str">
        <f t="array" ref="BE14">IFERROR(IF(OR(TEXT(BE$11,"ММГГ")=TEXT(IFERROR(КР!$FY$10:$KL$10*("Ремонт"=КР!$FZ14:$KN14),0),"ММГГ")),"Ремонт",""),"")</f>
        <v/>
      </c>
      <c r="BF14" s="46" t="str">
        <f t="array" ref="BF14">IFERROR(IF(OR(TEXT(BF$11,"ММГГ")=TEXT(IFERROR(КР!$FY$10:$KL$10*("Ремонт"=КР!$FZ14:$KN14),0),"ММГГ")),"Ремонт",""),"")</f>
        <v/>
      </c>
      <c r="BG14" s="46" t="str">
        <f t="array" ref="BG14">IFERROR(IF(OR(TEXT(BG$11,"ММГГ")=TEXT(IFERROR(КР!$FY$10:$KL$10*("Ремонт"=КР!$FZ14:$KN14),0),"ММГГ")),"Ремонт",""),"")</f>
        <v/>
      </c>
      <c r="BH14" s="46" t="str">
        <f t="array" ref="BH14">IFERROR(IF(OR(TEXT(BH$11,"ММГГ")=TEXT(IFERROR(КР!$FY$10:$KL$10*("Ремонт"=КР!$FZ14:$KN14),0),"ММГГ")),"Ремонт",""),"")</f>
        <v/>
      </c>
      <c r="BI14" s="46" t="str">
        <f t="array" ref="BI14">IFERROR(IF(OR(TEXT(BI$11,"ММГГ")=TEXT(IFERROR(КР!$FY$10:$KL$10*("Ремонт"=КР!$FZ14:$KN14),0),"ММГГ")),"Ремонт",""),"")</f>
        <v/>
      </c>
      <c r="BJ14" s="46" t="str">
        <f t="array" ref="BJ14">IFERROR(IF(OR(TEXT(BJ$11,"ММГГ")=TEXT(IFERROR(КР!$FY$10:$KL$10*("Ремонт"=КР!$FZ14:$KN14),0),"ММГГ")),"Ремонт",""),"")</f>
        <v/>
      </c>
      <c r="BK14" s="46" t="str">
        <f t="array" ref="BK14">IFERROR(IF(OR(TEXT(BK$11,"ММГГ")=TEXT(IFERROR(КР!$FY$10:$KL$10*("Ремонт"=КР!$FZ14:$KN14),0),"ММГГ")),"Ремонт",""),"")</f>
        <v/>
      </c>
      <c r="BL14" s="46" t="str">
        <f t="array" ref="BL14">IFERROR(IF(OR(TEXT(BL$11,"ММГГ")=TEXT(IFERROR(КР!$FY$10:$KL$10*("Ремонт"=КР!$FZ14:$KN14),0),"ММГГ")),"Ремонт",""),"")</f>
        <v/>
      </c>
      <c r="BM14" s="49" t="str">
        <f t="array" ref="BM14">IFERROR(IF(OR(TEXT(BM$11,"ММГГ")=TEXT(IFERROR(КР!$FY$10:$KL$10*("Ремонт"=КР!$FZ14:$KN14),0),"ММГГ")),"Ремонт",""),"")</f>
        <v/>
      </c>
    </row>
    <row r="15" spans="1:65" ht="15.75" x14ac:dyDescent="0.25">
      <c r="A15" s="13" t="s">
        <v>5</v>
      </c>
      <c r="B15" s="14" t="s">
        <v>6</v>
      </c>
      <c r="C15" s="14" t="s">
        <v>7</v>
      </c>
      <c r="D15" s="14" t="s">
        <v>8</v>
      </c>
      <c r="E15" s="15">
        <v>14</v>
      </c>
      <c r="F15" s="48" t="str">
        <f t="array" ref="F15">IFERROR(IF(OR(TEXT(F$11,"ММГГ")=TEXT(IFERROR(КР!$FY$10:$KL$10*("Ремонт"=КР!$FZ15:$KN15),0),"ММГГ")),"Ремонт",""),"")</f>
        <v/>
      </c>
      <c r="G15" s="46" t="str">
        <f t="array" ref="G15">IFERROR(IF(OR(TEXT(G$11,"ММГГ")=TEXT(IFERROR(КР!$FY$10:$KL$10*("Ремонт"=КР!$FZ15:$KN15),0),"ММГГ")),"Ремонт",""),"")</f>
        <v/>
      </c>
      <c r="H15" s="46" t="str">
        <f t="array" ref="H15">IFERROR(IF(OR(TEXT(H$11,"ММГГ")=TEXT(IFERROR(КР!$FY$10:$KL$10*("Ремонт"=КР!$FZ15:$KN15),0),"ММГГ")),"Ремонт",""),"")</f>
        <v/>
      </c>
      <c r="I15" s="46" t="str">
        <f t="array" ref="I15">IFERROR(IF(OR(TEXT(I$11,"ММГГ")=TEXT(IFERROR(КР!$FY$10:$KL$10*("Ремонт"=КР!$FZ15:$KN15),0),"ММГГ")),"Ремонт",""),"")</f>
        <v/>
      </c>
      <c r="J15" s="46" t="str">
        <f t="array" ref="J15">IFERROR(IF(OR(TEXT(J$11,"ММГГ")=TEXT(IFERROR(КР!$FY$10:$KL$10*("Ремонт"=КР!$FZ15:$KN15),0),"ММГГ")),"Ремонт",""),"")</f>
        <v/>
      </c>
      <c r="K15" s="46" t="str">
        <f t="array" ref="K15">IFERROR(IF(OR(TEXT(K$11,"ММГГ")=TEXT(IFERROR(КР!$FY$10:$KL$10*("Ремонт"=КР!$FZ15:$KN15),0),"ММГГ")),"Ремонт",""),"")</f>
        <v/>
      </c>
      <c r="L15" s="46" t="str">
        <f t="array" ref="L15">IFERROR(IF(OR(TEXT(L$11,"ММГГ")=TEXT(IFERROR(КР!$FY$10:$KL$10*("Ремонт"=КР!$FZ15:$KN15),0),"ММГГ")),"Ремонт",""),"")</f>
        <v/>
      </c>
      <c r="M15" s="46" t="str">
        <f t="array" ref="M15">IFERROR(IF(OR(TEXT(M$11,"ММГГ")=TEXT(IFERROR(КР!$FY$10:$KL$10*("Ремонт"=КР!$FZ15:$KN15),0),"ММГГ")),"Ремонт",""),"")</f>
        <v/>
      </c>
      <c r="N15" s="46" t="str">
        <f t="array" ref="N15">IFERROR(IF(OR(TEXT(N$11,"ММГГ")=TEXT(IFERROR(КР!$FY$10:$KL$10*("Ремонт"=КР!$FZ15:$KN15),0),"ММГГ")),"Ремонт",""),"")</f>
        <v/>
      </c>
      <c r="O15" s="46" t="str">
        <f t="array" ref="O15">IFERROR(IF(OR(TEXT(O$11,"ММГГ")=TEXT(IFERROR(КР!$FY$10:$KL$10*("Ремонт"=КР!$FZ15:$KN15),0),"ММГГ")),"Ремонт",""),"")</f>
        <v/>
      </c>
      <c r="P15" s="46" t="str">
        <f t="array" ref="P15">IFERROR(IF(OR(TEXT(P$11,"ММГГ")=TEXT(IFERROR(КР!$FY$10:$KL$10*("Ремонт"=КР!$FZ15:$KN15),0),"ММГГ")),"Ремонт",""),"")</f>
        <v/>
      </c>
      <c r="Q15" s="49" t="str">
        <f t="array" ref="Q15">IFERROR(IF(OR(TEXT(Q$11,"ММГГ")=TEXT(IFERROR(КР!$FY$10:$KL$10*("Ремонт"=КР!$FZ15:$KN15),0),"ММГГ")),"Ремонт",""),"")</f>
        <v/>
      </c>
      <c r="R15" s="48" t="str">
        <f t="array" ref="R15">IFERROR(IF(OR(TEXT(R$11,"ММГГ")=TEXT(IFERROR(КР!$FY$10:$KL$10*("Ремонт"=КР!$FZ15:$KN15),0),"ММГГ")),"Ремонт",""),"")</f>
        <v/>
      </c>
      <c r="S15" s="46" t="str">
        <f t="array" ref="S15">IFERROR(IF(OR(TEXT(S$11,"ММГГ")=TEXT(IFERROR(КР!$FY$10:$KL$10*("Ремонт"=КР!$FZ15:$KN15),0),"ММГГ")),"Ремонт",""),"")</f>
        <v>Ремонт</v>
      </c>
      <c r="T15" s="46" t="str">
        <f t="array" ref="T15">IFERROR(IF(OR(TEXT(T$11,"ММГГ")=TEXT(IFERROR(КР!$FY$10:$KL$10*("Ремонт"=КР!$FZ15:$KN15),0),"ММГГ")),"Ремонт",""),"")</f>
        <v/>
      </c>
      <c r="U15" s="46" t="str">
        <f t="array" ref="U15">IFERROR(IF(OR(TEXT(U$11,"ММГГ")=TEXT(IFERROR(КР!$FY$10:$KL$10*("Ремонт"=КР!$FZ15:$KN15),0),"ММГГ")),"Ремонт",""),"")</f>
        <v/>
      </c>
      <c r="V15" s="46" t="str">
        <f t="array" ref="V15">IFERROR(IF(OR(TEXT(V$11,"ММГГ")=TEXT(IFERROR(КР!$FY$10:$KL$10*("Ремонт"=КР!$FZ15:$KN15),0),"ММГГ")),"Ремонт",""),"")</f>
        <v/>
      </c>
      <c r="W15" s="46" t="str">
        <f t="array" ref="W15">IFERROR(IF(OR(TEXT(W$11,"ММГГ")=TEXT(IFERROR(КР!$FY$10:$KL$10*("Ремонт"=КР!$FZ15:$KN15),0),"ММГГ")),"Ремонт",""),"")</f>
        <v/>
      </c>
      <c r="X15" s="46" t="str">
        <f t="array" ref="X15">IFERROR(IF(OR(TEXT(X$11,"ММГГ")=TEXT(IFERROR(КР!$FY$10:$KL$10*("Ремонт"=КР!$FZ15:$KN15),0),"ММГГ")),"Ремонт",""),"")</f>
        <v/>
      </c>
      <c r="Y15" s="46" t="str">
        <f t="array" ref="Y15">IFERROR(IF(OR(TEXT(Y$11,"ММГГ")=TEXT(IFERROR(КР!$FY$10:$KL$10*("Ремонт"=КР!$FZ15:$KN15),0),"ММГГ")),"Ремонт",""),"")</f>
        <v/>
      </c>
      <c r="Z15" s="46" t="str">
        <f t="array" ref="Z15">IFERROR(IF(OR(TEXT(Z$11,"ММГГ")=TEXT(IFERROR(КР!$FY$10:$KL$10*("Ремонт"=КР!$FZ15:$KN15),0),"ММГГ")),"Ремонт",""),"")</f>
        <v/>
      </c>
      <c r="AA15" s="46" t="str">
        <f t="array" ref="AA15">IFERROR(IF(OR(TEXT(AA$11,"ММГГ")=TEXT(IFERROR(КР!$FY$10:$KL$10*("Ремонт"=КР!$FZ15:$KN15),0),"ММГГ")),"Ремонт",""),"")</f>
        <v/>
      </c>
      <c r="AB15" s="46" t="str">
        <f t="array" ref="AB15">IFERROR(IF(OR(TEXT(AB$11,"ММГГ")=TEXT(IFERROR(КР!$FY$10:$KL$10*("Ремонт"=КР!$FZ15:$KN15),0),"ММГГ")),"Ремонт",""),"")</f>
        <v/>
      </c>
      <c r="AC15" s="49" t="str">
        <f t="array" ref="AC15">IFERROR(IF(OR(TEXT(AC$11,"ММГГ")=TEXT(IFERROR(КР!$FY$10:$KL$10*("Ремонт"=КР!$FZ15:$KN15),0),"ММГГ")),"Ремонт",""),"")</f>
        <v/>
      </c>
      <c r="AD15" s="48" t="str">
        <f t="array" ref="AD15">IFERROR(IF(OR(TEXT(AD$11,"ММГГ")=TEXT(IFERROR(КР!$FY$10:$KL$10*("Ремонт"=КР!$FZ15:$KN15),0),"ММГГ")),"Ремонт",""),"")</f>
        <v/>
      </c>
      <c r="AE15" s="46" t="str">
        <f t="array" ref="AE15">IFERROR(IF(OR(TEXT(AE$11,"ММГГ")=TEXT(IFERROR(КР!$FY$10:$KL$10*("Ремонт"=КР!$FZ15:$KN15),0),"ММГГ")),"Ремонт",""),"")</f>
        <v/>
      </c>
      <c r="AF15" s="46" t="str">
        <f t="array" ref="AF15">IFERROR(IF(OR(TEXT(AF$11,"ММГГ")=TEXT(IFERROR(КР!$FY$10:$KL$10*("Ремонт"=КР!$FZ15:$KN15),0),"ММГГ")),"Ремонт",""),"")</f>
        <v/>
      </c>
      <c r="AG15" s="46" t="str">
        <f t="array" ref="AG15">IFERROR(IF(OR(TEXT(AG$11,"ММГГ")=TEXT(IFERROR(КР!$FY$10:$KL$10*("Ремонт"=КР!$FZ15:$KN15),0),"ММГГ")),"Ремонт",""),"")</f>
        <v/>
      </c>
      <c r="AH15" s="46" t="str">
        <f t="array" ref="AH15">IFERROR(IF(OR(TEXT(AH$11,"ММГГ")=TEXT(IFERROR(КР!$FY$10:$KL$10*("Ремонт"=КР!$FZ15:$KN15),0),"ММГГ")),"Ремонт",""),"")</f>
        <v/>
      </c>
      <c r="AI15" s="46" t="str">
        <f t="array" ref="AI15">IFERROR(IF(OR(TEXT(AI$11,"ММГГ")=TEXT(IFERROR(КР!$FY$10:$KL$10*("Ремонт"=КР!$FZ15:$KN15),0),"ММГГ")),"Ремонт",""),"")</f>
        <v/>
      </c>
      <c r="AJ15" s="46" t="str">
        <f t="array" ref="AJ15">IFERROR(IF(OR(TEXT(AJ$11,"ММГГ")=TEXT(IFERROR(КР!$FY$10:$KL$10*("Ремонт"=КР!$FZ15:$KN15),0),"ММГГ")),"Ремонт",""),"")</f>
        <v/>
      </c>
      <c r="AK15" s="46" t="str">
        <f t="array" ref="AK15">IFERROR(IF(OR(TEXT(AK$11,"ММГГ")=TEXT(IFERROR(КР!$FY$10:$KL$10*("Ремонт"=КР!$FZ15:$KN15),0),"ММГГ")),"Ремонт",""),"")</f>
        <v/>
      </c>
      <c r="AL15" s="46" t="str">
        <f t="array" ref="AL15">IFERROR(IF(OR(TEXT(AL$11,"ММГГ")=TEXT(IFERROR(КР!$FY$10:$KL$10*("Ремонт"=КР!$FZ15:$KN15),0),"ММГГ")),"Ремонт",""),"")</f>
        <v/>
      </c>
      <c r="AM15" s="46" t="str">
        <f t="array" ref="AM15">IFERROR(IF(OR(TEXT(AM$11,"ММГГ")=TEXT(IFERROR(КР!$FY$10:$KL$10*("Ремонт"=КР!$FZ15:$KN15),0),"ММГГ")),"Ремонт",""),"")</f>
        <v/>
      </c>
      <c r="AN15" s="46" t="str">
        <f t="array" ref="AN15">IFERROR(IF(OR(TEXT(AN$11,"ММГГ")=TEXT(IFERROR(КР!$FY$10:$KL$10*("Ремонт"=КР!$FZ15:$KN15),0),"ММГГ")),"Ремонт",""),"")</f>
        <v/>
      </c>
      <c r="AO15" s="49" t="str">
        <f t="array" ref="AO15">IFERROR(IF(OR(TEXT(AO$11,"ММГГ")=TEXT(IFERROR(КР!$FY$10:$KL$10*("Ремонт"=КР!$FZ15:$KN15),0),"ММГГ")),"Ремонт",""),"")</f>
        <v/>
      </c>
      <c r="AP15" s="48" t="str">
        <f t="array" ref="AP15">IFERROR(IF(OR(TEXT(AP$11,"ММГГ")=TEXT(IFERROR(КР!$FY$10:$KL$10*("Ремонт"=КР!$FZ15:$KN15),0),"ММГГ")),"Ремонт",""),"")</f>
        <v/>
      </c>
      <c r="AQ15" s="46" t="str">
        <f t="array" ref="AQ15">IFERROR(IF(OR(TEXT(AQ$11,"ММГГ")=TEXT(IFERROR(КР!$FY$10:$KL$10*("Ремонт"=КР!$FZ15:$KN15),0),"ММГГ")),"Ремонт",""),"")</f>
        <v/>
      </c>
      <c r="AR15" s="46" t="str">
        <f t="array" ref="AR15">IFERROR(IF(OR(TEXT(AR$11,"ММГГ")=TEXT(IFERROR(КР!$FY$10:$KL$10*("Ремонт"=КР!$FZ15:$KN15),0),"ММГГ")),"Ремонт",""),"")</f>
        <v/>
      </c>
      <c r="AS15" s="46" t="str">
        <f t="array" ref="AS15">IFERROR(IF(OR(TEXT(AS$11,"ММГГ")=TEXT(IFERROR(КР!$FY$10:$KL$10*("Ремонт"=КР!$FZ15:$KN15),0),"ММГГ")),"Ремонт",""),"")</f>
        <v/>
      </c>
      <c r="AT15" s="46" t="str">
        <f t="array" ref="AT15">IFERROR(IF(OR(TEXT(AT$11,"ММГГ")=TEXT(IFERROR(КР!$FY$10:$KL$10*("Ремонт"=КР!$FZ15:$KN15),0),"ММГГ")),"Ремонт",""),"")</f>
        <v/>
      </c>
      <c r="AU15" s="46" t="str">
        <f t="array" ref="AU15">IFERROR(IF(OR(TEXT(AU$11,"ММГГ")=TEXT(IFERROR(КР!$FY$10:$KL$10*("Ремонт"=КР!$FZ15:$KN15),0),"ММГГ")),"Ремонт",""),"")</f>
        <v/>
      </c>
      <c r="AV15" s="46" t="str">
        <f t="array" ref="AV15">IFERROR(IF(OR(TEXT(AV$11,"ММГГ")=TEXT(IFERROR(КР!$FY$10:$KL$10*("Ремонт"=КР!$FZ15:$KN15),0),"ММГГ")),"Ремонт",""),"")</f>
        <v/>
      </c>
      <c r="AW15" s="46" t="str">
        <f t="array" ref="AW15">IFERROR(IF(OR(TEXT(AW$11,"ММГГ")=TEXT(IFERROR(КР!$FY$10:$KL$10*("Ремонт"=КР!$FZ15:$KN15),0),"ММГГ")),"Ремонт",""),"")</f>
        <v/>
      </c>
      <c r="AX15" s="46" t="str">
        <f t="array" ref="AX15">IFERROR(IF(OR(TEXT(AX$11,"ММГГ")=TEXT(IFERROR(КР!$FY$10:$KL$10*("Ремонт"=КР!$FZ15:$KN15),0),"ММГГ")),"Ремонт",""),"")</f>
        <v/>
      </c>
      <c r="AY15" s="46" t="str">
        <f t="array" ref="AY15">IFERROR(IF(OR(TEXT(AY$11,"ММГГ")=TEXT(IFERROR(КР!$FY$10:$KL$10*("Ремонт"=КР!$FZ15:$KN15),0),"ММГГ")),"Ремонт",""),"")</f>
        <v/>
      </c>
      <c r="AZ15" s="46" t="str">
        <f t="array" ref="AZ15">IFERROR(IF(OR(TEXT(AZ$11,"ММГГ")=TEXT(IFERROR(КР!$FY$10:$KL$10*("Ремонт"=КР!$FZ15:$KN15),0),"ММГГ")),"Ремонт",""),"")</f>
        <v/>
      </c>
      <c r="BA15" s="49" t="str">
        <f t="array" ref="BA15">IFERROR(IF(OR(TEXT(BA$11,"ММГГ")=TEXT(IFERROR(КР!$FY$10:$KL$10*("Ремонт"=КР!$FZ15:$KN15),0),"ММГГ")),"Ремонт",""),"")</f>
        <v/>
      </c>
      <c r="BB15" s="48" t="str">
        <f t="array" ref="BB15">IFERROR(IF(OR(TEXT(BB$11,"ММГГ")=TEXT(IFERROR(КР!$FY$10:$KL$10*("Ремонт"=КР!$FZ15:$KN15),0),"ММГГ")),"Ремонт",""),"")</f>
        <v/>
      </c>
      <c r="BC15" s="46" t="str">
        <f t="array" ref="BC15">IFERROR(IF(OR(TEXT(BC$11,"ММГГ")=TEXT(IFERROR(КР!$FY$10:$KL$10*("Ремонт"=КР!$FZ15:$KN15),0),"ММГГ")),"Ремонт",""),"")</f>
        <v/>
      </c>
      <c r="BD15" s="46" t="str">
        <f t="array" ref="BD15">IFERROR(IF(OR(TEXT(BD$11,"ММГГ")=TEXT(IFERROR(КР!$FY$10:$KL$10*("Ремонт"=КР!$FZ15:$KN15),0),"ММГГ")),"Ремонт",""),"")</f>
        <v/>
      </c>
      <c r="BE15" s="46" t="str">
        <f t="array" ref="BE15">IFERROR(IF(OR(TEXT(BE$11,"ММГГ")=TEXT(IFERROR(КР!$FY$10:$KL$10*("Ремонт"=КР!$FZ15:$KN15),0),"ММГГ")),"Ремонт",""),"")</f>
        <v/>
      </c>
      <c r="BF15" s="46" t="str">
        <f t="array" ref="BF15">IFERROR(IF(OR(TEXT(BF$11,"ММГГ")=TEXT(IFERROR(КР!$FY$10:$KL$10*("Ремонт"=КР!$FZ15:$KN15),0),"ММГГ")),"Ремонт",""),"")</f>
        <v/>
      </c>
      <c r="BG15" s="46" t="str">
        <f t="array" ref="BG15">IFERROR(IF(OR(TEXT(BG$11,"ММГГ")=TEXT(IFERROR(КР!$FY$10:$KL$10*("Ремонт"=КР!$FZ15:$KN15),0),"ММГГ")),"Ремонт",""),"")</f>
        <v/>
      </c>
      <c r="BH15" s="46" t="str">
        <f t="array" ref="BH15">IFERROR(IF(OR(TEXT(BH$11,"ММГГ")=TEXT(IFERROR(КР!$FY$10:$KL$10*("Ремонт"=КР!$FZ15:$KN15),0),"ММГГ")),"Ремонт",""),"")</f>
        <v/>
      </c>
      <c r="BI15" s="46" t="str">
        <f t="array" ref="BI15">IFERROR(IF(OR(TEXT(BI$11,"ММГГ")=TEXT(IFERROR(КР!$FY$10:$KL$10*("Ремонт"=КР!$FZ15:$KN15),0),"ММГГ")),"Ремонт",""),"")</f>
        <v/>
      </c>
      <c r="BJ15" s="46" t="str">
        <f t="array" ref="BJ15">IFERROR(IF(OR(TEXT(BJ$11,"ММГГ")=TEXT(IFERROR(КР!$FY$10:$KL$10*("Ремонт"=КР!$FZ15:$KN15),0),"ММГГ")),"Ремонт",""),"")</f>
        <v/>
      </c>
      <c r="BK15" s="46" t="str">
        <f t="array" ref="BK15">IFERROR(IF(OR(TEXT(BK$11,"ММГГ")=TEXT(IFERROR(КР!$FY$10:$KL$10*("Ремонт"=КР!$FZ15:$KN15),0),"ММГГ")),"Ремонт",""),"")</f>
        <v/>
      </c>
      <c r="BL15" s="46" t="str">
        <f t="array" ref="BL15">IFERROR(IF(OR(TEXT(BL$11,"ММГГ")=TEXT(IFERROR(КР!$FY$10:$KL$10*("Ремонт"=КР!$FZ15:$KN15),0),"ММГГ")),"Ремонт",""),"")</f>
        <v/>
      </c>
      <c r="BM15" s="49" t="str">
        <f t="array" ref="BM15">IFERROR(IF(OR(TEXT(BM$11,"ММГГ")=TEXT(IFERROR(КР!$FY$10:$KL$10*("Ремонт"=КР!$FZ15:$KN15),0),"ММГГ")),"Ремонт",""),"")</f>
        <v/>
      </c>
    </row>
    <row r="16" spans="1:65" ht="15.75" x14ac:dyDescent="0.25">
      <c r="A16" s="13" t="s">
        <v>5</v>
      </c>
      <c r="B16" s="14" t="s">
        <v>6</v>
      </c>
      <c r="C16" s="14" t="s">
        <v>7</v>
      </c>
      <c r="D16" s="14" t="s">
        <v>8</v>
      </c>
      <c r="E16" s="15">
        <v>15</v>
      </c>
      <c r="F16" s="48" t="str">
        <f t="array" ref="F16">IFERROR(IF(OR(TEXT(F$11,"ММГГ")=TEXT(IFERROR(КР!$FY$10:$KL$10*("Ремонт"=КР!$FZ16:$KN16),0),"ММГГ")),"Ремонт",""),"")</f>
        <v/>
      </c>
      <c r="G16" s="46" t="str">
        <f t="array" ref="G16">IFERROR(IF(OR(TEXT(G$11,"ММГГ")=TEXT(IFERROR(КР!$FY$10:$KL$10*("Ремонт"=КР!$FZ16:$KN16),0),"ММГГ")),"Ремонт",""),"")</f>
        <v/>
      </c>
      <c r="H16" s="46" t="str">
        <f t="array" ref="H16">IFERROR(IF(OR(TEXT(H$11,"ММГГ")=TEXT(IFERROR(КР!$FY$10:$KL$10*("Ремонт"=КР!$FZ16:$KN16),0),"ММГГ")),"Ремонт",""),"")</f>
        <v/>
      </c>
      <c r="I16" s="46" t="str">
        <f t="array" ref="I16">IFERROR(IF(OR(TEXT(I$11,"ММГГ")=TEXT(IFERROR(КР!$FY$10:$KL$10*("Ремонт"=КР!$FZ16:$KN16),0),"ММГГ")),"Ремонт",""),"")</f>
        <v/>
      </c>
      <c r="J16" s="46" t="str">
        <f t="array" ref="J16">IFERROR(IF(OR(TEXT(J$11,"ММГГ")=TEXT(IFERROR(КР!$FY$10:$KL$10*("Ремонт"=КР!$FZ16:$KN16),0),"ММГГ")),"Ремонт",""),"")</f>
        <v/>
      </c>
      <c r="K16" s="46" t="str">
        <f t="array" ref="K16">IFERROR(IF(OR(TEXT(K$11,"ММГГ")=TEXT(IFERROR(КР!$FY$10:$KL$10*("Ремонт"=КР!$FZ16:$KN16),0),"ММГГ")),"Ремонт",""),"")</f>
        <v/>
      </c>
      <c r="L16" s="46" t="str">
        <f t="array" ref="L16">IFERROR(IF(OR(TEXT(L$11,"ММГГ")=TEXT(IFERROR(КР!$FY$10:$KL$10*("Ремонт"=КР!$FZ16:$KN16),0),"ММГГ")),"Ремонт",""),"")</f>
        <v/>
      </c>
      <c r="M16" s="46" t="str">
        <f t="array" ref="M16">IFERROR(IF(OR(TEXT(M$11,"ММГГ")=TEXT(IFERROR(КР!$FY$10:$KL$10*("Ремонт"=КР!$FZ16:$KN16),0),"ММГГ")),"Ремонт",""),"")</f>
        <v/>
      </c>
      <c r="N16" s="46" t="str">
        <f t="array" ref="N16">IFERROR(IF(OR(TEXT(N$11,"ММГГ")=TEXT(IFERROR(КР!$FY$10:$KL$10*("Ремонт"=КР!$FZ16:$KN16),0),"ММГГ")),"Ремонт",""),"")</f>
        <v/>
      </c>
      <c r="O16" s="46" t="str">
        <f t="array" ref="O16">IFERROR(IF(OR(TEXT(O$11,"ММГГ")=TEXT(IFERROR(КР!$FY$10:$KL$10*("Ремонт"=КР!$FZ16:$KN16),0),"ММГГ")),"Ремонт",""),"")</f>
        <v/>
      </c>
      <c r="P16" s="46" t="str">
        <f t="array" ref="P16">IFERROR(IF(OR(TEXT(P$11,"ММГГ")=TEXT(IFERROR(КР!$FY$10:$KL$10*("Ремонт"=КР!$FZ16:$KN16),0),"ММГГ")),"Ремонт",""),"")</f>
        <v/>
      </c>
      <c r="Q16" s="49" t="str">
        <f t="array" ref="Q16">IFERROR(IF(OR(TEXT(Q$11,"ММГГ")=TEXT(IFERROR(КР!$FY$10:$KL$10*("Ремонт"=КР!$FZ16:$KN16),0),"ММГГ")),"Ремонт",""),"")</f>
        <v/>
      </c>
      <c r="R16" s="48" t="str">
        <f t="array" ref="R16">IFERROR(IF(OR(TEXT(R$11,"ММГГ")=TEXT(IFERROR(КР!$FY$10:$KL$10*("Ремонт"=КР!$FZ16:$KN16),0),"ММГГ")),"Ремонт",""),"")</f>
        <v/>
      </c>
      <c r="S16" s="46" t="str">
        <f t="array" ref="S16">IFERROR(IF(OR(TEXT(S$11,"ММГГ")=TEXT(IFERROR(КР!$FY$10:$KL$10*("Ремонт"=КР!$FZ16:$KN16),0),"ММГГ")),"Ремонт",""),"")</f>
        <v/>
      </c>
      <c r="T16" s="46" t="str">
        <f t="array" ref="T16">IFERROR(IF(OR(TEXT(T$11,"ММГГ")=TEXT(IFERROR(КР!$FY$10:$KL$10*("Ремонт"=КР!$FZ16:$KN16),0),"ММГГ")),"Ремонт",""),"")</f>
        <v/>
      </c>
      <c r="U16" s="46" t="str">
        <f t="array" ref="U16">IFERROR(IF(OR(TEXT(U$11,"ММГГ")=TEXT(IFERROR(КР!$FY$10:$KL$10*("Ремонт"=КР!$FZ16:$KN16),0),"ММГГ")),"Ремонт",""),"")</f>
        <v/>
      </c>
      <c r="V16" s="46" t="str">
        <f t="array" ref="V16">IFERROR(IF(OR(TEXT(V$11,"ММГГ")=TEXT(IFERROR(КР!$FY$10:$KL$10*("Ремонт"=КР!$FZ16:$KN16),0),"ММГГ")),"Ремонт",""),"")</f>
        <v/>
      </c>
      <c r="W16" s="46" t="str">
        <f t="array" ref="W16">IFERROR(IF(OR(TEXT(W$11,"ММГГ")=TEXT(IFERROR(КР!$FY$10:$KL$10*("Ремонт"=КР!$FZ16:$KN16),0),"ММГГ")),"Ремонт",""),"")</f>
        <v/>
      </c>
      <c r="X16" s="46" t="str">
        <f t="array" ref="X16">IFERROR(IF(OR(TEXT(X$11,"ММГГ")=TEXT(IFERROR(КР!$FY$10:$KL$10*("Ремонт"=КР!$FZ16:$KN16),0),"ММГГ")),"Ремонт",""),"")</f>
        <v/>
      </c>
      <c r="Y16" s="46" t="str">
        <f t="array" ref="Y16">IFERROR(IF(OR(TEXT(Y$11,"ММГГ")=TEXT(IFERROR(КР!$FY$10:$KL$10*("Ремонт"=КР!$FZ16:$KN16),0),"ММГГ")),"Ремонт",""),"")</f>
        <v/>
      </c>
      <c r="Z16" s="46" t="str">
        <f t="array" ref="Z16">IFERROR(IF(OR(TEXT(Z$11,"ММГГ")=TEXT(IFERROR(КР!$FY$10:$KL$10*("Ремонт"=КР!$FZ16:$KN16),0),"ММГГ")),"Ремонт",""),"")</f>
        <v/>
      </c>
      <c r="AA16" s="46" t="str">
        <f t="array" ref="AA16">IFERROR(IF(OR(TEXT(AA$11,"ММГГ")=TEXT(IFERROR(КР!$FY$10:$KL$10*("Ремонт"=КР!$FZ16:$KN16),0),"ММГГ")),"Ремонт",""),"")</f>
        <v/>
      </c>
      <c r="AB16" s="46" t="str">
        <f t="array" ref="AB16">IFERROR(IF(OR(TEXT(AB$11,"ММГГ")=TEXT(IFERROR(КР!$FY$10:$KL$10*("Ремонт"=КР!$FZ16:$KN16),0),"ММГГ")),"Ремонт",""),"")</f>
        <v/>
      </c>
      <c r="AC16" s="49" t="str">
        <f t="array" ref="AC16">IFERROR(IF(OR(TEXT(AC$11,"ММГГ")=TEXT(IFERROR(КР!$FY$10:$KL$10*("Ремонт"=КР!$FZ16:$KN16),0),"ММГГ")),"Ремонт",""),"")</f>
        <v/>
      </c>
      <c r="AD16" s="48" t="str">
        <f t="array" ref="AD16">IFERROR(IF(OR(TEXT(AD$11,"ММГГ")=TEXT(IFERROR(КР!$FY$10:$KL$10*("Ремонт"=КР!$FZ16:$KN16),0),"ММГГ")),"Ремонт",""),"")</f>
        <v/>
      </c>
      <c r="AE16" s="46" t="str">
        <f t="array" ref="AE16">IFERROR(IF(OR(TEXT(AE$11,"ММГГ")=TEXT(IFERROR(КР!$FY$10:$KL$10*("Ремонт"=КР!$FZ16:$KN16),0),"ММГГ")),"Ремонт",""),"")</f>
        <v/>
      </c>
      <c r="AF16" s="46" t="str">
        <f t="array" ref="AF16">IFERROR(IF(OR(TEXT(AF$11,"ММГГ")=TEXT(IFERROR(КР!$FY$10:$KL$10*("Ремонт"=КР!$FZ16:$KN16),0),"ММГГ")),"Ремонт",""),"")</f>
        <v/>
      </c>
      <c r="AG16" s="46" t="str">
        <f t="array" ref="AG16">IFERROR(IF(OR(TEXT(AG$11,"ММГГ")=TEXT(IFERROR(КР!$FY$10:$KL$10*("Ремонт"=КР!$FZ16:$KN16),0),"ММГГ")),"Ремонт",""),"")</f>
        <v/>
      </c>
      <c r="AH16" s="46" t="str">
        <f t="array" ref="AH16">IFERROR(IF(OR(TEXT(AH$11,"ММГГ")=TEXT(IFERROR(КР!$FY$10:$KL$10*("Ремонт"=КР!$FZ16:$KN16),0),"ММГГ")),"Ремонт",""),"")</f>
        <v/>
      </c>
      <c r="AI16" s="46" t="str">
        <f t="array" ref="AI16">IFERROR(IF(OR(TEXT(AI$11,"ММГГ")=TEXT(IFERROR(КР!$FY$10:$KL$10*("Ремонт"=КР!$FZ16:$KN16),0),"ММГГ")),"Ремонт",""),"")</f>
        <v/>
      </c>
      <c r="AJ16" s="46" t="str">
        <f t="array" ref="AJ16">IFERROR(IF(OR(TEXT(AJ$11,"ММГГ")=TEXT(IFERROR(КР!$FY$10:$KL$10*("Ремонт"=КР!$FZ16:$KN16),0),"ММГГ")),"Ремонт",""),"")</f>
        <v/>
      </c>
      <c r="AK16" s="46" t="str">
        <f t="array" ref="AK16">IFERROR(IF(OR(TEXT(AK$11,"ММГГ")=TEXT(IFERROR(КР!$FY$10:$KL$10*("Ремонт"=КР!$FZ16:$KN16),0),"ММГГ")),"Ремонт",""),"")</f>
        <v>Ремонт</v>
      </c>
      <c r="AL16" s="46" t="str">
        <f t="array" ref="AL16">IFERROR(IF(OR(TEXT(AL$11,"ММГГ")=TEXT(IFERROR(КР!$FY$10:$KL$10*("Ремонт"=КР!$FZ16:$KN16),0),"ММГГ")),"Ремонт",""),"")</f>
        <v/>
      </c>
      <c r="AM16" s="46" t="str">
        <f t="array" ref="AM16">IFERROR(IF(OR(TEXT(AM$11,"ММГГ")=TEXT(IFERROR(КР!$FY$10:$KL$10*("Ремонт"=КР!$FZ16:$KN16),0),"ММГГ")),"Ремонт",""),"")</f>
        <v/>
      </c>
      <c r="AN16" s="46" t="str">
        <f t="array" ref="AN16">IFERROR(IF(OR(TEXT(AN$11,"ММГГ")=TEXT(IFERROR(КР!$FY$10:$KL$10*("Ремонт"=КР!$FZ16:$KN16),0),"ММГГ")),"Ремонт",""),"")</f>
        <v/>
      </c>
      <c r="AO16" s="49" t="str">
        <f t="array" ref="AO16">IFERROR(IF(OR(TEXT(AO$11,"ММГГ")=TEXT(IFERROR(КР!$FY$10:$KL$10*("Ремонт"=КР!$FZ16:$KN16),0),"ММГГ")),"Ремонт",""),"")</f>
        <v/>
      </c>
      <c r="AP16" s="48" t="str">
        <f t="array" ref="AP16">IFERROR(IF(OR(TEXT(AP$11,"ММГГ")=TEXT(IFERROR(КР!$FY$10:$KL$10*("Ремонт"=КР!$FZ16:$KN16),0),"ММГГ")),"Ремонт",""),"")</f>
        <v/>
      </c>
      <c r="AQ16" s="46" t="str">
        <f t="array" ref="AQ16">IFERROR(IF(OR(TEXT(AQ$11,"ММГГ")=TEXT(IFERROR(КР!$FY$10:$KL$10*("Ремонт"=КР!$FZ16:$KN16),0),"ММГГ")),"Ремонт",""),"")</f>
        <v/>
      </c>
      <c r="AR16" s="46" t="str">
        <f t="array" ref="AR16">IFERROR(IF(OR(TEXT(AR$11,"ММГГ")=TEXT(IFERROR(КР!$FY$10:$KL$10*("Ремонт"=КР!$FZ16:$KN16),0),"ММГГ")),"Ремонт",""),"")</f>
        <v/>
      </c>
      <c r="AS16" s="46" t="str">
        <f t="array" ref="AS16">IFERROR(IF(OR(TEXT(AS$11,"ММГГ")=TEXT(IFERROR(КР!$FY$10:$KL$10*("Ремонт"=КР!$FZ16:$KN16),0),"ММГГ")),"Ремонт",""),"")</f>
        <v/>
      </c>
      <c r="AT16" s="46" t="str">
        <f t="array" ref="AT16">IFERROR(IF(OR(TEXT(AT$11,"ММГГ")=TEXT(IFERROR(КР!$FY$10:$KL$10*("Ремонт"=КР!$FZ16:$KN16),0),"ММГГ")),"Ремонт",""),"")</f>
        <v/>
      </c>
      <c r="AU16" s="46" t="str">
        <f t="array" ref="AU16">IFERROR(IF(OR(TEXT(AU$11,"ММГГ")=TEXT(IFERROR(КР!$FY$10:$KL$10*("Ремонт"=КР!$FZ16:$KN16),0),"ММГГ")),"Ремонт",""),"")</f>
        <v/>
      </c>
      <c r="AV16" s="46" t="str">
        <f t="array" ref="AV16">IFERROR(IF(OR(TEXT(AV$11,"ММГГ")=TEXT(IFERROR(КР!$FY$10:$KL$10*("Ремонт"=КР!$FZ16:$KN16),0),"ММГГ")),"Ремонт",""),"")</f>
        <v/>
      </c>
      <c r="AW16" s="46" t="str">
        <f t="array" ref="AW16">IFERROR(IF(OR(TEXT(AW$11,"ММГГ")=TEXT(IFERROR(КР!$FY$10:$KL$10*("Ремонт"=КР!$FZ16:$KN16),0),"ММГГ")),"Ремонт",""),"")</f>
        <v/>
      </c>
      <c r="AX16" s="46" t="str">
        <f t="array" ref="AX16">IFERROR(IF(OR(TEXT(AX$11,"ММГГ")=TEXT(IFERROR(КР!$FY$10:$KL$10*("Ремонт"=КР!$FZ16:$KN16),0),"ММГГ")),"Ремонт",""),"")</f>
        <v/>
      </c>
      <c r="AY16" s="46" t="str">
        <f t="array" ref="AY16">IFERROR(IF(OR(TEXT(AY$11,"ММГГ")=TEXT(IFERROR(КР!$FY$10:$KL$10*("Ремонт"=КР!$FZ16:$KN16),0),"ММГГ")),"Ремонт",""),"")</f>
        <v/>
      </c>
      <c r="AZ16" s="46" t="str">
        <f t="array" ref="AZ16">IFERROR(IF(OR(TEXT(AZ$11,"ММГГ")=TEXT(IFERROR(КР!$FY$10:$KL$10*("Ремонт"=КР!$FZ16:$KN16),0),"ММГГ")),"Ремонт",""),"")</f>
        <v/>
      </c>
      <c r="BA16" s="49" t="str">
        <f t="array" ref="BA16">IFERROR(IF(OR(TEXT(BA$11,"ММГГ")=TEXT(IFERROR(КР!$FY$10:$KL$10*("Ремонт"=КР!$FZ16:$KN16),0),"ММГГ")),"Ремонт",""),"")</f>
        <v/>
      </c>
      <c r="BB16" s="48" t="str">
        <f t="array" ref="BB16">IFERROR(IF(OR(TEXT(BB$11,"ММГГ")=TEXT(IFERROR(КР!$FY$10:$KL$10*("Ремонт"=КР!$FZ16:$KN16),0),"ММГГ")),"Ремонт",""),"")</f>
        <v/>
      </c>
      <c r="BC16" s="46" t="str">
        <f t="array" ref="BC16">IFERROR(IF(OR(TEXT(BC$11,"ММГГ")=TEXT(IFERROR(КР!$FY$10:$KL$10*("Ремонт"=КР!$FZ16:$KN16),0),"ММГГ")),"Ремонт",""),"")</f>
        <v/>
      </c>
      <c r="BD16" s="46" t="str">
        <f t="array" ref="BD16">IFERROR(IF(OR(TEXT(BD$11,"ММГГ")=TEXT(IFERROR(КР!$FY$10:$KL$10*("Ремонт"=КР!$FZ16:$KN16),0),"ММГГ")),"Ремонт",""),"")</f>
        <v/>
      </c>
      <c r="BE16" s="46" t="str">
        <f t="array" ref="BE16">IFERROR(IF(OR(TEXT(BE$11,"ММГГ")=TEXT(IFERROR(КР!$FY$10:$KL$10*("Ремонт"=КР!$FZ16:$KN16),0),"ММГГ")),"Ремонт",""),"")</f>
        <v/>
      </c>
      <c r="BF16" s="46" t="str">
        <f t="array" ref="BF16">IFERROR(IF(OR(TEXT(BF$11,"ММГГ")=TEXT(IFERROR(КР!$FY$10:$KL$10*("Ремонт"=КР!$FZ16:$KN16),0),"ММГГ")),"Ремонт",""),"")</f>
        <v/>
      </c>
      <c r="BG16" s="46" t="str">
        <f t="array" ref="BG16">IFERROR(IF(OR(TEXT(BG$11,"ММГГ")=TEXT(IFERROR(КР!$FY$10:$KL$10*("Ремонт"=КР!$FZ16:$KN16),0),"ММГГ")),"Ремонт",""),"")</f>
        <v/>
      </c>
      <c r="BH16" s="46" t="str">
        <f t="array" ref="BH16">IFERROR(IF(OR(TEXT(BH$11,"ММГГ")=TEXT(IFERROR(КР!$FY$10:$KL$10*("Ремонт"=КР!$FZ16:$KN16),0),"ММГГ")),"Ремонт",""),"")</f>
        <v/>
      </c>
      <c r="BI16" s="46" t="str">
        <f t="array" ref="BI16">IFERROR(IF(OR(TEXT(BI$11,"ММГГ")=TEXT(IFERROR(КР!$FY$10:$KL$10*("Ремонт"=КР!$FZ16:$KN16),0),"ММГГ")),"Ремонт",""),"")</f>
        <v/>
      </c>
      <c r="BJ16" s="46" t="str">
        <f t="array" ref="BJ16">IFERROR(IF(OR(TEXT(BJ$11,"ММГГ")=TEXT(IFERROR(КР!$FY$10:$KL$10*("Ремонт"=КР!$FZ16:$KN16),0),"ММГГ")),"Ремонт",""),"")</f>
        <v/>
      </c>
      <c r="BK16" s="46" t="str">
        <f t="array" ref="BK16">IFERROR(IF(OR(TEXT(BK$11,"ММГГ")=TEXT(IFERROR(КР!$FY$10:$KL$10*("Ремонт"=КР!$FZ16:$KN16),0),"ММГГ")),"Ремонт",""),"")</f>
        <v/>
      </c>
      <c r="BL16" s="46" t="str">
        <f t="array" ref="BL16">IFERROR(IF(OR(TEXT(BL$11,"ММГГ")=TEXT(IFERROR(КР!$FY$10:$KL$10*("Ремонт"=КР!$FZ16:$KN16),0),"ММГГ")),"Ремонт",""),"")</f>
        <v/>
      </c>
      <c r="BM16" s="49" t="str">
        <f t="array" ref="BM16">IFERROR(IF(OR(TEXT(BM$11,"ММГГ")=TEXT(IFERROR(КР!$FY$10:$KL$10*("Ремонт"=КР!$FZ16:$KN16),0),"ММГГ")),"Ремонт",""),"")</f>
        <v/>
      </c>
    </row>
    <row r="17" spans="16:65" s="47" customFormat="1" ht="15.75" x14ac:dyDescent="0.25">
      <c r="P17" s="47" t="s">
        <v>93</v>
      </c>
      <c r="Q17" s="47">
        <f>COUNTIFS(F12:Q16,"Ремонт")</f>
        <v>0</v>
      </c>
      <c r="AB17" s="47" t="s">
        <v>93</v>
      </c>
      <c r="AC17" s="47">
        <f>COUNTIFS(R12:AC16,"Ремонт")</f>
        <v>1</v>
      </c>
      <c r="AN17" s="47" t="s">
        <v>93</v>
      </c>
      <c r="AO17" s="47">
        <f>COUNTIFS(AD12:AO16,"Ремонт")</f>
        <v>3</v>
      </c>
      <c r="AZ17" s="47" t="s">
        <v>93</v>
      </c>
      <c r="BA17" s="47">
        <f>COUNTIFS(AP12:BA16,"Ремонт")</f>
        <v>0</v>
      </c>
      <c r="BL17" s="47" t="s">
        <v>93</v>
      </c>
      <c r="BM17" s="47">
        <f>COUNTIFS(BB12:BM16,"Ремонт")</f>
        <v>0</v>
      </c>
    </row>
  </sheetData>
  <mergeCells count="5">
    <mergeCell ref="F10:Q10"/>
    <mergeCell ref="R10:AC10"/>
    <mergeCell ref="AD10:AO10"/>
    <mergeCell ref="AP10:BA10"/>
    <mergeCell ref="BB10:BM10"/>
  </mergeCells>
  <conditionalFormatting sqref="F12:BM16">
    <cfRule type="containsText" dxfId="251" priority="1" operator="containsText" text="Ремонт">
      <formula>NOT(ISERROR(SEARCH("Ремонт",F12)))</formula>
    </cfRule>
  </conditionalFormatting>
  <pageMargins left="0.7" right="0.7" top="0.75" bottom="0.75" header="0.3" footer="0.3"/>
  <pageSetup paperSize="9" orientation="portrait" verticalDpi="0" r:id="rId1"/>
  <ignoredErrors>
    <ignoredError sqref="G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7"/>
  <sheetViews>
    <sheetView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S27" sqref="S27:S28"/>
    </sheetView>
  </sheetViews>
  <sheetFormatPr defaultRowHeight="15" outlineLevelCol="1" x14ac:dyDescent="0.25"/>
  <cols>
    <col min="1" max="1" width="15.7109375" customWidth="1"/>
    <col min="2" max="2" width="19.7109375" customWidth="1"/>
    <col min="3" max="4" width="15.7109375" customWidth="1"/>
    <col min="5" max="5" width="7.28515625" customWidth="1"/>
    <col min="6" max="6" width="17.140625" customWidth="1"/>
    <col min="7" max="47" width="8.7109375" customWidth="1" outlineLevel="1"/>
    <col min="48" max="50" width="10.140625" customWidth="1" outlineLevel="1"/>
    <col min="51" max="51" width="8.7109375" customWidth="1" outlineLevel="1"/>
    <col min="52" max="75" width="8.85546875" customWidth="1" outlineLevel="1"/>
  </cols>
  <sheetData>
    <row r="1" spans="1:111" ht="15.75" thickBot="1" x14ac:dyDescent="0.3">
      <c r="AZ1" s="96" t="s">
        <v>90</v>
      </c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 t="s">
        <v>87</v>
      </c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7"/>
      <c r="BX1" s="98" t="s">
        <v>88</v>
      </c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100"/>
      <c r="CJ1" s="99" t="s">
        <v>89</v>
      </c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101" t="s">
        <v>91</v>
      </c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3"/>
    </row>
    <row r="2" spans="1:111" ht="63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19" t="s">
        <v>36</v>
      </c>
      <c r="G2" s="21" t="s">
        <v>76</v>
      </c>
      <c r="H2" s="21" t="s">
        <v>77</v>
      </c>
      <c r="I2" s="21" t="s">
        <v>78</v>
      </c>
      <c r="J2" s="21" t="s">
        <v>79</v>
      </c>
      <c r="K2" s="21" t="s">
        <v>13</v>
      </c>
      <c r="L2" s="21" t="s">
        <v>80</v>
      </c>
      <c r="M2" s="21" t="s">
        <v>81</v>
      </c>
      <c r="N2" s="21" t="s">
        <v>82</v>
      </c>
      <c r="O2" s="21" t="s">
        <v>83</v>
      </c>
      <c r="P2" s="21" t="s">
        <v>84</v>
      </c>
      <c r="Q2" s="21" t="s">
        <v>85</v>
      </c>
      <c r="R2" s="21" t="s">
        <v>86</v>
      </c>
      <c r="S2" s="21" t="s">
        <v>76</v>
      </c>
      <c r="T2" s="21" t="s">
        <v>77</v>
      </c>
      <c r="U2" s="21" t="s">
        <v>78</v>
      </c>
      <c r="V2" s="21" t="s">
        <v>79</v>
      </c>
      <c r="W2" s="21" t="s">
        <v>13</v>
      </c>
      <c r="X2" s="21" t="s">
        <v>80</v>
      </c>
      <c r="Y2" s="21" t="s">
        <v>81</v>
      </c>
      <c r="Z2" s="21" t="s">
        <v>82</v>
      </c>
      <c r="AA2" s="21" t="s">
        <v>83</v>
      </c>
      <c r="AB2" s="21" t="s">
        <v>84</v>
      </c>
      <c r="AC2" s="21" t="s">
        <v>85</v>
      </c>
      <c r="AD2" s="21" t="s">
        <v>86</v>
      </c>
      <c r="AE2" s="21" t="s">
        <v>76</v>
      </c>
      <c r="AF2" s="21" t="s">
        <v>77</v>
      </c>
      <c r="AG2" s="21" t="s">
        <v>78</v>
      </c>
      <c r="AH2" s="21" t="s">
        <v>79</v>
      </c>
      <c r="AI2" s="21" t="s">
        <v>13</v>
      </c>
      <c r="AJ2" s="21" t="s">
        <v>80</v>
      </c>
      <c r="AK2" s="21" t="s">
        <v>81</v>
      </c>
      <c r="AL2" s="21" t="s">
        <v>82</v>
      </c>
      <c r="AM2" s="21" t="s">
        <v>83</v>
      </c>
      <c r="AN2" s="21" t="s">
        <v>84</v>
      </c>
      <c r="AO2" s="21" t="s">
        <v>85</v>
      </c>
      <c r="AP2" s="21" t="s">
        <v>86</v>
      </c>
      <c r="AQ2" s="21" t="s">
        <v>76</v>
      </c>
      <c r="AR2" s="21" t="s">
        <v>77</v>
      </c>
      <c r="AS2" s="21" t="s">
        <v>78</v>
      </c>
      <c r="AT2" s="21" t="s">
        <v>79</v>
      </c>
      <c r="AU2" s="21" t="s">
        <v>13</v>
      </c>
      <c r="AV2" s="21" t="s">
        <v>80</v>
      </c>
      <c r="AW2" s="21" t="s">
        <v>81</v>
      </c>
      <c r="AX2" s="21" t="s">
        <v>82</v>
      </c>
      <c r="AY2" s="21" t="s">
        <v>83</v>
      </c>
      <c r="AZ2" s="21" t="s">
        <v>76</v>
      </c>
      <c r="BA2" s="21" t="s">
        <v>77</v>
      </c>
      <c r="BB2" s="21" t="s">
        <v>78</v>
      </c>
      <c r="BC2" s="21" t="s">
        <v>79</v>
      </c>
      <c r="BD2" s="21" t="s">
        <v>13</v>
      </c>
      <c r="BE2" s="21" t="s">
        <v>80</v>
      </c>
      <c r="BF2" s="21" t="s">
        <v>81</v>
      </c>
      <c r="BG2" s="21" t="s">
        <v>82</v>
      </c>
      <c r="BH2" s="21" t="s">
        <v>83</v>
      </c>
      <c r="BI2" s="21" t="s">
        <v>84</v>
      </c>
      <c r="BJ2" s="21" t="s">
        <v>85</v>
      </c>
      <c r="BK2" s="21" t="s">
        <v>86</v>
      </c>
      <c r="BL2" s="21" t="s">
        <v>76</v>
      </c>
      <c r="BM2" s="21" t="s">
        <v>77</v>
      </c>
      <c r="BN2" s="21" t="s">
        <v>78</v>
      </c>
      <c r="BO2" s="21" t="s">
        <v>79</v>
      </c>
      <c r="BP2" s="21" t="s">
        <v>13</v>
      </c>
      <c r="BQ2" s="21" t="s">
        <v>80</v>
      </c>
      <c r="BR2" s="21" t="s">
        <v>81</v>
      </c>
      <c r="BS2" s="21" t="s">
        <v>82</v>
      </c>
      <c r="BT2" s="21" t="s">
        <v>83</v>
      </c>
      <c r="BU2" s="21" t="s">
        <v>84</v>
      </c>
      <c r="BV2" s="21" t="s">
        <v>85</v>
      </c>
      <c r="BW2" s="32" t="s">
        <v>86</v>
      </c>
      <c r="BX2" s="38" t="s">
        <v>76</v>
      </c>
      <c r="BY2" s="37" t="s">
        <v>77</v>
      </c>
      <c r="BZ2" s="37" t="s">
        <v>78</v>
      </c>
      <c r="CA2" s="37" t="s">
        <v>79</v>
      </c>
      <c r="CB2" s="37" t="s">
        <v>13</v>
      </c>
      <c r="CC2" s="37" t="s">
        <v>80</v>
      </c>
      <c r="CD2" s="37" t="s">
        <v>81</v>
      </c>
      <c r="CE2" s="37" t="s">
        <v>82</v>
      </c>
      <c r="CF2" s="37" t="s">
        <v>83</v>
      </c>
      <c r="CG2" s="37" t="s">
        <v>84</v>
      </c>
      <c r="CH2" s="37" t="s">
        <v>85</v>
      </c>
      <c r="CI2" s="39" t="s">
        <v>86</v>
      </c>
      <c r="CJ2" s="37" t="s">
        <v>76</v>
      </c>
      <c r="CK2" s="37" t="s">
        <v>77</v>
      </c>
      <c r="CL2" s="37" t="s">
        <v>78</v>
      </c>
      <c r="CM2" s="37" t="s">
        <v>79</v>
      </c>
      <c r="CN2" s="37" t="s">
        <v>13</v>
      </c>
      <c r="CO2" s="37" t="s">
        <v>80</v>
      </c>
      <c r="CP2" s="37" t="s">
        <v>81</v>
      </c>
      <c r="CQ2" s="37" t="s">
        <v>82</v>
      </c>
      <c r="CR2" s="37" t="s">
        <v>83</v>
      </c>
      <c r="CS2" s="37" t="s">
        <v>84</v>
      </c>
      <c r="CT2" s="37" t="s">
        <v>85</v>
      </c>
      <c r="CU2" s="37" t="s">
        <v>86</v>
      </c>
      <c r="CV2" s="40" t="s">
        <v>76</v>
      </c>
      <c r="CW2" s="21" t="s">
        <v>77</v>
      </c>
      <c r="CX2" s="21" t="s">
        <v>78</v>
      </c>
      <c r="CY2" s="21" t="s">
        <v>79</v>
      </c>
      <c r="CZ2" s="21" t="s">
        <v>13</v>
      </c>
      <c r="DA2" s="21" t="s">
        <v>80</v>
      </c>
      <c r="DB2" s="21" t="s">
        <v>81</v>
      </c>
      <c r="DC2" s="21" t="s">
        <v>82</v>
      </c>
      <c r="DD2" s="21" t="s">
        <v>83</v>
      </c>
      <c r="DE2" s="21" t="s">
        <v>84</v>
      </c>
      <c r="DF2" s="21" t="s">
        <v>85</v>
      </c>
      <c r="DG2" s="41" t="s">
        <v>86</v>
      </c>
    </row>
    <row r="3" spans="1:111" x14ac:dyDescent="0.25">
      <c r="A3" s="9" t="s">
        <v>5</v>
      </c>
      <c r="B3" s="10" t="s">
        <v>6</v>
      </c>
      <c r="C3" s="10" t="s">
        <v>7</v>
      </c>
      <c r="D3" s="10" t="s">
        <v>8</v>
      </c>
      <c r="E3" s="11">
        <v>11</v>
      </c>
      <c r="F3" s="18">
        <v>10.593920475659607</v>
      </c>
      <c r="G3" s="31">
        <v>14.5</v>
      </c>
      <c r="H3" s="31">
        <v>-0.3571428571428571</v>
      </c>
      <c r="I3" s="31">
        <v>0.39999999999999991</v>
      </c>
      <c r="J3" s="31">
        <v>1</v>
      </c>
      <c r="K3" s="31">
        <v>0.63157894736842102</v>
      </c>
      <c r="L3" s="31">
        <v>2.3333333333333335</v>
      </c>
      <c r="M3" s="31" t="s">
        <v>75</v>
      </c>
      <c r="N3" s="31" t="s">
        <v>75</v>
      </c>
      <c r="O3" s="31">
        <v>-0.48275862068965514</v>
      </c>
      <c r="P3" s="31">
        <v>0.70588235294117641</v>
      </c>
      <c r="Q3" s="31">
        <v>0.13043478260869557</v>
      </c>
      <c r="R3" s="31">
        <v>0</v>
      </c>
      <c r="S3" s="31">
        <v>0</v>
      </c>
      <c r="T3" s="31">
        <v>0.11111111111111116</v>
      </c>
      <c r="U3" s="31">
        <v>1.2142857142857144</v>
      </c>
      <c r="V3" s="31">
        <v>0.13636363636363646</v>
      </c>
      <c r="W3" s="31">
        <v>-1</v>
      </c>
      <c r="X3" s="31">
        <v>-0.19999999999999996</v>
      </c>
      <c r="Y3" s="31">
        <v>0.41176470588235303</v>
      </c>
      <c r="Z3" s="31" t="s">
        <v>75</v>
      </c>
      <c r="AA3" s="31">
        <v>6.6666666666666652E-2</v>
      </c>
      <c r="AB3" s="31">
        <v>-0.5862068965517242</v>
      </c>
      <c r="AC3" s="31">
        <v>-0.23076923076923073</v>
      </c>
      <c r="AD3" s="31">
        <v>-0.67741935483870974</v>
      </c>
      <c r="AE3" s="31">
        <v>-1</v>
      </c>
      <c r="AF3" s="31">
        <v>-0.35</v>
      </c>
      <c r="AG3" s="31">
        <v>-0.19354838709677424</v>
      </c>
      <c r="AH3" s="31">
        <v>-0.88</v>
      </c>
      <c r="AI3" s="31" t="s">
        <v>75</v>
      </c>
      <c r="AJ3" s="31">
        <v>-0.95833333333333337</v>
      </c>
      <c r="AK3" s="31">
        <v>-0.16666666666666663</v>
      </c>
      <c r="AL3" s="31" t="s">
        <v>75</v>
      </c>
      <c r="AM3" s="31">
        <v>0.875</v>
      </c>
      <c r="AN3" s="31">
        <v>1.5833333333333335</v>
      </c>
      <c r="AO3" s="31">
        <v>-9.9999999999999978E-2</v>
      </c>
      <c r="AP3" s="31">
        <v>0.89999999999999991</v>
      </c>
      <c r="AQ3" s="31" t="s">
        <v>75</v>
      </c>
      <c r="AR3" s="31">
        <v>-0.15384615384615385</v>
      </c>
      <c r="AS3" s="31">
        <v>-4.0000000000000036E-2</v>
      </c>
      <c r="AT3" s="31">
        <v>-1</v>
      </c>
      <c r="AU3" s="31">
        <v>-1</v>
      </c>
      <c r="AV3" s="31">
        <v>3</v>
      </c>
      <c r="AW3" s="31">
        <v>-0.5</v>
      </c>
      <c r="AX3" s="31">
        <v>-0.1428571428571429</v>
      </c>
      <c r="AY3" s="31">
        <f>КР!DD12</f>
        <v>-0.53333333333333333</v>
      </c>
      <c r="AZ3" s="30">
        <f t="shared" ref="AZ3:BK7" si="0">IFERROR(AVERAGEIF($G$2:$AY$2,AZ$2,$G3:$AY3),0)</f>
        <v>4.5</v>
      </c>
      <c r="BA3" s="30">
        <f t="shared" si="0"/>
        <v>-0.18746947496947494</v>
      </c>
      <c r="BB3" s="30">
        <f t="shared" si="0"/>
        <v>0.34518433179723501</v>
      </c>
      <c r="BC3" s="30">
        <f t="shared" si="0"/>
        <v>-0.18590909090909088</v>
      </c>
      <c r="BD3" s="30">
        <f t="shared" si="0"/>
        <v>-0.45614035087719301</v>
      </c>
      <c r="BE3" s="30">
        <f t="shared" si="0"/>
        <v>1.0437500000000002</v>
      </c>
      <c r="BF3" s="30">
        <f t="shared" si="0"/>
        <v>-8.496732026143787E-2</v>
      </c>
      <c r="BG3" s="30">
        <f t="shared" si="0"/>
        <v>-0.1428571428571429</v>
      </c>
      <c r="BH3" s="30">
        <f t="shared" si="0"/>
        <v>-1.8606321839080453E-2</v>
      </c>
      <c r="BI3" s="30">
        <f t="shared" si="0"/>
        <v>0.56766959657426186</v>
      </c>
      <c r="BJ3" s="30">
        <f t="shared" si="0"/>
        <v>-6.6778149386845051E-2</v>
      </c>
      <c r="BK3" s="30">
        <f t="shared" si="0"/>
        <v>7.4193548387096728E-2</v>
      </c>
      <c r="BL3" s="30">
        <f t="array" ref="BL3">IFERROR(STDEV(IF($G$2:$AY$2=BL$2,$G3:$AY3,"")),0)</f>
        <v>8.674675786448736</v>
      </c>
      <c r="BM3" s="30">
        <f t="array" ref="BM3">IFERROR(STDEV(IF($G$2:$AY$2=BM$2,$G3:$AY3,"")),0)</f>
        <v>0.22021665263435536</v>
      </c>
      <c r="BN3" s="30">
        <f t="array" ref="BN3">IFERROR(STDEV(IF($G$2:$AY$2=BN$2,$G3:$AY3,"")),0)</f>
        <v>0.63164913319366256</v>
      </c>
      <c r="BO3" s="30">
        <f t="array" ref="BO3">IFERROR(STDEV(IF($G$2:$AY$2=BO$2,$G3:$AY3,"")),0)</f>
        <v>0.94069943499358233</v>
      </c>
      <c r="BP3" s="30">
        <f t="array" ref="BP3">IFERROR(STDEV(IF($G$2:$AY$2=BP$2,$G3:$AY3,"")),0)</f>
        <v>0.94199254446728409</v>
      </c>
      <c r="BQ3" s="30">
        <f t="array" ref="BQ3">IFERROR(STDEV(IF($G$2:$AY$2=BQ$2,$G3:$AY3,"")),0)</f>
        <v>1.918783553211272</v>
      </c>
      <c r="BR3" s="30">
        <f t="array" ref="BR3">IFERROR(STDEV(IF($G$2:$AY$2=BR$2,$G3:$AY3,"")),0)</f>
        <v>0.46134022925110768</v>
      </c>
      <c r="BS3" s="30">
        <f t="array" ref="BS3">IFERROR(STDEV(IF($G$2:$AY$2=BS$2,$G3:$AY3,"")),0)</f>
        <v>0</v>
      </c>
      <c r="BT3" s="30">
        <f t="array" ref="BT3">IFERROR(STDEV(IF($G$2:$AY$2=BT$2,$G3:$AY3,"")),0)</f>
        <v>0.65477349617750757</v>
      </c>
      <c r="BU3" s="30">
        <f t="array" ref="BU3">IFERROR(STDEV(IF($G$2:$AY$2=BU$2,$G3:$AY3,"")),0)</f>
        <v>1.0913538733102714</v>
      </c>
      <c r="BV3" s="30">
        <f t="array" ref="BV3">IFERROR(STDEV(IF($G$2:$AY$2=BV$2,$G3:$AY3,"")),0)</f>
        <v>0.1828793409292104</v>
      </c>
      <c r="BW3" s="30">
        <f t="array" ref="BW3">IFERROR(STDEV(IF($G$2:$AY$2=BW$2,$G3:$AY3,"")),0)</f>
        <v>0.79132260628750151</v>
      </c>
      <c r="BX3" s="33">
        <f>AZ3-3*SQRT(BL3)</f>
        <v>-4.3358407680332611</v>
      </c>
      <c r="BY3" s="34">
        <f t="shared" ref="BY3:CI3" si="1">BA3-3*SQRT(BM3)</f>
        <v>-1.5952868898742625</v>
      </c>
      <c r="BZ3" s="34">
        <f t="shared" si="1"/>
        <v>-2.0391063800797711</v>
      </c>
      <c r="CA3" s="34">
        <f t="shared" si="1"/>
        <v>-3.0955989223073179</v>
      </c>
      <c r="CB3" s="34">
        <f t="shared" si="1"/>
        <v>-3.3678293624657516</v>
      </c>
      <c r="CC3" s="34">
        <f t="shared" si="1"/>
        <v>-3.1118548872458325</v>
      </c>
      <c r="CD3" s="34">
        <f t="shared" si="1"/>
        <v>-2.1226282496753504</v>
      </c>
      <c r="CE3" s="34">
        <f t="shared" si="1"/>
        <v>-0.1428571428571429</v>
      </c>
      <c r="CF3" s="34">
        <f t="shared" si="1"/>
        <v>-2.4461485903892224</v>
      </c>
      <c r="CG3" s="34">
        <f t="shared" si="1"/>
        <v>-2.5663669156240956</v>
      </c>
      <c r="CH3" s="34">
        <f t="shared" si="1"/>
        <v>-1.349709974685015</v>
      </c>
      <c r="CI3" s="35">
        <f t="shared" si="1"/>
        <v>-2.5944959158607599</v>
      </c>
      <c r="CJ3" s="34">
        <f>AZ3+3*SQRT(BL3)</f>
        <v>13.335840768033261</v>
      </c>
      <c r="CK3" s="34">
        <f t="shared" ref="CK3:CU3" si="2">BA3+3*SQRT(BM3)</f>
        <v>1.2203479399353125</v>
      </c>
      <c r="CL3" s="34">
        <f t="shared" si="2"/>
        <v>2.7294750436742414</v>
      </c>
      <c r="CM3" s="34">
        <f t="shared" si="2"/>
        <v>2.7237807404891359</v>
      </c>
      <c r="CN3" s="34">
        <f t="shared" si="2"/>
        <v>2.4555486607113655</v>
      </c>
      <c r="CO3" s="34">
        <f t="shared" si="2"/>
        <v>5.1993548872458328</v>
      </c>
      <c r="CP3" s="34">
        <f t="shared" si="2"/>
        <v>1.9526936091524745</v>
      </c>
      <c r="CQ3" s="34">
        <f t="shared" si="2"/>
        <v>-0.1428571428571429</v>
      </c>
      <c r="CR3" s="34">
        <f t="shared" si="2"/>
        <v>2.4089359467110616</v>
      </c>
      <c r="CS3" s="34">
        <f t="shared" si="2"/>
        <v>3.7017061087726195</v>
      </c>
      <c r="CT3" s="34">
        <f t="shared" si="2"/>
        <v>1.2161536759113247</v>
      </c>
      <c r="CU3" s="34">
        <f t="shared" si="2"/>
        <v>2.7428830126349535</v>
      </c>
      <c r="CV3" s="42">
        <f t="shared" ref="CV3:DG3" si="3">IFERROR(AVERAGEIFS($G3:$AY3,$G$2:$AY$2,CV$2,$G3:$AY3,"&gt;"&amp;BX3,$G3:$AY3,"&lt;"&amp;CJ3),0)</f>
        <v>-0.5</v>
      </c>
      <c r="CW3" s="36">
        <f t="shared" si="3"/>
        <v>-0.18746947496947494</v>
      </c>
      <c r="CX3" s="36">
        <f t="shared" si="3"/>
        <v>0.34518433179723501</v>
      </c>
      <c r="CY3" s="36">
        <f t="shared" si="3"/>
        <v>-0.18590909090909088</v>
      </c>
      <c r="CZ3" s="36">
        <f t="shared" si="3"/>
        <v>-0.45614035087719301</v>
      </c>
      <c r="DA3" s="36">
        <f t="shared" si="3"/>
        <v>1.0437500000000002</v>
      </c>
      <c r="DB3" s="36">
        <f t="shared" si="3"/>
        <v>-8.496732026143787E-2</v>
      </c>
      <c r="DC3" s="36">
        <f t="shared" si="3"/>
        <v>0</v>
      </c>
      <c r="DD3" s="36">
        <f t="shared" si="3"/>
        <v>-1.8606321839080453E-2</v>
      </c>
      <c r="DE3" s="36">
        <f t="shared" si="3"/>
        <v>0.56766959657426186</v>
      </c>
      <c r="DF3" s="36">
        <f t="shared" si="3"/>
        <v>-6.6778149386845051E-2</v>
      </c>
      <c r="DG3" s="43">
        <f t="shared" si="3"/>
        <v>7.4193548387096728E-2</v>
      </c>
    </row>
    <row r="4" spans="1:111" x14ac:dyDescent="0.25">
      <c r="A4" s="13" t="s">
        <v>5</v>
      </c>
      <c r="B4" s="14" t="s">
        <v>6</v>
      </c>
      <c r="C4" s="14" t="s">
        <v>7</v>
      </c>
      <c r="D4" s="14" t="s">
        <v>8</v>
      </c>
      <c r="E4" s="15">
        <v>12</v>
      </c>
      <c r="F4" s="18">
        <v>10.593920475659607</v>
      </c>
      <c r="G4" s="31">
        <v>-1</v>
      </c>
      <c r="H4" s="31">
        <v>1.5</v>
      </c>
      <c r="I4" s="31">
        <v>-0.29032258064516125</v>
      </c>
      <c r="J4" s="31">
        <v>4.7619047619047672E-2</v>
      </c>
      <c r="K4" s="31">
        <v>1.5833333333333335</v>
      </c>
      <c r="L4" s="31">
        <v>0.64705882352941169</v>
      </c>
      <c r="M4" s="31">
        <v>-0.75</v>
      </c>
      <c r="N4" s="31">
        <v>-0.61904761904761907</v>
      </c>
      <c r="O4" s="31">
        <v>-1</v>
      </c>
      <c r="P4" s="31">
        <v>7.4074074074074181E-2</v>
      </c>
      <c r="Q4" s="31">
        <v>0.33333333333333326</v>
      </c>
      <c r="R4" s="31" t="s">
        <v>75</v>
      </c>
      <c r="S4" s="31" t="s">
        <v>75</v>
      </c>
      <c r="T4" s="31">
        <v>-0.19999999999999996</v>
      </c>
      <c r="U4" s="31">
        <v>-0.63636363636363635</v>
      </c>
      <c r="V4" s="31">
        <v>0.13636363636363646</v>
      </c>
      <c r="W4" s="31">
        <v>-0.83870967741935487</v>
      </c>
      <c r="X4" s="31">
        <v>-0.1428571428571429</v>
      </c>
      <c r="Y4" s="31">
        <v>7</v>
      </c>
      <c r="Z4" s="31">
        <v>-1</v>
      </c>
      <c r="AA4" s="31" t="s">
        <v>75</v>
      </c>
      <c r="AB4" s="31">
        <v>6.8965517241379226E-2</v>
      </c>
      <c r="AC4" s="31">
        <v>-0.5714285714285714</v>
      </c>
      <c r="AD4" s="31">
        <v>0</v>
      </c>
      <c r="AE4" s="31">
        <v>0.19999999999999996</v>
      </c>
      <c r="AF4" s="31">
        <v>2.375</v>
      </c>
      <c r="AG4" s="31">
        <v>2.125</v>
      </c>
      <c r="AH4" s="31">
        <v>-0.76</v>
      </c>
      <c r="AI4" s="31">
        <v>0.19999999999999996</v>
      </c>
      <c r="AJ4" s="31">
        <v>-1</v>
      </c>
      <c r="AK4" s="31">
        <v>-1</v>
      </c>
      <c r="AL4" s="31" t="s">
        <v>75</v>
      </c>
      <c r="AM4" s="31">
        <v>-1</v>
      </c>
      <c r="AN4" s="31">
        <v>-0.4838709677419355</v>
      </c>
      <c r="AO4" s="31">
        <v>-1</v>
      </c>
      <c r="AP4" s="31">
        <v>-0.967741935483871</v>
      </c>
      <c r="AQ4" s="31">
        <v>0</v>
      </c>
      <c r="AR4" s="31">
        <v>-0.66666666666666674</v>
      </c>
      <c r="AS4" s="31">
        <v>-0.72</v>
      </c>
      <c r="AT4" s="31">
        <v>4</v>
      </c>
      <c r="AU4" s="31">
        <v>4.166666666666667</v>
      </c>
      <c r="AV4" s="31" t="s">
        <v>75</v>
      </c>
      <c r="AW4" s="31" t="s">
        <v>75</v>
      </c>
      <c r="AX4" s="31" t="s">
        <v>75</v>
      </c>
      <c r="AY4" s="31" t="str">
        <f>КР!DD13</f>
        <v>0</v>
      </c>
      <c r="AZ4" s="30">
        <f t="shared" si="0"/>
        <v>-0.26666666666666666</v>
      </c>
      <c r="BA4" s="30">
        <f t="shared" si="0"/>
        <v>0.75208333333333321</v>
      </c>
      <c r="BB4" s="30">
        <f t="shared" si="0"/>
        <v>0.11957844574780058</v>
      </c>
      <c r="BC4" s="30">
        <f t="shared" si="0"/>
        <v>0.85599567099567109</v>
      </c>
      <c r="BD4" s="30">
        <f t="shared" si="0"/>
        <v>1.2778225806451613</v>
      </c>
      <c r="BE4" s="30">
        <f t="shared" si="0"/>
        <v>-0.16526610644257708</v>
      </c>
      <c r="BF4" s="30">
        <f t="shared" si="0"/>
        <v>1.75</v>
      </c>
      <c r="BG4" s="30">
        <f t="shared" si="0"/>
        <v>-0.80952380952380953</v>
      </c>
      <c r="BH4" s="30">
        <f t="shared" si="0"/>
        <v>-1</v>
      </c>
      <c r="BI4" s="30">
        <f t="shared" si="0"/>
        <v>-0.11361045880882736</v>
      </c>
      <c r="BJ4" s="30">
        <f t="shared" si="0"/>
        <v>-0.41269841269841273</v>
      </c>
      <c r="BK4" s="30">
        <f t="shared" si="0"/>
        <v>-0.4838709677419355</v>
      </c>
      <c r="BL4" s="30">
        <f t="array" ref="BL4">IFERROR(STDEV(IF($G$2:$AY$2=BL$2,$G4:$AY4,"")),0)</f>
        <v>0.64291005073286367</v>
      </c>
      <c r="BM4" s="30">
        <f t="array" ref="BM4">IFERROR(STDEV(IF($G$2:$AY$2=BM$2,$G4:$AY4,"")),0)</f>
        <v>1.4274163236810455</v>
      </c>
      <c r="BN4" s="30">
        <f t="array" ref="BN4">IFERROR(STDEV(IF($G$2:$AY$2=BN$2,$G4:$AY4,"")),0)</f>
        <v>1.3498240452948647</v>
      </c>
      <c r="BO4" s="30">
        <f t="array" ref="BO4">IFERROR(STDEV(IF($G$2:$AY$2=BO$2,$G4:$AY4,"")),0)</f>
        <v>2.1344435855717485</v>
      </c>
      <c r="BP4" s="30">
        <f t="array" ref="BP4">IFERROR(STDEV(IF($G$2:$AY$2=BP$2,$G4:$AY4,"")),0)</f>
        <v>2.1664231110385463</v>
      </c>
      <c r="BQ4" s="30">
        <f t="array" ref="BQ4">IFERROR(STDEV(IF($G$2:$AY$2=BQ$2,$G4:$AY4,"")),0)</f>
        <v>0.82375804292173826</v>
      </c>
      <c r="BR4" s="30">
        <f t="array" ref="BR4">IFERROR(STDEV(IF($G$2:$AY$2=BR$2,$G4:$AY4,"")),0)</f>
        <v>4.5483513496650634</v>
      </c>
      <c r="BS4" s="30">
        <f t="array" ref="BS4">IFERROR(STDEV(IF($G$2:$AY$2=BS$2,$G4:$AY4,"")),0)</f>
        <v>0.2693740118805894</v>
      </c>
      <c r="BT4" s="30">
        <f t="array" ref="BT4">IFERROR(STDEV(IF($G$2:$AY$2=BT$2,$G4:$AY4,"")),0)</f>
        <v>0</v>
      </c>
      <c r="BU4" s="30">
        <f t="array" ref="BU4">IFERROR(STDEV(IF($G$2:$AY$2=BU$2,$G4:$AY4,"")),0)</f>
        <v>0.32066518004732197</v>
      </c>
      <c r="BV4" s="30">
        <f t="array" ref="BV4">IFERROR(STDEV(IF($G$2:$AY$2=BV$2,$G4:$AY4,"")),0)</f>
        <v>0.6806914807108434</v>
      </c>
      <c r="BW4" s="30">
        <f t="array" ref="BW4">IFERROR(STDEV(IF($G$2:$AY$2=BW$2,$G4:$AY4,"")),0)</f>
        <v>0.68429688501923958</v>
      </c>
      <c r="BX4" s="33">
        <f t="shared" ref="BX4:BX7" si="4">AZ4-3*SQRT(BL4)</f>
        <v>-2.6721168234140005</v>
      </c>
      <c r="BY4" s="34">
        <f t="shared" ref="BY4:BY7" si="5">BA4-3*SQRT(BM4)</f>
        <v>-2.8321525563828294</v>
      </c>
      <c r="BZ4" s="34">
        <f t="shared" ref="BZ4:BZ7" si="6">BB4-3*SQRT(BN4)</f>
        <v>-3.3658794018891176</v>
      </c>
      <c r="CA4" s="34">
        <f t="shared" ref="CA4:CA7" si="7">BC4-3*SQRT(BO4)</f>
        <v>-3.5269248473511694</v>
      </c>
      <c r="CB4" s="34">
        <f t="shared" ref="CB4:CB7" si="8">BD4-3*SQRT(BP4)</f>
        <v>-3.1378096503436148</v>
      </c>
      <c r="CC4" s="34">
        <f t="shared" ref="CC4:CC7" si="9">BE4-3*SQRT(BQ4)</f>
        <v>-2.8880996280328421</v>
      </c>
      <c r="CD4" s="34">
        <f t="shared" ref="CD4:CD7" si="10">BF4-3*SQRT(BR4)</f>
        <v>-4.648059248474147</v>
      </c>
      <c r="CE4" s="34">
        <f t="shared" ref="CE4:CE7" si="11">BG4-3*SQRT(BS4)</f>
        <v>-2.3665614156609589</v>
      </c>
      <c r="CF4" s="34">
        <f t="shared" ref="CF4:CF7" si="12">BH4-3*SQRT(BT4)</f>
        <v>-1</v>
      </c>
      <c r="CG4" s="34">
        <f t="shared" ref="CG4:CG7" si="13">BI4-3*SQRT(BU4)</f>
        <v>-1.8124296429558331</v>
      </c>
      <c r="CH4" s="34">
        <f t="shared" ref="CH4:CH7" si="14">BJ4-3*SQRT(BV4)</f>
        <v>-2.8878192837666501</v>
      </c>
      <c r="CI4" s="35">
        <f t="shared" ref="CI4:CI7" si="15">BK4-3*SQRT(BW4)</f>
        <v>-2.9655381422786733</v>
      </c>
      <c r="CJ4" s="34">
        <f t="shared" ref="CJ4:CJ7" si="16">AZ4+3*SQRT(BL4)</f>
        <v>2.1387834900806673</v>
      </c>
      <c r="CK4" s="34">
        <f t="shared" ref="CK4:CK7" si="17">BA4+3*SQRT(BM4)</f>
        <v>4.3363192230494958</v>
      </c>
      <c r="CL4" s="34">
        <f t="shared" ref="CL4:CL7" si="18">BB4+3*SQRT(BN4)</f>
        <v>3.6050362933847189</v>
      </c>
      <c r="CM4" s="34">
        <f t="shared" ref="CM4:CM7" si="19">BC4+3*SQRT(BO4)</f>
        <v>5.2389161893425111</v>
      </c>
      <c r="CN4" s="34">
        <f t="shared" ref="CN4:CN7" si="20">BD4+3*SQRT(BP4)</f>
        <v>5.6934548116339379</v>
      </c>
      <c r="CO4" s="34">
        <f t="shared" ref="CO4:CO7" si="21">BE4+3*SQRT(BQ4)</f>
        <v>2.5575674151476884</v>
      </c>
      <c r="CP4" s="34">
        <f t="shared" ref="CP4:CP7" si="22">BF4+3*SQRT(BR4)</f>
        <v>8.1480592484741479</v>
      </c>
      <c r="CQ4" s="34">
        <f t="shared" ref="CQ4:CQ7" si="23">BG4+3*SQRT(BS4)</f>
        <v>0.74751379661333983</v>
      </c>
      <c r="CR4" s="34">
        <f t="shared" ref="CR4:CR7" si="24">BH4+3*SQRT(BT4)</f>
        <v>-1</v>
      </c>
      <c r="CS4" s="34">
        <f t="shared" ref="CS4:CS7" si="25">BI4+3*SQRT(BU4)</f>
        <v>1.5852087253381784</v>
      </c>
      <c r="CT4" s="34">
        <f t="shared" ref="CT4:CT7" si="26">BJ4+3*SQRT(BV4)</f>
        <v>2.062422458369825</v>
      </c>
      <c r="CU4" s="34">
        <f t="shared" ref="CU4:CU7" si="27">BK4+3*SQRT(BW4)</f>
        <v>1.9977962067948023</v>
      </c>
      <c r="CV4" s="42">
        <f t="shared" ref="CV4:CV7" si="28">IFERROR(AVERAGEIFS($G4:$AY4,$G$2:$AY$2,CV$2,$G4:$AY4,"&gt;"&amp;BX4,$G4:$AY4,"&lt;"&amp;CJ4),0)</f>
        <v>-0.26666666666666666</v>
      </c>
      <c r="CW4" s="36">
        <f t="shared" ref="CW4:CW7" si="29">IFERROR(AVERAGEIFS($G4:$AY4,$G$2:$AY$2,CW$2,$G4:$AY4,"&gt;"&amp;BY4,$G4:$AY4,"&lt;"&amp;CK4),0)</f>
        <v>0.75208333333333321</v>
      </c>
      <c r="CX4" s="36">
        <f t="shared" ref="CX4:CX7" si="30">IFERROR(AVERAGEIFS($G4:$AY4,$G$2:$AY$2,CX$2,$G4:$AY4,"&gt;"&amp;BZ4,$G4:$AY4,"&lt;"&amp;CL4),0)</f>
        <v>0.11957844574780058</v>
      </c>
      <c r="CY4" s="36">
        <f t="shared" ref="CY4:CY7" si="31">IFERROR(AVERAGEIFS($G4:$AY4,$G$2:$AY$2,CY$2,$G4:$AY4,"&gt;"&amp;CA4,$G4:$AY4,"&lt;"&amp;CM4),0)</f>
        <v>0.85599567099567109</v>
      </c>
      <c r="CZ4" s="36">
        <f t="shared" ref="CZ4:CZ7" si="32">IFERROR(AVERAGEIFS($G4:$AY4,$G$2:$AY$2,CZ$2,$G4:$AY4,"&gt;"&amp;CB4,$G4:$AY4,"&lt;"&amp;CN4),0)</f>
        <v>1.2778225806451613</v>
      </c>
      <c r="DA4" s="36">
        <f t="shared" ref="DA4:DA7" si="33">IFERROR(AVERAGEIFS($G4:$AY4,$G$2:$AY$2,DA$2,$G4:$AY4,"&gt;"&amp;CC4,$G4:$AY4,"&lt;"&amp;CO4),0)</f>
        <v>-0.16526610644257708</v>
      </c>
      <c r="DB4" s="36">
        <f t="shared" ref="DB4:DB7" si="34">IFERROR(AVERAGEIFS($G4:$AY4,$G$2:$AY$2,DB$2,$G4:$AY4,"&gt;"&amp;CD4,$G4:$AY4,"&lt;"&amp;CP4),0)</f>
        <v>1.75</v>
      </c>
      <c r="DC4" s="36">
        <f t="shared" ref="DC4:DC7" si="35">IFERROR(AVERAGEIFS($G4:$AY4,$G$2:$AY$2,DC$2,$G4:$AY4,"&gt;"&amp;CE4,$G4:$AY4,"&lt;"&amp;CQ4),0)</f>
        <v>-0.80952380952380953</v>
      </c>
      <c r="DD4" s="36">
        <f t="shared" ref="DD4:DD7" si="36">IFERROR(AVERAGEIFS($G4:$AY4,$G$2:$AY$2,DD$2,$G4:$AY4,"&gt;"&amp;CF4,$G4:$AY4,"&lt;"&amp;CR4),0)</f>
        <v>0</v>
      </c>
      <c r="DE4" s="36">
        <f t="shared" ref="DE4:DE7" si="37">IFERROR(AVERAGEIFS($G4:$AY4,$G$2:$AY$2,DE$2,$G4:$AY4,"&gt;"&amp;CG4,$G4:$AY4,"&lt;"&amp;CS4),0)</f>
        <v>-0.11361045880882736</v>
      </c>
      <c r="DF4" s="36">
        <f t="shared" ref="DF4:DF7" si="38">IFERROR(AVERAGEIFS($G4:$AY4,$G$2:$AY$2,DF$2,$G4:$AY4,"&gt;"&amp;CH4,$G4:$AY4,"&lt;"&amp;CT4),0)</f>
        <v>-0.41269841269841273</v>
      </c>
      <c r="DG4" s="43">
        <f t="shared" ref="DG4:DG7" si="39">IFERROR(AVERAGEIFS($G4:$AY4,$G$2:$AY$2,DG$2,$G4:$AY4,"&gt;"&amp;CI4,$G4:$AY4,"&lt;"&amp;CU4),0)</f>
        <v>-0.4838709677419355</v>
      </c>
    </row>
    <row r="5" spans="1:111" x14ac:dyDescent="0.25">
      <c r="A5" s="13" t="s">
        <v>5</v>
      </c>
      <c r="B5" s="14" t="s">
        <v>6</v>
      </c>
      <c r="C5" s="14" t="s">
        <v>7</v>
      </c>
      <c r="D5" s="14" t="s">
        <v>8</v>
      </c>
      <c r="E5" s="15">
        <v>13</v>
      </c>
      <c r="F5" s="18">
        <v>10.593920475659607</v>
      </c>
      <c r="G5" s="31">
        <v>-1</v>
      </c>
      <c r="H5" s="31">
        <v>-0.45833333333333337</v>
      </c>
      <c r="I5" s="31">
        <v>-0.74193548387096775</v>
      </c>
      <c r="J5" s="31" t="s">
        <v>75</v>
      </c>
      <c r="K5" s="31" t="s">
        <v>75</v>
      </c>
      <c r="L5" s="31">
        <v>0.5</v>
      </c>
      <c r="M5" s="31">
        <v>0.75</v>
      </c>
      <c r="N5" s="31">
        <v>-4.166666666666663E-2</v>
      </c>
      <c r="O5" s="31">
        <v>29</v>
      </c>
      <c r="P5" s="31">
        <v>-0.5</v>
      </c>
      <c r="Q5" s="31" t="s">
        <v>75</v>
      </c>
      <c r="R5" s="31" t="s">
        <v>75</v>
      </c>
      <c r="S5" s="31" t="s">
        <v>75</v>
      </c>
      <c r="T5" s="31">
        <v>1.1538461538461537</v>
      </c>
      <c r="U5" s="31">
        <v>1.875</v>
      </c>
      <c r="V5" s="31" t="s">
        <v>75</v>
      </c>
      <c r="W5" s="31">
        <v>-1</v>
      </c>
      <c r="X5" s="31">
        <v>-1</v>
      </c>
      <c r="Y5" s="31">
        <v>-0.25</v>
      </c>
      <c r="Z5" s="31">
        <v>-1</v>
      </c>
      <c r="AA5" s="31">
        <v>-0.96666666666666667</v>
      </c>
      <c r="AB5" s="31">
        <v>13.5</v>
      </c>
      <c r="AC5" s="31">
        <v>1</v>
      </c>
      <c r="AD5" s="31">
        <v>-0.5161290322580645</v>
      </c>
      <c r="AE5" s="31">
        <v>-6.4516129032258118E-2</v>
      </c>
      <c r="AF5" s="31">
        <v>0</v>
      </c>
      <c r="AG5" s="31">
        <v>8.6956521739130377E-2</v>
      </c>
      <c r="AH5" s="31" t="s">
        <v>75</v>
      </c>
      <c r="AI5" s="31" t="s">
        <v>75</v>
      </c>
      <c r="AJ5" s="31" t="s">
        <v>75</v>
      </c>
      <c r="AK5" s="31">
        <v>-0.66666666666666674</v>
      </c>
      <c r="AL5" s="31" t="s">
        <v>75</v>
      </c>
      <c r="AM5" s="31">
        <v>6</v>
      </c>
      <c r="AN5" s="31">
        <v>6.8965517241379226E-2</v>
      </c>
      <c r="AO5" s="31">
        <v>7.1428571428571397E-2</v>
      </c>
      <c r="AP5" s="31">
        <v>-0.73333333333333339</v>
      </c>
      <c r="AQ5" s="31">
        <v>-1</v>
      </c>
      <c r="AR5" s="31">
        <v>-0.9285714285714286</v>
      </c>
      <c r="AS5" s="31">
        <v>-0.6</v>
      </c>
      <c r="AT5" s="31">
        <v>8.6666666666666661</v>
      </c>
      <c r="AU5" s="31" t="s">
        <v>75</v>
      </c>
      <c r="AV5" s="31">
        <v>-0.37931034482758619</v>
      </c>
      <c r="AW5" s="31">
        <v>-0.1428571428571429</v>
      </c>
      <c r="AX5" s="31" t="s">
        <v>75</v>
      </c>
      <c r="AY5" s="31">
        <f>КР!DD14</f>
        <v>-1</v>
      </c>
      <c r="AZ5" s="30">
        <f t="shared" si="0"/>
        <v>-0.68817204301075263</v>
      </c>
      <c r="BA5" s="30">
        <f t="shared" si="0"/>
        <v>-5.8264652014652057E-2</v>
      </c>
      <c r="BB5" s="30">
        <f t="shared" si="0"/>
        <v>0.15500525946704066</v>
      </c>
      <c r="BC5" s="30">
        <f t="shared" si="0"/>
        <v>8.6666666666666661</v>
      </c>
      <c r="BD5" s="30">
        <f t="shared" si="0"/>
        <v>-1</v>
      </c>
      <c r="BE5" s="30">
        <f t="shared" si="0"/>
        <v>-0.29310344827586204</v>
      </c>
      <c r="BF5" s="30">
        <f t="shared" si="0"/>
        <v>-7.7380952380952411E-2</v>
      </c>
      <c r="BG5" s="30">
        <f t="shared" si="0"/>
        <v>-0.52083333333333326</v>
      </c>
      <c r="BH5" s="30">
        <f t="shared" si="0"/>
        <v>8.2583333333333329</v>
      </c>
      <c r="BI5" s="30">
        <f t="shared" si="0"/>
        <v>4.3563218390804597</v>
      </c>
      <c r="BJ5" s="30">
        <f t="shared" si="0"/>
        <v>0.5357142857142857</v>
      </c>
      <c r="BK5" s="30">
        <f t="shared" si="0"/>
        <v>-0.62473118279569895</v>
      </c>
      <c r="BL5" s="30">
        <f t="array" ref="BL5">IFERROR(STDEV(IF($G$2:$AY$2=BL$2,$G5:$AY5,"")),0)</f>
        <v>0.54010186472577892</v>
      </c>
      <c r="BM5" s="30">
        <f t="array" ref="BM5">IFERROR(STDEV(IF($G$2:$AY$2=BM$2,$G5:$AY5,"")),0)</f>
        <v>0.89257982097805233</v>
      </c>
      <c r="BN5" s="30">
        <f t="array" ref="BN5">IFERROR(STDEV(IF($G$2:$AY$2=BN$2,$G5:$AY5,"")),0)</f>
        <v>1.2024347767550687</v>
      </c>
      <c r="BO5" s="30">
        <f t="array" ref="BO5">IFERROR(STDEV(IF($G$2:$AY$2=BO$2,$G5:$AY5,"")),0)</f>
        <v>0</v>
      </c>
      <c r="BP5" s="30">
        <f t="array" ref="BP5">IFERROR(STDEV(IF($G$2:$AY$2=BP$2,$G5:$AY5,"")),0)</f>
        <v>0</v>
      </c>
      <c r="BQ5" s="30">
        <f t="array" ref="BQ5">IFERROR(STDEV(IF($G$2:$AY$2=BQ$2,$G5:$AY5,"")),0)</f>
        <v>0.75370665497911704</v>
      </c>
      <c r="BR5" s="30">
        <f t="array" ref="BR5">IFERROR(STDEV(IF($G$2:$AY$2=BR$2,$G5:$AY5,"")),0)</f>
        <v>0.5960708460533356</v>
      </c>
      <c r="BS5" s="30">
        <f t="array" ref="BS5">IFERROR(STDEV(IF($G$2:$AY$2=BS$2,$G5:$AY5,"")),0)</f>
        <v>0.67764399863710822</v>
      </c>
      <c r="BT5" s="30">
        <f t="array" ref="BT5">IFERROR(STDEV(IF($G$2:$AY$2=BT$2,$G5:$AY5,"")),0)</f>
        <v>14.214243638766794</v>
      </c>
      <c r="BU5" s="30">
        <f t="array" ref="BU5">IFERROR(STDEV(IF($G$2:$AY$2=BU$2,$G5:$AY5,"")),0)</f>
        <v>7.9237660347091365</v>
      </c>
      <c r="BV5" s="30">
        <f t="array" ref="BV5">IFERROR(STDEV(IF($G$2:$AY$2=BV$2,$G5:$AY5,"")),0)</f>
        <v>0.65659915395893698</v>
      </c>
      <c r="BW5" s="30">
        <f t="array" ref="BW5">IFERROR(STDEV(IF($G$2:$AY$2=BW$2,$G5:$AY5,"")),0)</f>
        <v>0.15358663419320703</v>
      </c>
      <c r="BX5" s="33">
        <f t="shared" si="4"/>
        <v>-2.8929207322114086</v>
      </c>
      <c r="BY5" s="34">
        <f t="shared" si="5"/>
        <v>-2.8925579305591413</v>
      </c>
      <c r="BZ5" s="34">
        <f t="shared" si="6"/>
        <v>-3.134662351522802</v>
      </c>
      <c r="CA5" s="34">
        <f t="shared" si="7"/>
        <v>8.6666666666666661</v>
      </c>
      <c r="CB5" s="34">
        <f t="shared" si="8"/>
        <v>-1</v>
      </c>
      <c r="CC5" s="34">
        <f t="shared" si="9"/>
        <v>-2.8975918615371024</v>
      </c>
      <c r="CD5" s="34">
        <f t="shared" si="10"/>
        <v>-2.3935496885657797</v>
      </c>
      <c r="CE5" s="34">
        <f t="shared" si="11"/>
        <v>-2.9904073831917239</v>
      </c>
      <c r="CF5" s="34">
        <f t="shared" si="12"/>
        <v>-3.0522012583162201</v>
      </c>
      <c r="CG5" s="34">
        <f t="shared" si="13"/>
        <v>-4.088433593280044</v>
      </c>
      <c r="CH5" s="34">
        <f t="shared" si="14"/>
        <v>-1.8952098977250977</v>
      </c>
      <c r="CI5" s="35">
        <f t="shared" si="15"/>
        <v>-1.8004351028958503</v>
      </c>
      <c r="CJ5" s="34">
        <f t="shared" si="16"/>
        <v>1.5165766461899035</v>
      </c>
      <c r="CK5" s="34">
        <f t="shared" si="17"/>
        <v>2.7760286265298375</v>
      </c>
      <c r="CL5" s="34">
        <f t="shared" si="18"/>
        <v>3.4446728704568836</v>
      </c>
      <c r="CM5" s="34">
        <f t="shared" si="19"/>
        <v>8.6666666666666661</v>
      </c>
      <c r="CN5" s="34">
        <f t="shared" si="20"/>
        <v>-1</v>
      </c>
      <c r="CO5" s="34">
        <f t="shared" si="21"/>
        <v>2.3113849649853782</v>
      </c>
      <c r="CP5" s="34">
        <f t="shared" si="22"/>
        <v>2.2387877838038746</v>
      </c>
      <c r="CQ5" s="34">
        <f t="shared" si="23"/>
        <v>1.9487407165250576</v>
      </c>
      <c r="CR5" s="34">
        <f t="shared" si="24"/>
        <v>19.568867924982886</v>
      </c>
      <c r="CS5" s="34">
        <f t="shared" si="25"/>
        <v>12.801077271440963</v>
      </c>
      <c r="CT5" s="34">
        <f t="shared" si="26"/>
        <v>2.9666384691536689</v>
      </c>
      <c r="CU5" s="34">
        <f t="shared" si="27"/>
        <v>0.5509727373044524</v>
      </c>
      <c r="CV5" s="42">
        <f t="shared" si="28"/>
        <v>-0.68817204301075263</v>
      </c>
      <c r="CW5" s="36">
        <f t="shared" si="29"/>
        <v>-5.8264652014652057E-2</v>
      </c>
      <c r="CX5" s="36">
        <f t="shared" si="30"/>
        <v>0.15500525946704066</v>
      </c>
      <c r="CY5" s="36">
        <f t="shared" si="31"/>
        <v>0</v>
      </c>
      <c r="CZ5" s="36">
        <f t="shared" si="32"/>
        <v>0</v>
      </c>
      <c r="DA5" s="36">
        <f t="shared" si="33"/>
        <v>-0.29310344827586204</v>
      </c>
      <c r="DB5" s="36">
        <f t="shared" si="34"/>
        <v>-7.7380952380952411E-2</v>
      </c>
      <c r="DC5" s="36">
        <f t="shared" si="35"/>
        <v>-0.52083333333333326</v>
      </c>
      <c r="DD5" s="36">
        <f t="shared" si="36"/>
        <v>1.3444444444444443</v>
      </c>
      <c r="DE5" s="36">
        <f t="shared" si="37"/>
        <v>-0.21551724137931039</v>
      </c>
      <c r="DF5" s="36">
        <f t="shared" si="38"/>
        <v>0.5357142857142857</v>
      </c>
      <c r="DG5" s="43">
        <f t="shared" si="39"/>
        <v>-0.62473118279569895</v>
      </c>
    </row>
    <row r="6" spans="1:111" x14ac:dyDescent="0.25">
      <c r="A6" s="13" t="s">
        <v>5</v>
      </c>
      <c r="B6" s="14" t="s">
        <v>6</v>
      </c>
      <c r="C6" s="14" t="s">
        <v>7</v>
      </c>
      <c r="D6" s="14" t="s">
        <v>8</v>
      </c>
      <c r="E6" s="15">
        <v>14</v>
      </c>
      <c r="F6" s="18">
        <v>10.593920475659607</v>
      </c>
      <c r="G6" s="31" t="s">
        <v>75</v>
      </c>
      <c r="H6" s="31" t="s">
        <v>75</v>
      </c>
      <c r="I6" s="31" t="s">
        <v>75</v>
      </c>
      <c r="J6" s="31">
        <v>-1</v>
      </c>
      <c r="K6" s="31">
        <v>-1</v>
      </c>
      <c r="L6" s="31">
        <v>-1</v>
      </c>
      <c r="M6" s="31" t="s">
        <v>75</v>
      </c>
      <c r="N6" s="31">
        <v>2.1</v>
      </c>
      <c r="O6" s="31">
        <v>9</v>
      </c>
      <c r="P6" s="31">
        <v>1.2142857142857144</v>
      </c>
      <c r="Q6" s="31">
        <v>0.25</v>
      </c>
      <c r="R6" s="31">
        <v>-1</v>
      </c>
      <c r="S6" s="31">
        <v>-0.64516129032258063</v>
      </c>
      <c r="T6" s="31">
        <v>0.8666666666666667</v>
      </c>
      <c r="U6" s="31" t="s">
        <v>75</v>
      </c>
      <c r="V6" s="31" t="s">
        <v>75</v>
      </c>
      <c r="W6" s="31" t="s">
        <v>75</v>
      </c>
      <c r="X6" s="31" t="s">
        <v>75</v>
      </c>
      <c r="Y6" s="31">
        <v>-0.7857142857142857</v>
      </c>
      <c r="Z6" s="31">
        <v>-1</v>
      </c>
      <c r="AA6" s="31">
        <v>-1</v>
      </c>
      <c r="AB6" s="31">
        <v>-0.25806451612903225</v>
      </c>
      <c r="AC6" s="31">
        <v>0.5</v>
      </c>
      <c r="AD6" s="31" t="s">
        <v>75</v>
      </c>
      <c r="AE6" s="31">
        <v>1.6363636363636362</v>
      </c>
      <c r="AF6" s="31">
        <v>-0.4285714285714286</v>
      </c>
      <c r="AG6" s="31">
        <v>-1</v>
      </c>
      <c r="AH6" s="31">
        <v>-0.76</v>
      </c>
      <c r="AI6" s="31">
        <v>2.1</v>
      </c>
      <c r="AJ6" s="31">
        <v>0.25</v>
      </c>
      <c r="AK6" s="31">
        <v>9.3333333333333339</v>
      </c>
      <c r="AL6" s="31" t="s">
        <v>75</v>
      </c>
      <c r="AM6" s="31" t="s">
        <v>75</v>
      </c>
      <c r="AN6" s="31">
        <v>-1</v>
      </c>
      <c r="AO6" s="31">
        <v>-0.6</v>
      </c>
      <c r="AP6" s="31">
        <v>0</v>
      </c>
      <c r="AQ6" s="31">
        <v>6.8965517241379226E-2</v>
      </c>
      <c r="AR6" s="31">
        <v>0.8125</v>
      </c>
      <c r="AS6" s="31" t="s">
        <v>75</v>
      </c>
      <c r="AT6" s="31">
        <v>-1</v>
      </c>
      <c r="AU6" s="31">
        <v>-0.80645161290322576</v>
      </c>
      <c r="AV6" s="31">
        <v>-1</v>
      </c>
      <c r="AW6" s="31">
        <v>-1</v>
      </c>
      <c r="AX6" s="31">
        <v>-1</v>
      </c>
      <c r="AY6" s="31" t="str">
        <f>КР!DD15</f>
        <v>0</v>
      </c>
      <c r="AZ6" s="30">
        <f t="shared" si="0"/>
        <v>0.35338928776081158</v>
      </c>
      <c r="BA6" s="30">
        <f t="shared" si="0"/>
        <v>0.41686507936507938</v>
      </c>
      <c r="BB6" s="30">
        <f t="shared" si="0"/>
        <v>-1</v>
      </c>
      <c r="BC6" s="30">
        <f t="shared" si="0"/>
        <v>-0.91999999999999993</v>
      </c>
      <c r="BD6" s="30">
        <f t="shared" si="0"/>
        <v>9.7849462365591444E-2</v>
      </c>
      <c r="BE6" s="30">
        <f t="shared" si="0"/>
        <v>-0.58333333333333337</v>
      </c>
      <c r="BF6" s="30">
        <f t="shared" si="0"/>
        <v>2.5158730158730158</v>
      </c>
      <c r="BG6" s="30">
        <f t="shared" si="0"/>
        <v>3.3333333333333361E-2</v>
      </c>
      <c r="BH6" s="30">
        <f t="shared" si="0"/>
        <v>4</v>
      </c>
      <c r="BI6" s="30">
        <f t="shared" si="0"/>
        <v>-1.4592933947772613E-2</v>
      </c>
      <c r="BJ6" s="30">
        <f t="shared" si="0"/>
        <v>5.000000000000001E-2</v>
      </c>
      <c r="BK6" s="30">
        <f t="shared" si="0"/>
        <v>-0.5</v>
      </c>
      <c r="BL6" s="30">
        <f t="array" ref="BL6">IFERROR(STDEV(IF($G$2:$AY$2=BL$2,$G6:$AY6,"")),0)</f>
        <v>1.1670525518159005</v>
      </c>
      <c r="BM6" s="30">
        <f t="array" ref="BM6">IFERROR(STDEV(IF($G$2:$AY$2=BM$2,$G6:$AY6,"")),0)</f>
        <v>0.7326702352752924</v>
      </c>
      <c r="BN6" s="30">
        <f t="array" ref="BN6">IFERROR(STDEV(IF($G$2:$AY$2=BN$2,$G6:$AY6,"")),0)</f>
        <v>0</v>
      </c>
      <c r="BO6" s="30">
        <f t="array" ref="BO6">IFERROR(STDEV(IF($G$2:$AY$2=BO$2,$G6:$AY6,"")),0)</f>
        <v>0.13856406460551057</v>
      </c>
      <c r="BP6" s="30">
        <f t="array" ref="BP6">IFERROR(STDEV(IF($G$2:$AY$2=BP$2,$G6:$AY6,"")),0)</f>
        <v>1.736611737277292</v>
      </c>
      <c r="BQ6" s="30">
        <f t="array" ref="BQ6">IFERROR(STDEV(IF($G$2:$AY$2=BQ$2,$G6:$AY6,"")),0)</f>
        <v>0.72168783648703227</v>
      </c>
      <c r="BR6" s="30">
        <f t="array" ref="BR6">IFERROR(STDEV(IF($G$2:$AY$2=BR$2,$G6:$AY6,"")),0)</f>
        <v>5.9050659163930037</v>
      </c>
      <c r="BS6" s="30">
        <f t="array" ref="BS6">IFERROR(STDEV(IF($G$2:$AY$2=BS$2,$G6:$AY6,"")),0)</f>
        <v>1.7897858344878399</v>
      </c>
      <c r="BT6" s="30">
        <f t="array" ref="BT6">IFERROR(STDEV(IF($G$2:$AY$2=BT$2,$G6:$AY6,"")),0)</f>
        <v>7.0710678118654755</v>
      </c>
      <c r="BU6" s="30">
        <f t="array" ref="BU6">IFERROR(STDEV(IF($G$2:$AY$2=BU$2,$G6:$AY6,"")),0)</f>
        <v>1.1270421973554643</v>
      </c>
      <c r="BV6" s="30">
        <f t="array" ref="BV6">IFERROR(STDEV(IF($G$2:$AY$2=BV$2,$G6:$AY6,"")),0)</f>
        <v>0.57662812973353983</v>
      </c>
      <c r="BW6" s="30">
        <f t="array" ref="BW6">IFERROR(STDEV(IF($G$2:$AY$2=BW$2,$G6:$AY6,"")),0)</f>
        <v>0.70710678118654757</v>
      </c>
      <c r="BX6" s="33">
        <f t="shared" si="4"/>
        <v>-2.8875169074788936</v>
      </c>
      <c r="BY6" s="34">
        <f t="shared" si="5"/>
        <v>-2.1510196761248612</v>
      </c>
      <c r="BZ6" s="34">
        <f t="shared" si="6"/>
        <v>-1</v>
      </c>
      <c r="CA6" s="34">
        <f t="shared" si="7"/>
        <v>-2.0367258309225207</v>
      </c>
      <c r="CB6" s="34">
        <f t="shared" si="8"/>
        <v>-3.8555674945838811</v>
      </c>
      <c r="CC6" s="34">
        <f t="shared" si="9"/>
        <v>-3.1318997006040172</v>
      </c>
      <c r="CD6" s="34">
        <f t="shared" si="10"/>
        <v>-4.7742294009341055</v>
      </c>
      <c r="CE6" s="34">
        <f t="shared" si="11"/>
        <v>-3.9801529953328751</v>
      </c>
      <c r="CF6" s="34">
        <f t="shared" si="12"/>
        <v>-3.9774438454174827</v>
      </c>
      <c r="CG6" s="34">
        <f t="shared" si="13"/>
        <v>-3.1994602429889483</v>
      </c>
      <c r="CH6" s="34">
        <f t="shared" si="14"/>
        <v>-2.2280810274443397</v>
      </c>
      <c r="CI6" s="35">
        <f t="shared" si="15"/>
        <v>-3.0226892457611436</v>
      </c>
      <c r="CJ6" s="34">
        <f t="shared" si="16"/>
        <v>3.5942954830005167</v>
      </c>
      <c r="CK6" s="34">
        <f t="shared" si="17"/>
        <v>2.9847498348550201</v>
      </c>
      <c r="CL6" s="34">
        <f t="shared" si="18"/>
        <v>-1</v>
      </c>
      <c r="CM6" s="34">
        <f t="shared" si="19"/>
        <v>0.19672583092252105</v>
      </c>
      <c r="CN6" s="34">
        <f t="shared" si="20"/>
        <v>4.0512664193150645</v>
      </c>
      <c r="CO6" s="34">
        <f t="shared" si="21"/>
        <v>1.9652330339373503</v>
      </c>
      <c r="CP6" s="34">
        <f t="shared" si="22"/>
        <v>9.8059754326801372</v>
      </c>
      <c r="CQ6" s="34">
        <f t="shared" si="23"/>
        <v>4.0468196619995416</v>
      </c>
      <c r="CR6" s="34">
        <f t="shared" si="24"/>
        <v>11.977443845417483</v>
      </c>
      <c r="CS6" s="34">
        <f t="shared" si="25"/>
        <v>3.1702743750934026</v>
      </c>
      <c r="CT6" s="34">
        <f t="shared" si="26"/>
        <v>2.3280810274443393</v>
      </c>
      <c r="CU6" s="34">
        <f t="shared" si="27"/>
        <v>2.0226892457611436</v>
      </c>
      <c r="CV6" s="42">
        <f t="shared" si="28"/>
        <v>0.35338928776081158</v>
      </c>
      <c r="CW6" s="36">
        <f t="shared" si="29"/>
        <v>0.41686507936507938</v>
      </c>
      <c r="CX6" s="36">
        <f t="shared" si="30"/>
        <v>0</v>
      </c>
      <c r="CY6" s="36">
        <f t="shared" si="31"/>
        <v>-0.91999999999999993</v>
      </c>
      <c r="CZ6" s="36">
        <f t="shared" si="32"/>
        <v>9.7849462365591444E-2</v>
      </c>
      <c r="DA6" s="36">
        <f t="shared" si="33"/>
        <v>-0.58333333333333337</v>
      </c>
      <c r="DB6" s="36">
        <f t="shared" si="34"/>
        <v>2.5158730158730158</v>
      </c>
      <c r="DC6" s="36">
        <f t="shared" si="35"/>
        <v>3.3333333333333361E-2</v>
      </c>
      <c r="DD6" s="36">
        <f t="shared" si="36"/>
        <v>4</v>
      </c>
      <c r="DE6" s="36">
        <f t="shared" si="37"/>
        <v>-1.4592933947772613E-2</v>
      </c>
      <c r="DF6" s="36">
        <f t="shared" si="38"/>
        <v>5.000000000000001E-2</v>
      </c>
      <c r="DG6" s="43">
        <f t="shared" si="39"/>
        <v>-0.5</v>
      </c>
    </row>
    <row r="7" spans="1:111" x14ac:dyDescent="0.25">
      <c r="A7" s="13" t="s">
        <v>5</v>
      </c>
      <c r="B7" s="14" t="s">
        <v>6</v>
      </c>
      <c r="C7" s="14" t="s">
        <v>7</v>
      </c>
      <c r="D7" s="14" t="s">
        <v>8</v>
      </c>
      <c r="E7" s="15">
        <v>15</v>
      </c>
      <c r="F7" s="18">
        <v>10.593920475659607</v>
      </c>
      <c r="G7" s="31" t="s">
        <v>75</v>
      </c>
      <c r="H7" s="31" t="s">
        <v>75</v>
      </c>
      <c r="I7" s="31" t="s">
        <v>75</v>
      </c>
      <c r="J7" s="31" t="s">
        <v>75</v>
      </c>
      <c r="K7" s="31" t="s">
        <v>75</v>
      </c>
      <c r="L7" s="31" t="s">
        <v>75</v>
      </c>
      <c r="M7" s="31" t="s">
        <v>75</v>
      </c>
      <c r="N7" s="31" t="s">
        <v>75</v>
      </c>
      <c r="O7" s="31" t="s">
        <v>75</v>
      </c>
      <c r="P7" s="31" t="s">
        <v>75</v>
      </c>
      <c r="Q7" s="31" t="s">
        <v>75</v>
      </c>
      <c r="R7" s="31" t="s">
        <v>75</v>
      </c>
      <c r="S7" s="31" t="s">
        <v>75</v>
      </c>
      <c r="T7" s="31" t="s">
        <v>75</v>
      </c>
      <c r="U7" s="31" t="s">
        <v>75</v>
      </c>
      <c r="V7" s="31" t="s">
        <v>75</v>
      </c>
      <c r="W7" s="31" t="s">
        <v>75</v>
      </c>
      <c r="X7" s="31" t="s">
        <v>75</v>
      </c>
      <c r="Y7" s="31" t="s">
        <v>75</v>
      </c>
      <c r="Z7" s="31" t="s">
        <v>75</v>
      </c>
      <c r="AA7" s="31" t="s">
        <v>75</v>
      </c>
      <c r="AB7" s="31" t="s">
        <v>75</v>
      </c>
      <c r="AC7" s="31" t="s">
        <v>75</v>
      </c>
      <c r="AD7" s="31" t="s">
        <v>75</v>
      </c>
      <c r="AE7" s="31" t="s">
        <v>75</v>
      </c>
      <c r="AF7" s="31" t="s">
        <v>75</v>
      </c>
      <c r="AG7" s="31" t="s">
        <v>75</v>
      </c>
      <c r="AH7" s="31" t="s">
        <v>75</v>
      </c>
      <c r="AI7" s="31" t="s">
        <v>75</v>
      </c>
      <c r="AJ7" s="31" t="s">
        <v>75</v>
      </c>
      <c r="AK7" s="31" t="s">
        <v>75</v>
      </c>
      <c r="AL7" s="31" t="s">
        <v>75</v>
      </c>
      <c r="AM7" s="31" t="s">
        <v>75</v>
      </c>
      <c r="AN7" s="31" t="s">
        <v>75</v>
      </c>
      <c r="AO7" s="31" t="s">
        <v>75</v>
      </c>
      <c r="AP7" s="31">
        <v>-0.5</v>
      </c>
      <c r="AQ7" s="31" t="s">
        <v>75</v>
      </c>
      <c r="AR7" s="31" t="s">
        <v>75</v>
      </c>
      <c r="AS7" s="31" t="s">
        <v>75</v>
      </c>
      <c r="AT7" s="31" t="s">
        <v>75</v>
      </c>
      <c r="AU7" s="31">
        <v>-0.29166666666666663</v>
      </c>
      <c r="AV7" s="31">
        <v>-0.23333333333333328</v>
      </c>
      <c r="AW7" s="31">
        <v>1.2727272727272729</v>
      </c>
      <c r="AX7" s="31">
        <v>2.1428571428571428</v>
      </c>
      <c r="AY7" s="31">
        <f>КР!DD16</f>
        <v>-0.56521739130434789</v>
      </c>
      <c r="AZ7" s="30">
        <f t="shared" si="0"/>
        <v>0</v>
      </c>
      <c r="BA7" s="30">
        <f t="shared" si="0"/>
        <v>0</v>
      </c>
      <c r="BB7" s="30">
        <f t="shared" si="0"/>
        <v>0</v>
      </c>
      <c r="BC7" s="30">
        <f t="shared" si="0"/>
        <v>0</v>
      </c>
      <c r="BD7" s="30">
        <f t="shared" si="0"/>
        <v>-0.29166666666666663</v>
      </c>
      <c r="BE7" s="30">
        <f t="shared" si="0"/>
        <v>-0.23333333333333328</v>
      </c>
      <c r="BF7" s="30">
        <f t="shared" si="0"/>
        <v>1.2727272727272729</v>
      </c>
      <c r="BG7" s="30">
        <f t="shared" si="0"/>
        <v>2.1428571428571428</v>
      </c>
      <c r="BH7" s="30">
        <f t="shared" si="0"/>
        <v>-0.56521739130434789</v>
      </c>
      <c r="BI7" s="30">
        <f t="shared" si="0"/>
        <v>0</v>
      </c>
      <c r="BJ7" s="30">
        <f t="shared" si="0"/>
        <v>0</v>
      </c>
      <c r="BK7" s="30">
        <f t="shared" si="0"/>
        <v>-0.5</v>
      </c>
      <c r="BL7" s="30">
        <f t="array" ref="BL7">IFERROR(STDEV(IF($G$2:$AY$2=BL$2,$G7:$AY7,"")),0)</f>
        <v>0</v>
      </c>
      <c r="BM7" s="30">
        <f t="array" ref="BM7">IFERROR(STDEV(IF($G$2:$AY$2=BM$2,$G7:$AY7,"")),0)</f>
        <v>0</v>
      </c>
      <c r="BN7" s="30">
        <f t="array" ref="BN7">IFERROR(STDEV(IF($G$2:$AY$2=BN$2,$G7:$AY7,"")),0)</f>
        <v>0</v>
      </c>
      <c r="BO7" s="30">
        <f t="array" ref="BO7">IFERROR(STDEV(IF($G$2:$AY$2=BO$2,$G7:$AY7,"")),0)</f>
        <v>0</v>
      </c>
      <c r="BP7" s="30">
        <f t="array" ref="BP7">IFERROR(STDEV(IF($G$2:$AY$2=BP$2,$G7:$AY7,"")),0)</f>
        <v>0</v>
      </c>
      <c r="BQ7" s="30">
        <f t="array" ref="BQ7">IFERROR(STDEV(IF($G$2:$AY$2=BQ$2,$G7:$AY7,"")),0)</f>
        <v>0</v>
      </c>
      <c r="BR7" s="30">
        <f t="array" ref="BR7">IFERROR(STDEV(IF($G$2:$AY$2=BR$2,$G7:$AY7,"")),0)</f>
        <v>0</v>
      </c>
      <c r="BS7" s="30">
        <f t="array" ref="BS7">IFERROR(STDEV(IF($G$2:$AY$2=BS$2,$G7:$AY7,"")),0)</f>
        <v>0</v>
      </c>
      <c r="BT7" s="30">
        <f t="array" ref="BT7">IFERROR(STDEV(IF($G$2:$AY$2=BT$2,$G7:$AY7,"")),0)</f>
        <v>0</v>
      </c>
      <c r="BU7" s="30">
        <f t="array" ref="BU7">IFERROR(STDEV(IF($G$2:$AY$2=BU$2,$G7:$AY7,"")),0)</f>
        <v>0</v>
      </c>
      <c r="BV7" s="30">
        <f t="array" ref="BV7">IFERROR(STDEV(IF($G$2:$AY$2=BV$2,$G7:$AY7,"")),0)</f>
        <v>0</v>
      </c>
      <c r="BW7" s="30">
        <f t="array" ref="BW7">IFERROR(STDEV(IF($G$2:$AY$2=BW$2,$G7:$AY7,"")),0)</f>
        <v>0</v>
      </c>
      <c r="BX7" s="33">
        <f t="shared" si="4"/>
        <v>0</v>
      </c>
      <c r="BY7" s="34">
        <f t="shared" si="5"/>
        <v>0</v>
      </c>
      <c r="BZ7" s="34">
        <f t="shared" si="6"/>
        <v>0</v>
      </c>
      <c r="CA7" s="34">
        <f t="shared" si="7"/>
        <v>0</v>
      </c>
      <c r="CB7" s="34">
        <f t="shared" si="8"/>
        <v>-0.29166666666666663</v>
      </c>
      <c r="CC7" s="34">
        <f t="shared" si="9"/>
        <v>-0.23333333333333328</v>
      </c>
      <c r="CD7" s="34">
        <f t="shared" si="10"/>
        <v>1.2727272727272729</v>
      </c>
      <c r="CE7" s="34">
        <f t="shared" si="11"/>
        <v>2.1428571428571428</v>
      </c>
      <c r="CF7" s="34">
        <f t="shared" si="12"/>
        <v>-0.56521739130434789</v>
      </c>
      <c r="CG7" s="34">
        <f t="shared" si="13"/>
        <v>0</v>
      </c>
      <c r="CH7" s="34">
        <f t="shared" si="14"/>
        <v>0</v>
      </c>
      <c r="CI7" s="35">
        <f t="shared" si="15"/>
        <v>-0.5</v>
      </c>
      <c r="CJ7" s="34">
        <f t="shared" si="16"/>
        <v>0</v>
      </c>
      <c r="CK7" s="34">
        <f t="shared" si="17"/>
        <v>0</v>
      </c>
      <c r="CL7" s="34">
        <f t="shared" si="18"/>
        <v>0</v>
      </c>
      <c r="CM7" s="34">
        <f t="shared" si="19"/>
        <v>0</v>
      </c>
      <c r="CN7" s="34">
        <f t="shared" si="20"/>
        <v>-0.29166666666666663</v>
      </c>
      <c r="CO7" s="34">
        <f t="shared" si="21"/>
        <v>-0.23333333333333328</v>
      </c>
      <c r="CP7" s="34">
        <f t="shared" si="22"/>
        <v>1.2727272727272729</v>
      </c>
      <c r="CQ7" s="34">
        <f t="shared" si="23"/>
        <v>2.1428571428571428</v>
      </c>
      <c r="CR7" s="34">
        <f t="shared" si="24"/>
        <v>-0.56521739130434789</v>
      </c>
      <c r="CS7" s="34">
        <f t="shared" si="25"/>
        <v>0</v>
      </c>
      <c r="CT7" s="34">
        <f t="shared" si="26"/>
        <v>0</v>
      </c>
      <c r="CU7" s="34">
        <f t="shared" si="27"/>
        <v>-0.5</v>
      </c>
      <c r="CV7" s="42">
        <f t="shared" si="28"/>
        <v>0</v>
      </c>
      <c r="CW7" s="36">
        <f t="shared" si="29"/>
        <v>0</v>
      </c>
      <c r="CX7" s="36">
        <f t="shared" si="30"/>
        <v>0</v>
      </c>
      <c r="CY7" s="36">
        <f t="shared" si="31"/>
        <v>0</v>
      </c>
      <c r="CZ7" s="36">
        <f t="shared" si="32"/>
        <v>0</v>
      </c>
      <c r="DA7" s="36">
        <f t="shared" si="33"/>
        <v>0</v>
      </c>
      <c r="DB7" s="36">
        <f t="shared" si="34"/>
        <v>0</v>
      </c>
      <c r="DC7" s="36">
        <f t="shared" si="35"/>
        <v>0</v>
      </c>
      <c r="DD7" s="36">
        <f t="shared" si="36"/>
        <v>0</v>
      </c>
      <c r="DE7" s="36">
        <f t="shared" si="37"/>
        <v>0</v>
      </c>
      <c r="DF7" s="36">
        <f t="shared" si="38"/>
        <v>0</v>
      </c>
      <c r="DG7" s="43">
        <f t="shared" si="39"/>
        <v>0</v>
      </c>
    </row>
  </sheetData>
  <mergeCells count="5">
    <mergeCell ref="AZ1:BK1"/>
    <mergeCell ref="BL1:BW1"/>
    <mergeCell ref="BX1:CI1"/>
    <mergeCell ref="CJ1:CU1"/>
    <mergeCell ref="CV1:DG1"/>
  </mergeCells>
  <pageMargins left="0.7" right="0.7" top="0.75" bottom="0.75" header="0.3" footer="0.3"/>
  <pageSetup paperSize="9" orientation="portrait" verticalDpi="0" r:id="rId1"/>
  <ignoredErrors>
    <ignoredError sqref="J5:K5 AU5:AU7 AT7 M3:AS7 G6:L7 AV4:AV7 AW4:AW7 AX4:AX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</vt:lpstr>
      <vt:lpstr>Разбивка</vt:lpstr>
      <vt:lpstr>Доверительный интервал (КР)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Elena</cp:lastModifiedBy>
  <dcterms:created xsi:type="dcterms:W3CDTF">2016-04-05T08:31:56Z</dcterms:created>
  <dcterms:modified xsi:type="dcterms:W3CDTF">2016-09-14T10:25:21Z</dcterms:modified>
</cp:coreProperties>
</file>