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6_vbn\1_Киев\базы\09\20\"/>
    </mc:Choice>
  </mc:AlternateContent>
  <bookViews>
    <workbookView xWindow="0" yWindow="0" windowWidth="21570" windowHeight="7260"/>
  </bookViews>
  <sheets>
    <sheet name="20.09.16" sheetId="1" r:id="rId1"/>
  </sheets>
  <calcPr calcId="152511" calcOnSave="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1" i="1" l="1"/>
  <c r="J19" i="1"/>
  <c r="J21" i="1"/>
  <c r="J40" i="1"/>
  <c r="J24" i="1"/>
  <c r="J58" i="1"/>
  <c r="J125" i="1"/>
  <c r="J22" i="1"/>
  <c r="J144" i="1"/>
  <c r="J57" i="1"/>
  <c r="J84" i="1"/>
  <c r="J107" i="1"/>
  <c r="J32" i="1"/>
  <c r="J127" i="1"/>
  <c r="J64" i="1"/>
  <c r="J116" i="1"/>
  <c r="J10" i="1"/>
  <c r="J118" i="1"/>
  <c r="J148" i="1"/>
  <c r="J128" i="1"/>
  <c r="J43" i="1"/>
  <c r="J63" i="1"/>
  <c r="J69" i="1"/>
  <c r="J6" i="1"/>
  <c r="J113" i="1"/>
  <c r="J117" i="1"/>
  <c r="J153" i="1"/>
  <c r="J62" i="1"/>
  <c r="J65" i="1"/>
  <c r="J17" i="1"/>
  <c r="J4" i="1"/>
  <c r="J48" i="1"/>
  <c r="J137" i="1"/>
  <c r="J92" i="1"/>
  <c r="J47" i="1"/>
  <c r="J70" i="1"/>
  <c r="J133" i="1"/>
  <c r="J94" i="1"/>
  <c r="J29" i="1"/>
  <c r="J74" i="1"/>
  <c r="J136" i="1"/>
  <c r="J50" i="1"/>
  <c r="J121" i="1"/>
  <c r="J152" i="1"/>
  <c r="J141" i="1"/>
  <c r="J98" i="1"/>
  <c r="J99" i="1"/>
  <c r="J102" i="1"/>
  <c r="J83" i="1"/>
  <c r="J42" i="1"/>
  <c r="J146" i="1"/>
  <c r="J55" i="1"/>
  <c r="J16" i="1"/>
  <c r="J103" i="1"/>
  <c r="J45" i="1"/>
  <c r="J35" i="1"/>
  <c r="J44" i="1"/>
  <c r="J104" i="1"/>
  <c r="J54" i="1"/>
  <c r="J68" i="1"/>
  <c r="J150" i="1"/>
  <c r="J27" i="1"/>
  <c r="J93" i="1"/>
  <c r="J82" i="1"/>
  <c r="J101" i="1"/>
  <c r="J110" i="1"/>
  <c r="J91" i="1"/>
  <c r="J147" i="1"/>
  <c r="J88" i="1"/>
  <c r="J25" i="1"/>
  <c r="J90" i="1"/>
  <c r="J123" i="1"/>
  <c r="J96" i="1"/>
  <c r="J79" i="1"/>
  <c r="J60" i="1"/>
  <c r="J77" i="1"/>
  <c r="J80" i="1"/>
  <c r="J2" i="1"/>
  <c r="J106" i="1"/>
  <c r="J129" i="1"/>
  <c r="J114" i="1"/>
  <c r="J46" i="1"/>
  <c r="J7" i="1"/>
  <c r="J18" i="1"/>
  <c r="J31" i="1"/>
  <c r="J30" i="1"/>
  <c r="J100" i="1"/>
  <c r="J142" i="1"/>
  <c r="J36" i="1"/>
  <c r="J5" i="1"/>
  <c r="J81" i="1"/>
  <c r="J105" i="1"/>
  <c r="J134" i="1"/>
  <c r="J41" i="1"/>
  <c r="J14" i="1"/>
  <c r="J51" i="1"/>
  <c r="J9" i="1"/>
  <c r="J140" i="1"/>
  <c r="J138" i="1"/>
  <c r="J87" i="1"/>
  <c r="J85" i="1"/>
  <c r="J72" i="1"/>
  <c r="J111" i="1"/>
  <c r="J132" i="1"/>
  <c r="J126" i="1"/>
  <c r="J86" i="1"/>
  <c r="J8" i="1"/>
  <c r="J49" i="1"/>
  <c r="J20" i="1"/>
  <c r="J71" i="1"/>
  <c r="J59" i="1"/>
  <c r="J34" i="1"/>
  <c r="J66" i="1"/>
  <c r="J112" i="1"/>
  <c r="J119" i="1"/>
  <c r="J56" i="1"/>
  <c r="J108" i="1"/>
  <c r="J145" i="1"/>
  <c r="J12" i="1"/>
  <c r="J53" i="1"/>
  <c r="J151" i="1"/>
  <c r="J135" i="1"/>
  <c r="J61" i="1"/>
  <c r="J78" i="1"/>
  <c r="J89" i="1"/>
  <c r="J38" i="1"/>
  <c r="J52" i="1"/>
  <c r="J3" i="1"/>
  <c r="J149" i="1"/>
  <c r="J15" i="1"/>
  <c r="J13" i="1"/>
  <c r="J115" i="1"/>
  <c r="J73" i="1"/>
  <c r="J120" i="1"/>
  <c r="J130" i="1"/>
  <c r="J26" i="1"/>
  <c r="J131" i="1"/>
  <c r="J39" i="1"/>
  <c r="J109" i="1"/>
  <c r="J75" i="1"/>
  <c r="J67" i="1"/>
  <c r="J33" i="1"/>
</calcChain>
</file>

<file path=xl/sharedStrings.xml><?xml version="1.0" encoding="utf-8"?>
<sst xmlns="http://schemas.openxmlformats.org/spreadsheetml/2006/main" count="2029" uniqueCount="989">
  <si>
    <t>tax:product_cat</t>
  </si>
  <si>
    <t>product_url</t>
  </si>
  <si>
    <t>sku</t>
  </si>
  <si>
    <t>attribute:pa_imya</t>
  </si>
  <si>
    <t>attribute:pa_date</t>
  </si>
  <si>
    <t>attribute:pa_komnaty</t>
  </si>
  <si>
    <t>regular_price</t>
  </si>
  <si>
    <t>attribute:pa_uliza</t>
  </si>
  <si>
    <t>post_title</t>
  </si>
  <si>
    <t>post_excerpt</t>
  </si>
  <si>
    <t>attribute:pa_ploshad</t>
  </si>
  <si>
    <t>attribute:pa_etag</t>
  </si>
  <si>
    <t>attribute:pa_region</t>
  </si>
  <si>
    <t>attribute:pa_city</t>
  </si>
  <si>
    <t>images</t>
  </si>
  <si>
    <t>tax:product_type</t>
  </si>
  <si>
    <t>attribute:pa_raykiev</t>
  </si>
  <si>
    <t>attribute:pa_metrokiev</t>
  </si>
  <si>
    <t>аренда квартир</t>
  </si>
  <si>
    <t>olx</t>
  </si>
  <si>
    <t>Анна</t>
  </si>
  <si>
    <t>4 и более</t>
  </si>
  <si>
    <t>Киевская</t>
  </si>
  <si>
    <t>Киев</t>
  </si>
  <si>
    <t>external</t>
  </si>
  <si>
    <t>Дарницкий</t>
  </si>
  <si>
    <t>Соломенский</t>
  </si>
  <si>
    <t>Печерский</t>
  </si>
  <si>
    <t>Дмитрий</t>
  </si>
  <si>
    <t>Аренда квартиры</t>
  </si>
  <si>
    <t>Шевченковский</t>
  </si>
  <si>
    <t>Михаил</t>
  </si>
  <si>
    <t>Подольский</t>
  </si>
  <si>
    <t>http://www.olx.ua/obyavlenie/sdam-svoyu2-h-komnatnuyu-kvartiru-na-troeschine-ul-saburova-IDniBFE.html#e812fca890</t>
  </si>
  <si>
    <t>Инна</t>
  </si>
  <si>
    <t>https://img14.olx.ua/images_slandocomua/379442734_1_644x461_sdam-svoyu2-h-komnatnuyu-kvartiru-na-troeschine-ul-saburova-kiv.jpg|https://img15.olx.ua/images_slandocomua/379442734_2_644x461_sdam-svoyu2-h-komnatnuyu-kvartiru-na-troeschine-ul-saburova-fotograf.jpg|https://img13.olx.ua/images_slandocomua/379442734_3_644x461_sdam-svoyu2-h-komnatnuyu-kvartiru-na-troeschine-ul-saburova-trivala-orenda-kvartir.jpg</t>
  </si>
  <si>
    <t>Деснянский</t>
  </si>
  <si>
    <t>http://www.olx.ua/obyavlenie/2komn-kv-v-novom-dome-m-olimpiyskaya-IDniANc.html#e812fca890</t>
  </si>
  <si>
    <t>Будова</t>
  </si>
  <si>
    <t>2комн кв. в Новом Доме м.Олимпийская</t>
  </si>
  <si>
    <t>https://img08.olx.ua/images_slandocomua/379427788_9_644x461_2komn-kv-v-novom-dome-molimpiyskaya-_rev001.jpg|https://img07.olx.ua/images_slandocomua/379427788_1_644x461_2komn-kv-v-novom-dome-molimpiyskaya-kiev_rev001.jpg|https://img07.olx.ua/images_slandocomua/379427788_2_644x461_2komn-kv-v-novom-dome-molimpiyskaya-fotografii_rev001.jpg</t>
  </si>
  <si>
    <t>http://www.olx.ua/obyavlenie/srochno-sdam-2k-kvartiru-novyy-remont-metro-nivki-sirets-dorogozhichi-IDnip24.html#e812fca890</t>
  </si>
  <si>
    <t>Марина</t>
  </si>
  <si>
    <t>Срочно сдам 2к квартиру, новый ремонт, метро Нивки Сирец Дорогожичи</t>
  </si>
  <si>
    <t>https://img29.olx.ua/images_slandocomua/379379554_1_644x461_srochno-sdam-2k-kvartiru-novyy-remont-metro-nivki-sirets-dorogozhichi-kiev.jpg|https://img28.olx.ua/images_slandocomua/379379554_2_644x461_srochno-sdam-2k-kvartiru-novyy-remont-metro-nivki-sirets-dorogozhichi-fotografii.jpg|https://img28.olx.ua/images_slandocomua/379379554_3_644x461_srochno-sdam-2k-kvartiru-novyy-remont-metro-nivki-sirets-dorogozhichi-dolgosrochnaya-arenda-kvartir.jpg</t>
  </si>
  <si>
    <t>http://www.olx.ua/obyavlenie/svoya-arenda-1-k-feodosiyskiy-pereulok-12-IDnin6E.html#e812fca890</t>
  </si>
  <si>
    <t>Анастасия</t>
  </si>
  <si>
    <t>Своя! Аренда 1-к. Феодосийский переулок 12</t>
  </si>
  <si>
    <t>https://img02.olx.ua/images_slandocomua/379369290_2_644x461_svoya-arenda-1-k-feodosiyskiy-pereulok-12-fotografii_rev002.jpg|https://img03.olx.ua/images_slandocomua/379369290_1_644x461_svoya-arenda-1-k-feodosiyskiy-pereulok-12-kiev_rev002.jpg|https://img03.olx.ua/images_slandocomua/379369290_3_644x461_svoya-arenda-1-k-feodosiyskiy-pereulok-12-dolgosrochnaya-arenda-kvartir_rev002.jpg</t>
  </si>
  <si>
    <t>Голосеевский</t>
  </si>
  <si>
    <t>http://www.olx.ua/obyavlenie/arenda-kvartiry-g-kiev-ul-zlatoustovskaya-47-49-IDmCVXe.html#e812fca890</t>
  </si>
  <si>
    <t>Сергей</t>
  </si>
  <si>
    <t>https://img02.olx.ua/images_slandocomua/367336356_6_644x461_arenda-kvartiry-g-kiev-ul-zlatoustovskaya-47-49-_rev029.jpg|https://img03.olx.ua/images_slandocomua/367336356_12_644x461_arenda-kvartiry-g-kiev-ul-zlatoustovskaya-47-49-_rev029.jpg|https://img02.olx.ua/images_slandocomua/367336356_11_644x461_arenda-kvartiry-g-kiev-ul-zlatoustovskaya-47-49-_rev029.jpg</t>
  </si>
  <si>
    <t>http://www.olx.ua/obyavlenie/sdam-2-h-kom-kvartiru-pr-t-vatutina-6-a-raduzhnyy-massiv-IDnixKK.html#e812fca890</t>
  </si>
  <si>
    <t>Виктор</t>
  </si>
  <si>
    <t>Сдам 2 -х ком. квартиру пр-т Ватутина 6 а Радужный массив</t>
  </si>
  <si>
    <t>https://img20.olx.ua/images_slandocomua/379429228_2_644x461_sdam-2-h-kom-kvartiru-pr-t-vatutina-6-a-raduzhnyy-massiv-fotografii_rev002.jpg|https://img20.olx.ua/images_slandocomua/379429228_3_644x461_sdam-2-h-kom-kvartiru-pr-t-vatutina-6-a-raduzhnyy-massiv-dolgosrochnaya-arenda-kvartir_rev002.jpg|https://img21.olx.ua/images_slandocomua/379429228_5_644x461_sdam-2-h-kom-kvartiru-pr-t-vatutina-6-a-raduzhnyy-massiv-kievskaya-oblast_rev002.jpg</t>
  </si>
  <si>
    <t>Днепровский</t>
  </si>
  <si>
    <t>http://www.olx.ua/obyavlenie/sdayu-2-komnatnuyu-kvartiru-v-tsarskom-dome-na-gonchara-55-IDn77Cu.html#e812fca890</t>
  </si>
  <si>
    <t>Юлианна</t>
  </si>
  <si>
    <t>Сдаю 2 комнатную квартиру в царском доме на Гончара 55</t>
  </si>
  <si>
    <t>https://img08.olx.ua/images_slandocomua/376071042_1_644x461_sdayu-2-komnatnuyu-kvartiru-v-tsarskom-dome-na-gonchara-55-kiev.jpg|https://img07.olx.ua/images_slandocomua/376071042_2_644x461_sdayu-2-komnatnuyu-kvartiru-v-tsarskom-dome-na-gonchara-55-fotografii.jpg|https://img07.olx.ua/images_slandocomua/376071042_3_644x461_sdayu-2-komnatnuyu-kvartiru-v-tsarskom-dome-na-gonchara-55-dolgosrochnaya-arenda-kvartir.jpg</t>
  </si>
  <si>
    <t>http://www.olx.ua/obyavlenie/bez-komissii-IDmLTqe.html#e812fca890</t>
  </si>
  <si>
    <t>Карим</t>
  </si>
  <si>
    <t>Без комиссии</t>
  </si>
  <si>
    <t>https://img21.olx.ua/images_slandocomua/369928162_9_644x461_bez-komissii-_rev018.jpg|https://img20.olx.ua/images_slandocomua/369928162_8_644x461_bez-komissii-_rev018.jpg|https://img19.olx.ua/images_slandocomua/369928162_6_644x461_bez-komissii-_rev018.jpg</t>
  </si>
  <si>
    <t>http://www.olx.ua/obyavlenie/sdam-3-h-komnatnuyu-kvartiru-na-ul-gorkogo-m-lva-tolstogo-IDl624S.html#e812fca890</t>
  </si>
  <si>
    <t>Тамара Андреевна</t>
  </si>
  <si>
    <t>https://img35.olx.ua/images_slandocomua/340401344_1_644x461_sdam-3-h-komnatnuyu-kvartiru-na-ul-gorkogo-m-lva-tolstogo-kiev_rev015.jpg|https://img36.olx.ua/images_slandocomua/340401344_2_644x461_sdam-3-h-komnatnuyu-kvartiru-na-ul-gorkogo-m-lva-tolstogo-fotografii_rev015.jpg|https://img34.olx.ua/images_slandocomua/340401344_3_644x461_sdam-3-h-komnatnuyu-kvartiru-na-ul-gorkogo-m-lva-tolstogo-dolgosrochnaya-arenda-kvartir_rev015.jpg</t>
  </si>
  <si>
    <t>http://www.olx.ua/obyavlenie/sdam-v-arendu-2-h-komnatnuyu-kvartiru-ul-politehnicheskaya-3-IDnipea.html#e812fca890</t>
  </si>
  <si>
    <t>Константин</t>
  </si>
  <si>
    <t>Сдам в аренду 2-х комнатную квартиру ул Политехническая 3</t>
  </si>
  <si>
    <t>https://img14.olx.ua/images_slandocomua/379381314_1_644x461_sdam-v-arendu-2-h-komnatnuyu-kvartiru-ul-politehnicheskaya-3-kiev.jpg|https://img14.olx.ua/images_slandocomua/379381314_2_644x461_sdam-v-arendu-2-h-komnatnuyu-kvartiru-ul-politehnicheskaya-3-fotografii.jpg|https://img14.olx.ua/images_slandocomua/379381314_3_644x461_sdam-v-arendu-2-h-komnatnuyu-kvartiru-ul-politehnicheskaya-3-dolgosrochnaya-arenda-kvartir.jpg</t>
  </si>
  <si>
    <t>http://www.olx.ua/obyavlenie/srochno-sdam-vozmozhen-torg-IDnimjK.html#e812fca890</t>
  </si>
  <si>
    <t>Ра</t>
  </si>
  <si>
    <t>Срочно сдам. Возможен торг</t>
  </si>
  <si>
    <t>https://img13.olx.ua/images_slandocomua/379369824_1_644x461_srochno-sdam-vozmozhen-torg-kiev_rev003.jpg|https://img13.olx.ua/images_slandocomua/379369824_2_644x461_srochno-sdam-vozmozhen-torg-fotografii_rev003.jpg|https://img14.olx.ua/images_slandocomua/379369824_3_644x461_srochno-sdam-vozmozhen-torg-dolgosrochnaya-arenda-kvartir_rev003.jpg</t>
  </si>
  <si>
    <t>http://www.olx.ua/obyavlenie/sdam-kvartiru-v-g-kiev-goloseevskiy-r-on-IDmOnL4.html#e812fca890</t>
  </si>
  <si>
    <t>Сдам квартиру в г. Киев, Голосеевский р-он</t>
  </si>
  <si>
    <t>http://www.olx.ua/obyavlenie/prostornaya-3-k-kvartira-v-elitnom-dome-15-min-do-m-osokorki-IDmCUB0.html#e812fca890</t>
  </si>
  <si>
    <t>Вячеслав</t>
  </si>
  <si>
    <t>Просторная 3-к квартира в элитном доме, 15 мин до м.Осокорки</t>
  </si>
  <si>
    <t>https://img36.olx.ua/images_slandocomua/367329716_1_644x461_prostornaya-3-k-kvartira-v-elitnom-dome-15-min-do-mosokorki-kiev_rev004.jpg|https://img35.olx.ua/images_slandocomua/367329716_2_644x461_prostornaya-3-k-kvartira-v-elitnom-dome-15-min-do-mosokorki-fotografii_rev004.jpg|https://img34.olx.ua/images_slandocomua/367329716_3_644x461_prostornaya-3-k-kvartira-v-elitnom-dome-15-min-do-mosokorki-dolgosrochnaya-arenda-kvartir_rev004.jpg</t>
  </si>
  <si>
    <t>Виталий</t>
  </si>
  <si>
    <t>Владимир</t>
  </si>
  <si>
    <t>Оболонский</t>
  </si>
  <si>
    <t>http://www.olx.ua/obyavlenie/sdam-odnokomnatnuyu-kvartiru-g-kiev-syrets-IDni9nC.html#3e8d23acff</t>
  </si>
  <si>
    <t>Татьяна Борисовна</t>
  </si>
  <si>
    <t>Сдам однокомнатную квартиру г.Киев, Сырец</t>
  </si>
  <si>
    <t>http://www.olx.ua/obyavlenie/sdam-srochno-IDnig9e.html#e812fca890</t>
  </si>
  <si>
    <t>Иван</t>
  </si>
  <si>
    <t>Сдам СРОЧно !</t>
  </si>
  <si>
    <t>https://img28.olx.ua/images_slandocomua/379340616_1_644x461_sdam-srochno-kiev.jpg|https://img28.olx.ua/images_slandocomua/379340616_2_644x461_sdam-srochno-fotografii.jpg|https://img29.olx.ua/images_slandocomua/379340616_3_644x461_sdam-srochno-dolgosrochnaya-arenda-kvartir.jpg</t>
  </si>
  <si>
    <t>http://www.olx.ua/obyavlenie/sdam-2-h-komnatnuyu-kvartiru-IDnifTm.html#e812fca890</t>
  </si>
  <si>
    <t>Людмила</t>
  </si>
  <si>
    <t>Сдам 2-х комнатную квартиру</t>
  </si>
  <si>
    <t>https://img29.olx.ua/images_slandocomua/379336198_1_644x461_sdam-2-h-komnatnuyu-kvartiru-kiev.jpg|https://img28.olx.ua/images_slandocomua/379336198_2_644x461_sdam-2-h-komnatnuyu-kvartiru-fotografii.jpg|https://img28.olx.ua/images_slandocomua/379336198_3_644x461_sdam-2-h-komnatnuyu-kvartiru-dolgosrochnaya-arenda-kvartir.jpg</t>
  </si>
  <si>
    <t>http://www.olx.ua/obyavlenie/sdam-1-komnatnuyu-kvartiru-st-metro-dorogozhichi-IDniip4.html#e812fca890</t>
  </si>
  <si>
    <t>Милана</t>
  </si>
  <si>
    <t>Сдам 1 комнатную квартиру ст метро Дорогожичи</t>
  </si>
  <si>
    <t>https://img13.olx.ua/images_slandocomua/379332322_1_644x461_sdam-1-komnatnuyu-kvartiru-st-metro-dorogozhichi-kiev.jpg|https://img15.olx.ua/images_slandocomua/379332322_2_644x461_sdam-1-komnatnuyu-kvartiru-st-metro-dorogozhichi-fotografii.jpg|https://img13.olx.ua/images_slandocomua/379332322_3_644x461_sdam-1-komnatnuyu-kvartiru-st-metro-dorogozhichi-dolgosrochnaya-arenda-kvartir.jpg</t>
  </si>
  <si>
    <t>http://www.olx.ua/obyavlenie/sdam-svoyu-3k-m-dvorets-ukraina-predslavinskaya-25-15-000-grn-IDnigZq.html#e812fca890</t>
  </si>
  <si>
    <t>Яна</t>
  </si>
  <si>
    <t>Сдам свою 3к м. Дворец Украина, Предславинская 25, 15 000 грн</t>
  </si>
  <si>
    <t>https://img06.olx.ua/images_slandocomua/379344264_2_644x461_sdam-svoyu-3k-m-dvorets-ukraina-predslavinskaya-25-15-000-grn-fotografii.jpg|https://img04.olx.ua/images_slandocomua/379344264_1_644x461_sdam-svoyu-3k-m-dvorets-ukraina-predslavinskaya-25-15-000-grn-kiev.jpg|https://img04.olx.ua/images_slandocomua/379344264_3_644x461_sdam-svoyu-3k-m-dvorets-ukraina-predslavinskaya-25-15-000-grn-dolgosrochnaya-arenda-kvartir.jpg</t>
  </si>
  <si>
    <t>http://www.olx.ua/obyavlenie/3-komnatnaya-polnostyu-ukomplektovana-metro-4-min-schuseva-7-IDkLJKM.html#3e8d23acff</t>
  </si>
  <si>
    <t>Татьяна</t>
  </si>
  <si>
    <t>https://img17.olx.ua/images_slandocomua/337248672_8_644x461_3-komnatnaya-polnostyu-ukomplektovana-metro-4-min-schuseva-7-_rev001.jpg|https://img17.olx.ua/images_slandocomua/337248672_1_644x461_3-komnatnaya-polnostyu-ukomplektovana-metro-4-min-schuseva-7-kiev_rev001.jpg|https://img17.olx.ua/images_slandocomua/337248672_2_644x461_3-komnatnaya-polnostyu-ukomplektovana-metro-4-min-schuseva-7-fotografii_rev001.jpg</t>
  </si>
  <si>
    <t>http://www.olx.ua/obyavlenie/srochno-sdam-1-komn-kv-v-svyazi-s-otezdom-IDniw3s.html#e812fca890</t>
  </si>
  <si>
    <t>Срочно сдам 1 комн.кв. в связи с отъездом.</t>
  </si>
  <si>
    <t>http://www.olx.ua/obyavlenie/sdam-kvartiru-IDniviV.html#e812fca890</t>
  </si>
  <si>
    <t>Виктория</t>
  </si>
  <si>
    <t>Сдам квартиру</t>
  </si>
  <si>
    <t>https://img19.olx.ua/images_slandocomua/379416546_1_644x461_sdam-kvartiru-kiv.jpg|https://img19.olx.ua/images_slandocomua/379416546_2_644x461_sdam-kvartiru-fotograf.jpg|https://img19.olx.ua/images_slandocomua/379416546_3_644x461_sdam-kvartiru-trivala-orenda-kvartir.jpg</t>
  </si>
  <si>
    <t>http://www.olx.ua/obyavlenie/3k-kvartira-s-vidom-na-obolonskuyu-naberezhnuyu-IDn8Gw4.html#e812fca890</t>
  </si>
  <si>
    <t>3к квартира с видом на Оболонскую набережную</t>
  </si>
  <si>
    <t>https://img21.olx.ua/images_slandocomua/376532256_3_644x461_3k-kvartira-s-vidom-na-obolonskuyu-naberezhnuyu-dolgosrochnaya-arenda-kvartir.jpg|https://img19.olx.ua/images_slandocomua/376532256_1_644x461_3k-kvartira-s-vidom-na-obolonskuyu-naberezhnuyu-kiev.jpg|https://img21.olx.ua/images_slandocomua/376532256_2_644x461_3k-kvartira-s-vidom-na-obolonskuyu-naberezhnuyu-fotografii.jpg</t>
  </si>
  <si>
    <t>http://www.olx.ua/obyavlenie/sdam-1-yu-kv-zhk-perovskiy-IDni9pU.html#3e8d23acff</t>
  </si>
  <si>
    <t>Сдам 1-ю кв ЖК Перовский</t>
  </si>
  <si>
    <t>https://img14.olx.ua/images_slandocomua/379307692_1_644x461_sdam-1-yu-kv-zhk-perovskiy-kiev.jpg</t>
  </si>
  <si>
    <t>http://www.olx.ua/obyavlenie/sdam-svoyu-3-h-komnatnuyu-kvartiru-u-st-m-dorogozhichi-IDn0FQY.html#3e8d23acff</t>
  </si>
  <si>
    <t>https://img22.olx.ua/images_slandocomua/374221322_1_644x461_sdam-svoyu-3-h-komnatnuyu-kvartiru-u-stm-dorogozhichi-kiev.jpg|https://img24.olx.ua/images_slandocomua/374221322_2_644x461_sdam-svoyu-3-h-komnatnuyu-kvartiru-u-stm-dorogozhichi-fotografii.jpg|https://img23.olx.ua/images_slandocomua/374221322_3_644x461_sdam-svoyu-3-h-komnatnuyu-kvartiru-u-stm-dorogozhichi-dolgosrochnaya-arenda-kvartir.jpg</t>
  </si>
  <si>
    <t>http://www.olx.ua/obyavlenie/sdam-dvuhkmnatnu-kvartiru-po-provulku-kolomoyskogo-17-31a-IDnireO.html#e812fca890</t>
  </si>
  <si>
    <t>валерій</t>
  </si>
  <si>
    <t>Сдам двухкімнатну квартиру по ПРОВУЛКУ Коломойського 17/31а</t>
  </si>
  <si>
    <t>https://img31.olx.ua/images_slandocomua/379380492_1_644x461_sdam-dvuhkmnatnu-kvartiru-po-provulku-kolomoyskogo-17-31a-kiev_rev012.jpg|https://img32.olx.ua/images_slandocomua/379380492_2_644x461_sdam-dvuhkmnatnu-kvartiru-po-provulku-kolomoyskogo-17-31a-fotografii_rev012.jpg|https://img31.olx.ua/images_slandocomua/379380492_3_644x461_sdam-dvuhkmnatnu-kvartiru-po-provulku-kolomoyskogo-17-31a-dolgosrochnaya-arenda-kvartir_rev012.jpg</t>
  </si>
  <si>
    <t>http://www.olx.ua/obyavlenie/sdam-kvartiru-IDj4VpC.html#3e8d23acff</t>
  </si>
  <si>
    <t>https://img03.olx.ua/images_slandocomua/304424372_1_644x461_sdam-kvartiru-kiev_rev007.jpg|https://img02.olx.ua/images_slandocomua/304424372_2_644x461_sdam-kvartiru-fotografii_rev007.jpg|https://img02.olx.ua/images_slandocomua/304424372_3_644x461_sdam-kvartiru-dolgosrochnaya-arenda-kvartir_rev007.jpg</t>
  </si>
  <si>
    <t>http://www.olx.ua/obyavlenie/sdam-1-k-kv-bez-posrednikov-IDn83v2.html#3e8d23acff</t>
  </si>
  <si>
    <t>Ирина</t>
  </si>
  <si>
    <t>Сдам 1 к кв. без посредников</t>
  </si>
  <si>
    <t>Светлана</t>
  </si>
  <si>
    <t>http://www.olx.ua/obyavlenie/sdaetsya-1-komnatnaya-kvartira-ul-o-teligi-m-dorogozhichi-4800-grn-IDnisuv.html#e812fca890</t>
  </si>
  <si>
    <t>Anna</t>
  </si>
  <si>
    <t>Сдается 1-комнатная квартира ул.О.Телиги м.Дорогожичи 4800 грн</t>
  </si>
  <si>
    <t>https://img33.olx.ua/images_slandocomua/379393100_1_644x461_sdaetsya-1-komnatnaya-kvartira-uloteligi-mdorogozhichi-4800-grn-kiev.jpg|https://img33.olx.ua/images_slandocomua/379393100_2_644x461_sdaetsya-1-komnatnaya-kvartira-uloteligi-mdorogozhichi-4800-grn-fotografii.jpg|https://img32.olx.ua/images_slandocomua/379393100_3_644x461_sdaetsya-1-komnatnaya-kvartira-uloteligi-mdorogozhichi-4800-grn-dolgosrochnaya-arenda-kvartir.jpg</t>
  </si>
  <si>
    <t>http://www.olx.ua/obyavlenie/sdam-1-kom-kvart-na-troeschine-ul-dankevicha-3500-i-komun-IDni1jq.html#3e8d23acff</t>
  </si>
  <si>
    <t>елена</t>
  </si>
  <si>
    <t>Сдам 1 ком кварт на троещине ул Данкевича 3500 и комун</t>
  </si>
  <si>
    <t>http://www.olx.ua/obyavlenie/sdam-2-h-komnatnuyu-kvartiru-v-kieve-svyatoshino-IDmPNwq.html#3e8d23acff</t>
  </si>
  <si>
    <t>Ольга</t>
  </si>
  <si>
    <t>Сдам 2-х комнатную квартиру в Киеве, Святошино</t>
  </si>
  <si>
    <t>https://img36.olx.ua/images_slandocomua/371876426_1_644x461_sdam-2-h-komnatnuyu-kvartiru-v-kieve-svyatoshino-kiev_rev012.jpg|https://img36.olx.ua/images_slandocomua/371876426_2_644x461_sdam-2-h-komnatnuyu-kvartiru-v-kieve-svyatoshino-fotografii_rev012.jpg|https://img34.olx.ua/images_slandocomua/371876426_3_644x461_sdam-2-h-komnatnuyu-kvartiru-v-kieve-svyatoshino-dolgosrochnaya-arenda-kvartir_rev012.jpg</t>
  </si>
  <si>
    <t>Святошинский</t>
  </si>
  <si>
    <t>http://www.olx.ua/obyavlenie/zdam-kvartiru-IDni1jU.html#3e8d23acff</t>
  </si>
  <si>
    <t>Руслан</t>
  </si>
  <si>
    <t>Здам квартиру</t>
  </si>
  <si>
    <t>https://img06.olx.ua/images_slandocomua/379266972_1_644x461_zdam-kvartiru-kiev_rev001.jpg|https://img06.olx.ua/images_slandocomua/379266972_2_644x461_zdam-kvartiru-fotografii_rev001.jpg|https://img06.olx.ua/images_slandocomua/379266972_3_644x461_zdam-kvartiru-dolgosrochnaya-arenda-kvartir_rev001.jpg</t>
  </si>
  <si>
    <t>http://www.olx.ua/obyavlenie/sdayu-c-01-10-16-svoyu-2-komnatnuyu-kvartiru-nachalo-borschagovki-bez-komiss-IDni1FK.html#3e8d23acff</t>
  </si>
  <si>
    <t>https://img05.olx.ua/images_slandocomua/379272184_3_644x461_sdayu-c-011016-svoyu-2-komnatnuyu-kvartiru-nachalo-borschagovkibez-komiss-dolgosrochnaya-arenda-kvartir_rev011.jpg|https://img04.olx.ua/images_slandocomua/379272184_1_644x461_sdayu-c-011016-svoyu-2-komnatnuyu-kvartiru-nachalo-borschagovkibez-komiss-kiev_rev011.jpg|https://img05.olx.ua/images_slandocomua/379272184_2_644x461_sdayu-c-011016-svoyu-2-komnatnuyu-kvartiru-nachalo-borschagovkibez-komiss-fotografii_rev011.jpg</t>
  </si>
  <si>
    <t>http://www.olx.ua/obyavlenie/sdaetsya-shikarnaya-dvuhkomnatnaya-kvartira-na-metro-vyrlitsa-sobstvennik-IDnis6V.html#e812fca890</t>
  </si>
  <si>
    <t>Варвара</t>
  </si>
  <si>
    <t>Сдается шикарная двухкомнатная квартира на метро Вырлица. Собственник</t>
  </si>
  <si>
    <t>https://img34.olx.ua/images_slandocomua/379394596_1_644x461_sdaetsya-shikarnaya-dvuhkomnatnaya-kvartira-na-metro-vyrlitsa-sobstvennik-kiev.jpg|https://img34.olx.ua/images_slandocomua/379394596_11_644x461_sdaetsya-shikarnaya-dvuhkomnatnaya-kvartira-na-metro-vyrlitsa-sobstvennik-.jpg|https://img35.olx.ua/images_slandocomua/379394596_10_644x461_sdaetsya-shikarnaya-dvuhkomnatnaya-kvartira-na-metro-vyrlitsa-sobstvennik-.jpg</t>
  </si>
  <si>
    <t>http://www.olx.ua/obyavlenie/sdam-svoyu-kvartiru-na-peyzazhnoy-allee-shevchenkovskiy-r-n-IDn7qzs.html#3e8d23acff</t>
  </si>
  <si>
    <t>https://img06.olx.ua/images_slandocomua/376132206_1_644x461_sdam-svoyu-kvartiru-na-peyzazhnoy-allee-shevchenkovskiy-r-n-kiev_rev007.jpg|https://img06.olx.ua/images_slandocomua/376132206_2_644x461_sdam-svoyu-kvartiru-na-peyzazhnoy-allee-shevchenkovskiy-r-n-fotografii_rev007.jpg|https://img05.olx.ua/images_slandocomua/376132206_3_644x461_sdam-svoyu-kvartiru-na-peyzazhnoy-allee-shevchenkovskiy-r-n-dolgosrochnaya-arenda-kvartir_rev007.jpg</t>
  </si>
  <si>
    <t>http://www.olx.ua/obyavlenie/sovremennaya-2h-komnatnaya-kvartira-kikvidze-20-IDn4vd8.html#3e8d23acff</t>
  </si>
  <si>
    <t>Современная 2х комнатная квартира. Киквидзе 20</t>
  </si>
  <si>
    <t>https://img30.olx.ua/images_slandocomua/375313582_8_644x461_sovremennaya-2h-komnatnaya-kvartira-kikvidze-20-.jpg|https://img30.olx.ua/images_slandocomua/375313582_2_644x461_sovremennaya-2h-komnatnaya-kvartira-kikvidze-20-fotografii.jpg|https://img30.olx.ua/images_slandocomua/375313582_3_644x461_sovremennaya-2h-komnatnaya-kvartira-kikvidze-20-dolgosrochnaya-arenda-kvartir.jpg</t>
  </si>
  <si>
    <t>http://www.olx.ua/obyavlenie/1-komnatnaya-metro-goloseevskaya-shikarnaya-kvartira-ulitsa-tihoretska-IDmUA1g.html#3e8d23acff</t>
  </si>
  <si>
    <t>1-комнатная Метро Голосеевская шикарная квартира улица Тихорецка</t>
  </si>
  <si>
    <t>https://img34.olx.ua/images_slandocomua/372436708_1_644x461_1-komnatnaya-metro-goloseevskaya-shikarnaya-kvartira-ulitsa-tihoretska-kiev.jpg|https://img36.olx.ua/images_slandocomua/372436708_2_644x461_1-komnatnaya-metro-goloseevskaya-shikarnaya-kvartira-ulitsa-tihoretska-fotografii.jpg|https://img36.olx.ua/images_slandocomua/372436708_3_644x461_1-komnatnaya-metro-goloseevskaya-shikarnaya-kvartira-ulitsa-tihoretska-dolgosrochnaya-arenda-kvartir.jpg</t>
  </si>
  <si>
    <t>http://www.olx.ua/obyavlenie/sdam-svoyu-kvartiru-IDmX4Vm.html#3e8d23acff</t>
  </si>
  <si>
    <t>Валерий</t>
  </si>
  <si>
    <t>Сдам свою квартиру</t>
  </si>
  <si>
    <t>https://img30.olx.ua/images_slandocomua/373154880_1_644x461_sdam-svoyu-kvartiru-kiev.jpg|https://img29.olx.ua/images_slandocomua/373154880_2_644x461_sdam-svoyu-kvartiru-fotografii.jpg|https://img30.olx.ua/images_slandocomua/373154880_3_644x461_sdam-svoyu-kvartiru-dolgosrochnaya-arenda-kvartir.jpg</t>
  </si>
  <si>
    <t>http://www.olx.ua/obyavlenie/sdam-2-komnatnuyu-kvartiru-nivki-ul-stetsenko-dlya-2-4-chelovek-5-minut-IDni0AE.html#3e8d23acff</t>
  </si>
  <si>
    <t>Сдам 2 комнатную квартиру Нивки ул Стеценко для 2-4 человек 5 минут</t>
  </si>
  <si>
    <t>http://www.olx.ua/obyavlenie/sdaetsya-5-komnatnaya-kvartira-v-tsentre-IDn7Ubs.html#3e8d23acff;promoted</t>
  </si>
  <si>
    <t>ольга</t>
  </si>
  <si>
    <t>Сдается 5 комнатная квартира в центре.</t>
  </si>
  <si>
    <t>https://img36.olx.ua/images_slandocomua/376305498_1_644x461_sdaetsya-5-komnatnaya-kvartira-v-tsentre-kiev.jpg|https://img36.olx.ua/images_slandocomua/376305498_2_644x461_sdaetsya-5-komnatnaya-kvartira-v-tsentre-fotografii.jpg|https://img36.olx.ua/images_slandocomua/376305498_3_644x461_sdaetsya-5-komnatnaya-kvartira-v-tsentre-dolgosrochnaya-arenda-kvartir.jpg</t>
  </si>
  <si>
    <t>Наталья</t>
  </si>
  <si>
    <t>Андрей</t>
  </si>
  <si>
    <t>http://www.olx.ua/obyavlenie/dvuhkomnatnaya-v-tsentre-oboloni-IDn7oY0.html#3e8d23acff</t>
  </si>
  <si>
    <t>Двухкомнатная в центре Оболони</t>
  </si>
  <si>
    <t>https://img13.olx.ua/images_slandocomua/376150796_1_644x461_dvuhkomnatnaya-v-tsentre-oboloni-kiev_rev004.jpg|https://img14.olx.ua/images_slandocomua/376150796_2_644x461_dvuhkomnatnaya-v-tsentre-oboloni-fotografii_rev004.jpg|https://img14.olx.ua/images_slandocomua/376150796_3_644x461_dvuhkomnatnaya-v-tsentre-oboloni-dolgosrochnaya-arenda-kvartir_rev004.jpg</t>
  </si>
  <si>
    <t>http://www.olx.ua/obyavlenie/sdam-kvartiru-IDni110.html#3e8d23acff</t>
  </si>
  <si>
    <t>Дима</t>
  </si>
  <si>
    <t>https://img29.olx.ua/images_slandocomua/379268864_1_644x461_sdam-kvartiru-kiev_rev003.jpg|https://img28.olx.ua/images_slandocomua/379268864_2_644x461_sdam-kvartiru-fotografii_rev003.jpg|https://img30.olx.ua/images_slandocomua/379268864_3_644x461_sdam-kvartiru-dolgosrochnaya-arenda-kvartir_rev003.jpg</t>
  </si>
  <si>
    <t>http://www.olx.ua/obyavlenie/hozyayka-sdam-3-komnatnuyu-kvartiru-na-pecherske-ul-staronavodnitskaya-6-IDne1cA.html#e812fca890</t>
  </si>
  <si>
    <t>https://img23.olx.ua/images_slandocomua/378092432_1_644x461_hozyayka-sdam-3-komnatnuyu-kvartiru-na-pecherske-ulstaronavodnitskaya6-kiev_rev001.jpg|https://img22.olx.ua/images_slandocomua/378092432_2_644x461_hozyayka-sdam-3-komnatnuyu-kvartiru-na-pecherske-ulstaronavodnitskaya6-fotografii_rev001.jpg|https://img22.olx.ua/images_slandocomua/378092432_3_644x461_hozyayka-sdam-3-komnatnuyu-kvartiru-na-pecherske-ulstaronavodnitskaya6-dolgosrochnaya-arenda-kvartir_rev001.jpg</t>
  </si>
  <si>
    <t>http://www.olx.ua/obyavlenie/otlichnaya-kvartira-s-evroremontom-i-mebelyu-krasnozvezdnyy-prt-9-1-IDnhYWs.html#3e8d23acff</t>
  </si>
  <si>
    <t>Отличная квартира с евроремонтом и мебелью-Краснозвездный прт 9/1.</t>
  </si>
  <si>
    <t>https://img20.olx.ua/images_slandocomua/379258660_1_644x461_otlichnaya-kvartira-s-evroremontom-i-mebelyu-krasnozvezdnyy-prt-9-1-kiev.jpg|https://img19.olx.ua/images_slandocomua/379258660_2_644x461_otlichnaya-kvartira-s-evroremontom-i-mebelyu-krasnozvezdnyy-prt-9-1-fotografii.jpg|https://img20.olx.ua/images_slandocomua/379258660_3_644x461_otlichnaya-kvartira-s-evroremontom-i-mebelyu-krasnozvezdnyy-prt-9-1-dolgosrochnaya-arenda-kvartir.jpg</t>
  </si>
  <si>
    <t>Анатолий</t>
  </si>
  <si>
    <t>http://www.olx.ua/obyavlenie/sdam-2-h-komnatnuyu-kvartiru-m-minskaya-obolon-IDni1S0.html#3e8d23acff</t>
  </si>
  <si>
    <t>Дарья</t>
  </si>
  <si>
    <t>Сдам 2-х комнатную квартиру м.Минская Оболонь</t>
  </si>
  <si>
    <t>https://img05.olx.ua/images_slandocomua/379265326_1_644x461_sdam-2-h-komnatnuyu-kvartiru-mminskaya-obolon-kiev.jpg|https://img04.olx.ua/images_slandocomua/379265326_2_644x461_sdam-2-h-komnatnuyu-kvartiru-mminskaya-obolon-fotografii.jpg|https://img05.olx.ua/images_slandocomua/379265326_3_644x461_sdam-2-h-komnatnuyu-kvartiru-mminskaya-obolon-dolgosrochnaya-arenda-kvartir.jpg</t>
  </si>
  <si>
    <t>http://www.olx.ua/obyavlenie/arenda-kvartiry-IDlUmcy.html#0a4d820b06</t>
  </si>
  <si>
    <t>https://img05.olx.ua/images_slandocomua/354501278_3_644x461_arenda-kvartiry-dolgosrochnaya-arenda-kvartir.jpg|https://img05.olx.ua/images_slandocomua/354501278_4_644x461_arenda-kvartiry-nedvizhimost.jpg|https://img04.olx.ua/images_slandocomua/354501278_1_644x461_arenda-kvartiry-kiev.jpg</t>
  </si>
  <si>
    <t>http://www.olx.ua/obyavlenie/sdam-2-k-kvartiru-mishugi-3-m-poznyaki-1min-IDnhWLc.html#0a4d820b06</t>
  </si>
  <si>
    <t>Александр</t>
  </si>
  <si>
    <t>Сдам 2-к квартиру.Мишуги 3.м Позняки 1мин.</t>
  </si>
  <si>
    <t>https://img33.olx.ua/images_slandocomua/379245472_1_644x461_sdam-2-k-kvartirumishugi-3m-poznyaki-1min-kiev.jpg|https://img31.olx.ua/images_slandocomua/379245472_2_644x461_sdam-2-k-kvartirumishugi-3m-poznyaki-1min-fotografii.jpg|https://img31.olx.ua/images_slandocomua/379245472_3_644x461_sdam-2-k-kvartirumishugi-3m-poznyaki-1min-dolgosrochnaya-arenda-kvartir.jpg</t>
  </si>
  <si>
    <t>http://www.olx.ua/obyavlenie/arenda-kvartiry-na-dorogozhichi-IDmZa2M.html#0a4d820b06</t>
  </si>
  <si>
    <t>Аренда квартиры на Дорогожичи</t>
  </si>
  <si>
    <t>https://img03.olx.ua/images_slandocomua/373756830_1_644x461_arenda-kvartiry-na-dorogozhichi-kiev.jpg|https://img02.olx.ua/images_slandocomua/373756830_2_644x461_arenda-kvartiry-na-dorogozhichi-fotografii.jpg|https://img01.olx.ua/images_slandocomua/373756830_3_644x461_arenda-kvartiry-na-dorogozhichi-dolgosrochnaya-arenda-kvartir.jpg</t>
  </si>
  <si>
    <t>http://www.olx.ua/obyavlenie/zdacha-kvartiri-dovgostrokovo-IDmW87q.html#0a4d820b06</t>
  </si>
  <si>
    <t>Олександр</t>
  </si>
  <si>
    <t>Здача квартири довгостроково</t>
  </si>
  <si>
    <t>https://img24.olx.ua/images_slandocomua/372943342_1_644x461_zdacha-kvartiri-dovgostrokovo-kiev_rev005.jpg|https://img24.olx.ua/images_slandocomua/372943342_2_644x461_zdacha-kvartiri-dovgostrokovo-fotografii_rev005.jpg|https://img22.olx.ua/images_slandocomua/372943342_3_644x461_zdacha-kvartiri-dovgostrokovo-dolgosrochnaya-arenda-kvartir_rev005.jpg</t>
  </si>
  <si>
    <t>http://www.olx.ua/obyavlenie/na-podselenie-IDnhSeg.html#0a4d820b06</t>
  </si>
  <si>
    <t>На подселение</t>
  </si>
  <si>
    <t>https://img31.olx.ua/images_slandocomua/379227204_1_644x461_na-podselenie-kiev.jpg</t>
  </si>
  <si>
    <t>http://www.olx.ua/obyavlenie/3h-komnatnaya-kvartira-IDnhSzY.html#0a4d820b06</t>
  </si>
  <si>
    <t>3х комнатная квартира</t>
  </si>
  <si>
    <t>http://www.olx.ua/obyavlenie/sdam-3-h-komnatnuyu-kvartiru-v-darnitse-IDmw5cY.html#0a4d820b06</t>
  </si>
  <si>
    <t>Наталия</t>
  </si>
  <si>
    <t>Сдам 3-х комнатную квартиру в Дарнице</t>
  </si>
  <si>
    <t>https://img13.olx.ua/images_slandocomua/365090134_1_644x461_sdam-3-h-komnatnuyu-kvartiru-v-darnitse-kiev_rev022.jpg|https://img13.olx.ua/images_slandocomua/365090134_2_644x461_sdam-3-h-komnatnuyu-kvartiru-v-darnitse-fotografii_rev022.jpg|https://img15.olx.ua/images_slandocomua/365090134_3_644x461_sdam-3-h-komnatnuyu-kvartiru-v-darnitse-dolgosrochnaya-arenda-kvartir_rev022.jpg</t>
  </si>
  <si>
    <t>http://www.olx.ua/obyavlenie/sdam-2-h-komnatnuyu-kvartiru-na-rusanovskoy-naberezhnoy-IDmM4bG.html#0a4d820b06</t>
  </si>
  <si>
    <t>Сдам 2-х комнатную квартиру на Русановской набережной</t>
  </si>
  <si>
    <t>https://img12.olx.ua/images_slandocomua/369979736_1_644x461_sdam-2-h-komnatnuyu-kvartiru-na-rusanovskoy-naberezhnoy-kiev_rev001.jpg|https://img12.olx.ua/images_slandocomua/369979736_2_644x461_sdam-2-h-komnatnuyu-kvartiru-na-rusanovskoy-naberezhnoy-fotografii_rev001.jpg|https://img12.olx.ua/images_slandocomua/369979736_4_644x461_sdam-2-h-komnatnuyu-kvartiru-na-rusanovskoy-naberezhnoy-nedvizhimost_rev001.jpg</t>
  </si>
  <si>
    <t>http://www.olx.ua/obyavlenie/zdam-2k-na-sofievskoy-borschagovke-IDnhQ04.html#0a4d820b06</t>
  </si>
  <si>
    <t>Здам 2к на Софиевской-Борщаговке</t>
  </si>
  <si>
    <t>https://img28.olx.ua/images_slandocomua/379218774_8_644x461_zdam-2k-na-sofievskoy-borschagovke-_rev001.jpg|https://img28.olx.ua/images_slandocomua/379218774_10_644x461_zdam-2k-na-sofievskoy-borschagovke-_rev001.jpg|https://img29.olx.ua/images_slandocomua/379218774_3_644x461_zdam-2k-na-sofievskoy-borschagovke-dolgosrochnaya-arenda-kvartir_rev001.jpg</t>
  </si>
  <si>
    <t>http://www.olx.ua/obyavlenie/sdam-4-h-komnatnuyu-kvartiru-lipki-90m-hozyain-ne-dorogo-IDmWvRv.html#0a4d820b06</t>
  </si>
  <si>
    <t>Juliy</t>
  </si>
  <si>
    <t>Сдам 4- х комнатную квартиру Липки 90м. Хозяин. Не дорого.</t>
  </si>
  <si>
    <t>https://img36.olx.ua/images_slandocomua/372712866_1_644x461_sdam-4-h-komnatnuyu-kvartiru-lipki-90m-hozyain-ne-dorogo-kiv_rev011.jpg|https://img34.olx.ua/images_slandocomua/372712866_2_644x461_sdam-4-h-komnatnuyu-kvartiru-lipki-90m-hozyain-ne-dorogo-fotograf_rev011.jpg|https://img35.olx.ua/images_slandocomua/372712866_3_644x461_sdam-4-h-komnatnuyu-kvartiru-lipki-90m-hozyain-ne-dorogo-trivala-orenda-kvartir_rev011.jpg</t>
  </si>
  <si>
    <t>http://www.olx.ua/obyavlenie/uyutnaya-3-k-kvartira-na-vilyamsa-IDnhPI8.html#0a4d820b06</t>
  </si>
  <si>
    <t>Игорь Леонтьевич</t>
  </si>
  <si>
    <t>Уютная 3-к квартира на Вильямса</t>
  </si>
  <si>
    <t>https://img04.olx.ua/images_slandocomua/379216376_1_644x461_uyutnaya-3-k-kvartira-na-vilyamsa-kiev.jpg|https://img06.olx.ua/images_slandocomua/379216376_2_644x461_uyutnaya-3-k-kvartira-na-vilyamsa-fotografii.jpg|https://img04.olx.ua/images_slandocomua/379216376_3_644x461_uyutnaya-3-k-kvartira-na-vilyamsa-dolgosrochnaya-arenda-kvartir.jpg</t>
  </si>
  <si>
    <t>http://www.olx.ua/obyavlenie/sdam-3-eh-komnatnuyu-kvartiru-na-poznyakah-IDnhP0k.html#0a4d820b06</t>
  </si>
  <si>
    <t>Сдам 3-ёх комнатную квартиру на Позняках</t>
  </si>
  <si>
    <t>https://img29.olx.ua/images_slandocomua/379213194_1_644x461_sdam-3-eh-komnatnuyu-kvartiru-na-poznyakah-kiev.jpg|https://img29.olx.ua/images_slandocomua/379213194_2_644x461_sdam-3-eh-komnatnuyu-kvartiru-na-poznyakah-fotografii.jpg|https://img29.olx.ua/images_slandocomua/379213194_3_644x461_sdam-3-eh-komnatnuyu-kvartiru-na-poznyakah-dolgosrochnaya-arenda-kvartir.jpg</t>
  </si>
  <si>
    <t>http://www.olx.ua/obyavlenie/sdam-svoyu-3-h-kom-kvartiru-ul-donetskaya-53-IDnhNSO.html#0a4d820b06</t>
  </si>
  <si>
    <t>Юрий</t>
  </si>
  <si>
    <t>Сдам свою 3-х ком.квартиру ул.Донецкая 53</t>
  </si>
  <si>
    <t>https://img25.olx.ua/images_slandocomua/379209210_1_644x461_sdam-svoyu-3-h-komkvartiru-uldonetskaya-53-kiv.jpg|https://img26.olx.ua/images_slandocomua/379209210_2_644x461_sdam-svoyu-3-h-komkvartiru-uldonetskaya-53-fotograf.jpg|https://img27.olx.ua/images_slandocomua/379209210_3_644x461_sdam-svoyu-3-h-komkvartiru-uldonetskaya-53-trivala-orenda-kvartir.jpg</t>
  </si>
  <si>
    <t>http://www.olx.ua/obyavlenie/2-komnatnaya-kv-ul-revutskogo-11a-IDkHKDo.html#3e8d23acff</t>
  </si>
  <si>
    <t>Вадим</t>
  </si>
  <si>
    <t>https://img12.olx.ua/images_slandocomua/333583494_1_644x461_2-komnatnaya-kv-ul-revutskogo-11a-kiev_rev004.jpg|https://img10.olx.ua/images_slandocomua/333583494_4_644x461_2-komnatnaya-kv-ul-revutskogo-11a-nedvizhimost_rev004.jpg|https://img11.olx.ua/images_slandocomua/333583494_7_644x461_2-komnatnaya-kv-ul-revutskogo-11a-_rev004.jpg</t>
  </si>
  <si>
    <t>http://www.olx.ua/obyavlenie/sdam-2-komnatnu-kv-IDni5ig.html#3e8d23acff</t>
  </si>
  <si>
    <t>дима</t>
  </si>
  <si>
    <t>Сдам 2 комнатну кв.</t>
  </si>
  <si>
    <t>https://img05.olx.ua/images_slandocomua/379289330_1_644x461_sdam-2-komnatnu-kv-kiev_rev009.jpg|https://img04.olx.ua/images_slandocomua/379289330_2_644x461_sdam-2-komnatnu-kv-fotografii_rev009.jpg|https://img05.olx.ua/images_slandocomua/379289330_3_644x461_sdam-2-komnatnu-kv-dolgosrochnaya-arenda-kvartir_rev009.jpg</t>
  </si>
  <si>
    <t>http://www.olx.ua/obyavlenie/izyskannaya-kvartira-po-ul-bankovaya-IDkro0E.html#0a4d820b06</t>
  </si>
  <si>
    <t>артем</t>
  </si>
  <si>
    <t>https://img10.olx.ua/images_slandocomua/328948830_1_644x461_izyskannaya-kvartira-po-ul-bankovaya-kiev_rev001.jpg|https://img10.olx.ua/images_slandocomua/328948830_2_644x461_izyskannaya-kvartira-po-ul-bankovaya-fotografii_rev001.jpg|https://img11.olx.ua/images_slandocomua/328948830_3_644x461_izyskannaya-kvartira-po-ul-bankovaya-dolgosrochnaya-arenda-kvartir_rev001.jpg</t>
  </si>
  <si>
    <t>http://www.olx.ua/obyavlenie/sdam-3-komnatnuyu-kvartiru-IDmwsi0.html#0a4d820b06</t>
  </si>
  <si>
    <t>Сдам 3 комнатную квартиру</t>
  </si>
  <si>
    <t>https://img33.olx.ua/images_slandocomua/365198900_1_644x461_sdam-3-komnatnuyu-kvartiru-kiev.jpg|https://img31.olx.ua/images_slandocomua/365198900_2_644x461_sdam-3-komnatnuyu-kvartiru-fotografii.jpg|https://img33.olx.ua/images_slandocomua/365198900_3_644x461_sdam-3-komnatnuyu-kvartiru-dolgosrochnaya-arenda-kvartir.jpg</t>
  </si>
  <si>
    <t>http://www.olx.ua/obyavlenie/zhk-volna-3k-kv-s-shikarnym-remontom-IDn6ACu.html#0a4d820b06</t>
  </si>
  <si>
    <t>Игорь</t>
  </si>
  <si>
    <t>ЖК Волна 3к кв с шикарным ремонтом</t>
  </si>
  <si>
    <t>https://img28.olx.ua/images_slandocomua/375918486_1_644x461_zhk-volna-3k-kv-s-shikarnym-remontom-kiev.jpg|https://img28.olx.ua/images_slandocomua/375918486_2_644x461_zhk-volna-3k-kv-s-shikarnym-remontom-fotografii.jpg|https://img28.olx.ua/images_slandocomua/375918486_3_644x461_zhk-volna-3k-kv-s-shikarnym-remontom-dolgosrochnaya-arenda-kvartir.jpg</t>
  </si>
  <si>
    <t>http://www.olx.ua/obyavlenie/arenda-kvartiry-IDmKTam.html#e812fca890</t>
  </si>
  <si>
    <t>https://img29.olx.ua/images_slandocomua/369636136_1_644x461_arenda-kvartiry-kiv_rev001.jpg|https://img30.olx.ua/images_slandocomua/369636136_2_644x461_arenda-kvartiry-fotograf_rev001.jpg|https://img28.olx.ua/images_slandocomua/369636136_3_644x461_arenda-kvartiry-trivala-orenda-kvartir_rev001.jpg</t>
  </si>
  <si>
    <t>http://www.olx.ua/obyavlenie/sdam-odnokomnatnuyu-kvartiru-na-baggoutovskoy-IDnhWAi.html#0a4d820b06</t>
  </si>
  <si>
    <t>Сдам однокомнатную квартиру на Баггоутовской</t>
  </si>
  <si>
    <t>https://img33.olx.ua/images_slandocomua/379244510_1_644x461_sdam-odnokomnatnuyu-kvartiru-na-baggoutovskoy-kiev.jpg|https://img32.olx.ua/images_slandocomua/379244510_2_644x461_sdam-odnokomnatnuyu-kvartiru-na-baggoutovskoy-fotografii.jpg|https://img32.olx.ua/images_slandocomua/379244510_3_644x461_sdam-odnokomnatnuyu-kvartiru-na-baggoutovskoy-dolgosrochnaya-arenda-kvartir.jpg</t>
  </si>
  <si>
    <t>http://www.olx.ua/obyavlenie/zdam-kvartiru-IDni22k.html#3e8d23acff</t>
  </si>
  <si>
    <t>хозяйка</t>
  </si>
  <si>
    <t>http://www.olx.ua/obyavlenie/sdam-1-komnatnuyu-kvartiru-na-troeschine-radunskaya-7-IDn8f2k.html#0a4d820b06</t>
  </si>
  <si>
    <t>Владимир Васильевич</t>
  </si>
  <si>
    <t>Сдам 1-комнатную квартиру на Троещине, Радунская 7</t>
  </si>
  <si>
    <t>https://img07.olx.ua/images_slandocomua/376402244_1_644x461_sdam-1-komnatnuyu-kvartiru-na-troeschine-radunskaya-7-kiev_rev001.jpg|https://img07.olx.ua/images_slandocomua/376402244_2_644x461_sdam-1-komnatnuyu-kvartiru-na-troeschine-radunskaya-7-fotografii_rev001.jpg|https://img09.olx.ua/images_slandocomua/376402244_3_644x461_sdam-1-komnatnuyu-kvartiru-na-troeschine-radunskaya-7-dolgosrochnaya-arenda-kvartir_rev001.jpg</t>
  </si>
  <si>
    <t>http://www.olx.ua/obyavlenie/shikarnaya-dvuhkomnatnaya-kvartira-na-poznyakah-IDmHWGI.html#0a4d820b06</t>
  </si>
  <si>
    <t>Надежда</t>
  </si>
  <si>
    <t>Шикарная двухкомнатная квартира на Позняках</t>
  </si>
  <si>
    <t>https://img30.olx.ua/images_slandocomua/368773472_1_644x461_shikarnaya-dvuhkomnatnaya-kvartira-na-poznyakah-kiev.jpg|https://img29.olx.ua/images_slandocomua/368773472_2_644x461_shikarnaya-dvuhkomnatnaya-kvartira-na-poznyakah-fotografii.jpg|https://img28.olx.ua/images_slandocomua/368773472_3_644x461_shikarnaya-dvuhkomnatnaya-kvartira-na-poznyakah-dolgosrochnaya-arenda-kvartir.jpg</t>
  </si>
  <si>
    <t>http://www.olx.ua/obyavlenie/sdam-2-komnatnuyu-kvartiru-metro-poznyaki-IDnhSbs.html#0a4d820b06</t>
  </si>
  <si>
    <t>Сдам 2 комнатную квартиру метро Позняки</t>
  </si>
  <si>
    <t>https://img06.olx.ua/images_slandocomua/379227496_5_644x461_sdam-2-komnatnuyu-kvartiru-metro-poznyaki-kievskaya-oblast.jpg|https://img05.olx.ua/images_slandocomua/379227496_1_644x461_sdam-2-komnatnuyu-kvartiru-metro-poznyaki-kiev.jpg|https://img05.olx.ua/images_slandocomua/379227496_3_644x461_sdam-2-komnatnuyu-kvartiru-metro-poznyaki-dolgosrochnaya-arenda-kvartir.jpg</t>
  </si>
  <si>
    <t>Юлия</t>
  </si>
  <si>
    <t>http://www.olx.ua/obyavlenie/2k-kvartira-na-lesnom-prospekte-IDkK7cU.html#0a4d820b06</t>
  </si>
  <si>
    <t>2к квартира на Лесном проспекте.</t>
  </si>
  <si>
    <t>https://img23.olx.ua/images_slandocomua/334255732_1_644x461_2k-kvartira-na-lesnom-prospekte-kiev.jpg|https://img23.olx.ua/images_slandocomua/334255732_2_644x461_2k-kvartira-na-lesnom-prospekte-fotografii.jpg|https://img23.olx.ua/images_slandocomua/334255732_3_644x461_2k-kvartira-na-lesnom-prospekte-dolgosrochnaya-arenda-kvartir.jpg</t>
  </si>
  <si>
    <t>http://www.olx.ua/obyavlenie/3-x-komnatnaya-kvartira-v-kirpichnom-dome-IDnic7I.html#3e8d23acff</t>
  </si>
  <si>
    <t>3-x комнатная квартира в кирпичном доме</t>
  </si>
  <si>
    <t>https://img30.olx.ua/images_slandocomua/379320966_1_644x461_3-x-komnatnaya-kvartira-v-kirpichnom-dome-kiev.jpg|https://img28.olx.ua/images_slandocomua/379320966_2_644x461_3-x-komnatnaya-kvartira-v-kirpichnom-dome-fotografii.jpg|https://img29.olx.ua/images_slandocomua/379320966_3_644x461_3-x-komnatnaya-kvartira-v-kirpichnom-dome-dolgosrochnaya-arenda-kvartir.jpg</t>
  </si>
  <si>
    <t>http://www.olx.ua/obyavlenie/sdam-4-h-komnatnuyu-kvartiru-5-minut-ot-m-levoberezhnaya-IDljaVu.html#5916bec163</t>
  </si>
  <si>
    <t>Лариса</t>
  </si>
  <si>
    <t>Сдам 4-х комнатную квартиру 5 минут от м.Левобережная</t>
  </si>
  <si>
    <t>https://img16.olx.ua/images_slandocomua/344108650_1_644x461_sdam-4-h-komnatnuyu-kvartiru-5-minut-ot-mlevoberezhnaya-kiev.jpg|https://img18.olx.ua/images_slandocomua/344108650_2_644x461_sdam-4-h-komnatnuyu-kvartiru-5-minut-ot-mlevoberezhnaya-fotografii.jpg|https://img17.olx.ua/images_slandocomua/344108650_3_644x461_sdam-4-h-komnatnuyu-kvartiru-5-minut-ot-mlevoberezhnaya-dolgosrochnaya-arenda-kvartir.jpg</t>
  </si>
  <si>
    <t>http://www.olx.ua/obyavlenie/cdam-2-h-studio-ul-leontovicha-1-bez-komissii-IDkQoS6.html#0a4d820b06</t>
  </si>
  <si>
    <t>Cдам 2-х студио ул.Леонтовича 1 Без комиссии!</t>
  </si>
  <si>
    <t>https://img26.olx.ua/images_slandocomua/336035716_1_644x461_cdam-2-h-studio-ulleontovicha-1-bez-komissii-kiev.jpg|https://img25.olx.ua/images_slandocomua/336035716_2_644x461_cdam-2-h-studio-ulleontovicha-1-bez-komissii-fotografii.jpg|https://img25.olx.ua/images_slandocomua/336035716_3_644x461_cdam-2-h-studio-ulleontovicha-1-bez-komissii-dolgosrochnaya-arenda-kvartir.jpg</t>
  </si>
  <si>
    <t>http://www.olx.ua/obyavlenie/predlagayu-v-arendu-svoyu-chetyrehkomnatnuyu-kvartiru-na-obolonskih-lipkah-IDn8yEA.html#5916bec163;promoted</t>
  </si>
  <si>
    <t>Оксана</t>
  </si>
  <si>
    <t>Предлагаю в аренду свою четырехкомнатную квартиру на Оболонских липках</t>
  </si>
  <si>
    <t>https://img31.olx.ua/images_slandocomua/376490796_1_644x461_predlagayu-v-arendu-svoyu-chetyrehkomnatnuyu-kvartiru-na-obolonskih-lipkah-kiev_rev002.jpg|https://img33.olx.ua/images_slandocomua/376490796_2_644x461_predlagayu-v-arendu-svoyu-chetyrehkomnatnuyu-kvartiru-na-obolonskih-lipkah-fotografii_rev002.jpg|https://img32.olx.ua/images_slandocomua/376490796_3_644x461_predlagayu-v-arendu-svoyu-chetyrehkomnatnuyu-kvartiru-na-obolonskih-lipkah-dolgosrochnaya-arenda-kvartir_rev002.jpg</t>
  </si>
  <si>
    <t>http://www.olx.ua/obyavlenie/loft-v-klubnom-dome-pervaya-arenda-IDmPclq.html#5916bec163;promoted</t>
  </si>
  <si>
    <t>Алексей</t>
  </si>
  <si>
    <t>Лофт в Клубном Доме! Первая аренда</t>
  </si>
  <si>
    <t>https://img04.olx.ua/images_slandocomua/370884576_2_644x461_loft-v-klubnom-dome-pervaya-arenda-fotografii.jpg|https://img06.olx.ua/images_slandocomua/370884576_3_644x461_loft-v-klubnom-dome-pervaya-arenda-dolgosrochnaya-arenda-kvartir.jpg|https://img05.olx.ua/images_slandocomua/370884576_1_644x461_loft-v-klubnom-dome-pervaya-arenda-kiev.jpg</t>
  </si>
  <si>
    <t>http://www.olx.ua/obyavlenie/pl-slavy-yanvarskiy-pereulok-1-25-3-h-komnatnaya-IDmZPCS.html#5916bec163</t>
  </si>
  <si>
    <t>Пл.Славы, Январский переулок 1/25, 3-х комнатная.</t>
  </si>
  <si>
    <t>https://img25.olx.ua/images_slandocomua/373953876_1_644x461_plslavy-yanvarskiy-pereulok-1-25-3-h-komnatnaya-kiev_rev001.jpg|https://img27.olx.ua/images_slandocomua/373953876_2_644x461_plslavy-yanvarskiy-pereulok-1-25-3-h-komnatnaya-fotografii_rev001.jpg|https://img27.olx.ua/images_slandocomua/373953876_4_644x461_plslavy-yanvarskiy-pereulok-1-25-3-h-komnatnaya-nedvizhimost_rev001.jpg</t>
  </si>
  <si>
    <t>http://www.olx.ua/obyavlenie/svoya-2-h-komnatnaya-kv-na-m-druzhby-narodov-bez-posrednikov-IDn8i9U.html#5916bec163</t>
  </si>
  <si>
    <t>Антон</t>
  </si>
  <si>
    <t>Своя 2-х комнатная кв. на м. Дружбы Народов (без посредников)</t>
  </si>
  <si>
    <t>https://img32.olx.ua/images_slandocomua/376416432_1_644x461_svoya-2-h-komnatnaya-kv-na-m-druzhby-narodov-bez-posrednikov-kiev.jpg|https://img32.olx.ua/images_slandocomua/376416432_2_644x461_svoya-2-h-komnatnaya-kv-na-m-druzhby-narodov-bez-posrednikov-fotografii.jpg|https://img32.olx.ua/images_slandocomua/376416432_3_644x461_svoya-2-h-komnatnaya-kv-na-m-druzhby-narodov-bez-posrednikov-dolgosrochnaya-arenda-kvartir.jpg</t>
  </si>
  <si>
    <t>http://www.olx.ua/obyavlenie/sdaetsya-kvartira-dolgosrochno-ul-mezhigorskaya-IDn74uc.html#e812fca890;promoted</t>
  </si>
  <si>
    <t>https://img30.olx.ua/images_slandocomua/376054454_3_644x461_sdaetsya-kvartira-dolgosrochno-ul-mezhigorskaya-dolgosrochnaya-arenda-kvartir_rev012.jpg|https://img29.olx.ua/images_slandocomua/376054454_2_644x461_sdaetsya-kvartira-dolgosrochno-ul-mezhigorskaya-fotografii_rev012.jpg|https://img28.olx.ua/images_slandocomua/376054454_4_644x461_sdaetsya-kvartira-dolgosrochno-ul-mezhigorskaya-nedvizhimost_rev012.jpg</t>
  </si>
  <si>
    <t>http://www.olx.ua/obyavlenie/sdam-3h-komnatnuyu-kvartiru-bereznyaki-IDnifL8.html#e812fca890</t>
  </si>
  <si>
    <t>Сдам 3х комнатную квартиру Березняки</t>
  </si>
  <si>
    <t>https://img06.olx.ua/images_slandocomua/379335850_1_644x461_sdam-3h-komnatnuyu-kvartiru-bereznyaki-kiev_rev002.jpg|https://img05.olx.ua/images_slandocomua/379335850_2_644x461_sdam-3h-komnatnuyu-kvartiru-bereznyaki-fotografii_rev002.jpg|https://img04.olx.ua/images_slandocomua/379335850_3_644x461_sdam-3h-komnatnuyu-kvartiru-bereznyaki-dolgosrochnaya-arenda-kvartir_rev002.jpg</t>
  </si>
  <si>
    <t>http://www.olx.ua/obyavlenie/sdam-3-h-komnatnuyu-kvartiru-trutenko-IDlAlzV.html#5916bec163</t>
  </si>
  <si>
    <t>Сдам 3-х комнатную квартиру, трутенко</t>
  </si>
  <si>
    <t>https://img09.olx.ua/images_slandocomua/348928210_2_644x461_sdam-3-h-komnatnuyu-kvartiru-trutenko-fotografii_rev003.jpg|https://img07.olx.ua/images_slandocomua/348928210_3_644x461_sdam-3-h-komnatnuyu-kvartiru-trutenko-dolgosrochnaya-arenda-kvartir_rev003.jpg|https://img09.olx.ua/images_slandocomua/348928210_5_644x461_sdam-3-h-komnatnuyu-kvartiru-trutenko-kievskaya-oblast_rev003.jpg</t>
  </si>
  <si>
    <t>http://www.olx.ua/obyavlenie/sdayu-uyutnuyu-trehkomnatnuyu-kvartiru-v-tsentre-kieva-IDn8fem.html#5916bec163</t>
  </si>
  <si>
    <t>Сдаю уютную трехкомнатную квартиру в центре Киева</t>
  </si>
  <si>
    <t>https://img13.olx.ua/images_slandocomua/376401536_1_644x461_sdayu-uyutnuyu-trehkomnatnuyu-kvartiru-v-tsentre-kieva-kiev_rev019.jpg|https://img13.olx.ua/images_slandocomua/376401536_2_644x461_sdayu-uyutnuyu-trehkomnatnuyu-kvartiru-v-tsentre-kieva-fotografii_rev019.jpg|https://img15.olx.ua/images_slandocomua/376401536_3_644x461_sdayu-uyutnuyu-trehkomnatnuyu-kvartiru-v-tsentre-kieva-dolgosrochnaya-arenda-kvartir_rev019.jpg</t>
  </si>
  <si>
    <t>http://www.olx.ua/obyavlenie/sdam-kvartirku-IDnhEzm.html#5916bec163</t>
  </si>
  <si>
    <t>Лена</t>
  </si>
  <si>
    <t>Сдам квартирку</t>
  </si>
  <si>
    <t>http://www.olx.ua/obyavlenie/3-h-k-k-v-arendu-na-kpi-dom-t-m-m-IDjWZXU.html#5916bec163</t>
  </si>
  <si>
    <t>Лидия</t>
  </si>
  <si>
    <t>3-х к.к. в аренду на КПИ (дом Т.М.М.)</t>
  </si>
  <si>
    <t>https://img06.olx.ua/images_slandocomua/320068508_7_644x461_3-h-kk-v-arendu-na-kpi-dom-tmm-.jpg|https://img06.olx.ua/images_slandocomua/320068508_1_644x461_3-h-kk-v-arendu-na-kpi-dom-tmm-kiev.jpg|https://img06.olx.ua/images_slandocomua/320068508_2_644x461_3-h-kk-v-arendu-na-kpi-dom-tmm-fotografii.jpg</t>
  </si>
  <si>
    <t>http://www.olx.ua/obyavlenie/u-serts-pechersku-blya-lavri-charvna-odnokmnatna-kvartina-cheka-vas-IDnhEGa.html#5916bec163</t>
  </si>
  <si>
    <t>Ольга Йосипівна</t>
  </si>
  <si>
    <t>У серці Печерську біля Лаври чарівна однокімнатна квартина чекає Вас!</t>
  </si>
  <si>
    <t>https://img25.olx.ua/images_slandocomua/379165608_5_644x461_u-serts-pechersku-blya-lavri-charvna-odnokmnatna-kvartina-cheka-vas-kievskaya-oblast_rev001.jpg|https://img26.olx.ua/images_slandocomua/379165608_4_644x461_u-serts-pechersku-blya-lavri-charvna-odnokmnatna-kvartina-cheka-vas-nedvizhimost_rev001.jpg|https://img27.olx.ua/images_slandocomua/379165608_6_644x461_u-serts-pechersku-blya-lavri-charvna-odnokmnatna-kvartina-cheka-vas-_rev001.jpg</t>
  </si>
  <si>
    <t>http://www.olx.ua/obyavlenie/arenda-2k-k-hozyain-metro-vasilkovskaya-spetsproekt-super-mesto-IDnhFnk.html#5916bec163</t>
  </si>
  <si>
    <t>Елена</t>
  </si>
  <si>
    <t>Аренда 2к/к, ХОЗЯИН, метро Васильковская, спецпроэкт, супер место</t>
  </si>
  <si>
    <t>https://img14.olx.ua/images_slandocomua/379170304_1_644x461_arenda-2k-k-hozyain-metro-vasilkovskaya-spetsproekt-super-mesto-kiev.jpg|https://img14.olx.ua/images_slandocomua/379170304_2_644x461_arenda-2k-k-hozyain-metro-vasilkovskaya-spetsproekt-super-mesto-fotografii.jpg|https://img13.olx.ua/images_slandocomua/379170304_3_644x461_arenda-2k-k-hozyain-metro-vasilkovskaya-spetsproekt-super-mesto-dolgosrochnaya-arenda-kvartir.jpg</t>
  </si>
  <si>
    <t>http://www.olx.ua/obyavlenie/sdayu-kvartiru-na-oboloni-IDmT46C.html#3e8d23acff</t>
  </si>
  <si>
    <t>Сдаю квартиру на Оболони</t>
  </si>
  <si>
    <t>https://img23.olx.ua/images_slandocomua/372008176_1_644x461_sdayu-kvartiru-na-oboloni-kiev_rev005.jpg|https://img24.olx.ua/images_slandocomua/372008176_2_644x461_sdayu-kvartiru-na-oboloni-fotografii_rev005.jpg|https://img22.olx.ua/images_slandocomua/372008176_3_644x461_sdayu-kvartiru-na-oboloni-dolgosrochnaya-arenda-kvartir_rev005.jpg</t>
  </si>
  <si>
    <t>http://www.olx.ua/obyavlenie/sdayu-svoyu-dvuhkomnatnuyu-kvartiru-IDnhFwA.html#5916bec163</t>
  </si>
  <si>
    <t>Григорий</t>
  </si>
  <si>
    <t>Сдаю свою двухкомнатную квартиру</t>
  </si>
  <si>
    <t>http://www.olx.ua/obyavlenie/sdayu-1-komnatnuyu-kvartiru-na-massive-belichi-v-kieve-IDnhEve.html#5916bec163</t>
  </si>
  <si>
    <t>Сдаю 1-комнатную квартиру на массиве Беличи в Киеве</t>
  </si>
  <si>
    <t>http://www.olx.ua/obyavlenie/prekrasnyy-vidovoy-penthaus-5k-zhk-pokrovskiy-posad-IDn8JEg.html#5916bec163</t>
  </si>
  <si>
    <t>Прекрасный видовой пентхаус 5к ЖК Покровский посад</t>
  </si>
  <si>
    <t>https://img05.olx.ua/images_slandocomua/376546894_2_644x461_prekrasnyy-vidovoy-penthaus-5k-zhk-pokrovskiy-posad-fotografii.jpg|https://img05.olx.ua/images_slandocomua/376546894_7_644x461_prekrasnyy-vidovoy-penthaus-5k-zhk-pokrovskiy-posad-.jpg|https://img05.olx.ua/images_slandocomua/376546894_8_644x461_prekrasnyy-vidovoy-penthaus-5k-zhk-pokrovskiy-posad-.jpg</t>
  </si>
  <si>
    <t>http://www.olx.ua/obyavlenie/vidovaya-kvartira-s-dizaynerskim-remontom-IDmgioV.html#5916bec163</t>
  </si>
  <si>
    <t>Видовая квартира с дизайнерским ремонтом</t>
  </si>
  <si>
    <t>https://img04.olx.ua/images_slandocomua/360777200_1_644x461_vidovaya-kvartira-s-dizaynerskim-remontom-kiev_rev015.jpg|https://img04.olx.ua/images_slandocomua/360777200_4_644x461_vidovaya-kvartira-s-dizaynerskim-remontom-nedvizhimost_rev015.jpg|https://img04.olx.ua/images_slandocomua/360777200_3_644x461_vidovaya-kvartira-s-dizaynerskim-remontom-dolgosrochnaya-arenda-kvartir_rev015.jpg</t>
  </si>
  <si>
    <t>http://www.olx.ua/obyavlenie/dvuhkomnatnaya-kvartira-novyy-dom-m-nivki-ul-baumana-ya-korchaka-25-IDmGsx2.html#5916bec163</t>
  </si>
  <si>
    <t>https://img15.olx.ua/images_slandocomua/368350144_5_644x461_dvuhkomnatnaya-kvartira-novyy-dom-m-nivki-ul-baumana-yakorchaka25-kievskaya-oblast_rev014.jpg|https://img14.olx.ua/images_slandocomua/368350144_2_644x461_dvuhkomnatnaya-kvartira-novyy-dom-m-nivki-ul-baumana-yakorchaka25-fotografii_rev014.jpg|https://img14.olx.ua/images_slandocomua/368350144_10_644x461_dvuhkomnatnaya-kvartira-novyy-dom-m-nivki-ul-baumana-yakorchaka25-_rev014.jpg</t>
  </si>
  <si>
    <t>http://www.olx.ua/obyavlenie/tsentr-goroda-tolko-dolgosrochno-hozyain-IDn868u.html#3e8d23acff</t>
  </si>
  <si>
    <t>https://img05.olx.ua/images_slandocomua/376361328_1_644x461_tsentr-goroda-tolko-dolgosrochnohozyain-kiev_rev001.jpg|https://img05.olx.ua/images_slandocomua/376361328_10_644x461_tsentr-goroda-tolko-dolgosrochnohozyain-_rev001.jpg|https://img04.olx.ua/images_slandocomua/376361328_9_644x461_tsentr-goroda-tolko-dolgosrochnohozyain-_rev001.jpg</t>
  </si>
  <si>
    <t>http://www.olx.ua/obyavlenie/svobodna-2-k-kvartira-bez-mebeli-okolo-m-osokorki-IDmUK1O.html#5916bec163</t>
  </si>
  <si>
    <t>Свободна. 2 к квартира без мебели около м Осокорки</t>
  </si>
  <si>
    <t>https://img08.olx.ua/images_slandocomua/372487208_5_644x461_svobodna-2-k-kvartira-bez-mebeli-okolo-m-osokorki-kievskaya-oblast.jpg|https://img09.olx.ua/images_slandocomua/372487208_1_644x461_svobodna-2-k-kvartira-bez-mebeli-okolo-m-osokorki-kiev.jpg|https://img09.olx.ua/images_slandocomua/372487208_2_644x461_svobodna-2-k-kvartira-bez-mebeli-okolo-m-osokorki-fotografii.jpg</t>
  </si>
  <si>
    <t>http://www.olx.ua/obyavlenie/zdam-pol-doma-IDmIeTc.html#3e8d23acff</t>
  </si>
  <si>
    <t>Здам пол дома</t>
  </si>
  <si>
    <t>https://img27.olx.ua/images_slandocomua/368865218_1_644x461_zdam-pol-doma-kiev.jpg|https://img25.olx.ua/images_slandocomua/368865218_2_644x461_zdam-pol-doma-fotografii.jpg|https://img26.olx.ua/images_slandocomua/368865218_3_644x461_zdam-pol-doma-dolgosrochnaya-arenda-kvartir.jpg</t>
  </si>
  <si>
    <t>http://www.olx.ua/obyavlenie/arenda-obolon-timoshenko-15g-3k-ot-hozyaina-IDmNNRs.html#5916bec163</t>
  </si>
  <si>
    <t>дмитрий</t>
  </si>
  <si>
    <t>Аренда Оболонь Тимошенко 15г 3к от Хозяина</t>
  </si>
  <si>
    <t>https://img05.olx.ua/images_slandocomua/370479594_8_644x461_arenda-obolon-timoshenko-15g-3k-ot-hozyaina-_rev010.jpg|https://img06.olx.ua/images_slandocomua/370479594_2_644x461_arenda-obolon-timoshenko-15g-3k-ot-hozyaina-fotografii_rev010.jpg|https://img04.olx.ua/images_slandocomua/370479594_10_644x461_arenda-obolon-timoshenko-15g-3k-ot-hozyaina-_rev010.jpg</t>
  </si>
  <si>
    <t>http://www.olx.ua/obyavlenie/sdam-2-x-kom-kvartiru-studio-IDkdY7m.html#bacb53453c;promoted</t>
  </si>
  <si>
    <t>Сдам 2-x ком. квартиру студио</t>
  </si>
  <si>
    <t>https://img06.olx.ua/images_slandocomua/325129476_1_644x461_sdam-2-x-kom-kvartiru-studio-kiev_rev001.jpg|https://img06.olx.ua/images_slandocomua/325129476_2_644x461_sdam-2-x-kom-kvartiru-studio-fotografii_rev001.jpg|https://img05.olx.ua/images_slandocomua/325129476_3_644x461_sdam-2-x-kom-kvartiru-studio-dolgosrochnaya-arenda-kvartir_rev001.jpg</t>
  </si>
  <si>
    <t>http://www.olx.ua/obyavlenie/5-komnatnaya-2-urovnevaya-vip-kvartira-v-tsentre-kieva-IDmP0Ku.html#5916bec163</t>
  </si>
  <si>
    <t>Ярослава</t>
  </si>
  <si>
    <t>5 комнатная 2 уровневая VIP квартира в центре Киева</t>
  </si>
  <si>
    <t>https://img33.olx.ua/images_slandocomua/370830630_1_644x461_5-komnatnaya-2-urovnevaya-vip-kvartira-v-tsentre-kieva-kiev.jpg|https://img32.olx.ua/images_slandocomua/370830630_2_644x461_5-komnatnaya-2-urovnevaya-vip-kvartira-v-tsentre-kieva-fotografii.jpg|https://img31.olx.ua/images_slandocomua/370830630_3_644x461_5-komnatnaya-2-urovnevaya-vip-kvartira-v-tsentre-kieva-dolgosrochnaya-arenda-kvartir.jpg</t>
  </si>
  <si>
    <t>http://www.olx.ua/obyavlenie/sdam-novuyu-3-k-kvartiru-trutenko-3g-zhk-4-sezona-IDkWUXS.html#e812fca890</t>
  </si>
  <si>
    <t>https://img20.olx.ua/images_slandocomua/337577762_1_644x461_sdam-novuyu-3-k-kvartiru-trutenko-3g-zhk-4-sezona-kiev_rev012.jpg|https://img20.olx.ua/images_slandocomua/337577762_2_644x461_sdam-novuyu-3-k-kvartiru-trutenko-3g-zhk-4-sezona-fotografii_rev012.jpg|https://img20.olx.ua/images_slandocomua/337577762_3_644x461_sdam-novuyu-3-k-kvartiru-trutenko-3g-zhk-4-sezona-dolgosrochnaya-arenda-kvartir_rev012.jpg</t>
  </si>
  <si>
    <t>http://www.olx.ua/obyavlenie/elitnaya-3-k-kvartira-v-tsentre-dlya-uspeshnyh-lyudey-uyutnyy-tihiy-dvor-IDmAzds.html#bacb53453c</t>
  </si>
  <si>
    <t>Евгений</t>
  </si>
  <si>
    <t>Элитная 3-к квартира в центре для успешных людей. – Уютный тихий двор.</t>
  </si>
  <si>
    <t>https://img12.olx.ua/images_slandocomua/366657010_9_644x461_elitnaya-3-k-kvartira-v-tsentre-dlya-uspeshnyh-lyudey-uyutnyy-tihiy-dvor-.jpg|https://img12.olx.ua/images_slandocomua/366657010_10_644x461_elitnaya-3-k-kvartira-v-tsentre-dlya-uspeshnyh-lyudey-uyutnyy-tihiy-dvor-.jpg|https://img10.olx.ua/images_slandocomua/366657010_2_644x461_elitnaya-3-k-kvartira-v-tsentre-dlya-uspeshnyh-lyudey-uyutnyy-tihiy-dvor-fotografii.jpg</t>
  </si>
  <si>
    <t>http://www.olx.ua/obyavlenie/3-h-kom-kvartira-70-kv-m-3-etazh-simirenko-34-hozyain-IDn8nsG.html#bacb53453c</t>
  </si>
  <si>
    <t>3-х ком. квартира, 70 кв. м. 3 этаж Симиренко 34. ХОЗЯИН.</t>
  </si>
  <si>
    <t>https://img13.olx.ua/images_slandocomua/376442544_5_644x461_3-h-kom-kvartira-70-kv-m-3-etazh-simirenko-34-hozyain-kievskaya-oblast_rev016.jpg|https://img14.olx.ua/images_slandocomua/376442544_1_644x461_3-h-kom-kvartira-70-kv-m-3-etazh-simirenko-34-hozyain-kiev_rev016.jpg|https://img13.olx.ua/images_slandocomua/376442544_2_644x461_3-h-kom-kvartira-70-kv-m-3-etazh-simirenko-34-hozyain-fotografii_rev016.jpg</t>
  </si>
  <si>
    <t>http://www.olx.ua/obyavlenie/sdam-3-komnatnuyu-kvartiru-na-solomenke-IDmX1EQ.html#bacb53453c</t>
  </si>
  <si>
    <t>Сдам 3- комнатную квартиру на Соломенке</t>
  </si>
  <si>
    <t>http://www.olx.ua/obyavlenie/2h-komn-kvartira-na-arsenalnoy-IDjP3O4.html#e812fca890</t>
  </si>
  <si>
    <t>Ева</t>
  </si>
  <si>
    <t>2х комн. квартира на Арсенальной</t>
  </si>
  <si>
    <t>https://img12.olx.ua/images_slandocomua/318124980_3_644x461_2h-komn-kvartira-na-arsenalnoy-dolgosrochnaya-arenda-kvartir.jpg|https://img10.olx.ua/images_slandocomua/318124980_2_644x461_2h-komn-kvartira-na-arsenalnoy-fotografii.jpg|https://img12.olx.ua/images_slandocomua/318124980_4_644x461_2h-komn-kvartira-na-arsenalnoy-nedvizhimost.jpg</t>
  </si>
  <si>
    <t>http://www.olx.ua/obyavlenie/sdaetsya-v-arendu-otdelnoe-pomeschenie-v-chastnom-sektore-kvartira-IDnhxss.html#bacb53453c</t>
  </si>
  <si>
    <t>Мариа</t>
  </si>
  <si>
    <t>https://img33.olx.ua/images_slandocomua/379131948_1_644x461_sdaetsya-v-arendu-otdelnoe-pomeschenie-v-chastnom-sektorekvartira-kiv.jpg|https://img32.olx.ua/images_slandocomua/379131948_2_644x461_sdaetsya-v-arendu-otdelnoe-pomeschenie-v-chastnom-sektorekvartira-fotograf.jpg|https://img31.olx.ua/images_slandocomua/379131948_3_644x461_sdaetsya-v-arendu-otdelnoe-pomeschenie-v-chastnom-sektorekvartira-trivala-orenda-kvartir.jpg</t>
  </si>
  <si>
    <t>http://www.olx.ua/obyavlenie/5-min-ot-m-poznyaki-ot-hozyaina-IDnifh0.html#e812fca890</t>
  </si>
  <si>
    <t>Галина</t>
  </si>
  <si>
    <t>5 мин от м. Позняки, от хозяина</t>
  </si>
  <si>
    <t>https://img06.olx.ua/images_slandocomua/379334674_2_644x461_5-min-ot-m-poznyaki-ot-hozyaina-fotografii.jpg|https://img06.olx.ua/images_slandocomua/379334674_3_644x461_5-min-ot-m-poznyaki-ot-hozyaina-dolgosrochnaya-arenda-kvartir.jpg|https://img06.olx.ua/images_slandocomua/379334674_1_644x461_5-min-ot-m-poznyaki-ot-hozyaina-kiev.jpg</t>
  </si>
  <si>
    <t>http://www.olx.ua/obyavlenie/sdam-3-h-komn-kvartiru-m-lukyanovka-IDmndKO.html#bacb53453c</t>
  </si>
  <si>
    <t>Сдам 3-х комн квартиру м.Лукъяновка</t>
  </si>
  <si>
    <t>https://img12.olx.ua/images_slandocomua/362842092_1_644x461_sdam-3-h-komn-kvartiru-mlukyanovka-kiev_rev017.jpg|https://img11.olx.ua/images_slandocomua/362842092_2_644x461_sdam-3-h-komn-kvartiru-mlukyanovka-fotografii_rev017.jpg|https://img10.olx.ua/images_slandocomua/362842092_3_644x461_sdam-3-h-komn-kvartiru-mlukyanovka-dolgosrochnaya-arenda-kvartir_rev017.jpg</t>
  </si>
  <si>
    <t>http://www.olx.ua/obyavlenie/eksklyuzivnaya-kv-ra-c-roskoshnym-remontom-bul-lesi-ukrainki-7a-bez-kom-IDngbpQ.html#bacb53453c</t>
  </si>
  <si>
    <t>Эксклюзивная кв-ра c роскошным ремонтом бул. Леси Украинки 7а, Без Ком</t>
  </si>
  <si>
    <t>https://img35.olx.ua/images_slandocomua/378731014_1_644x461_eksklyuzivnaya-kv-ra-c-roskoshnym-remontom-bul-lesi-ukrainki-7a-bez-kom-kiev.jpg|https://img35.olx.ua/images_slandocomua/378731014_2_644x461_eksklyuzivnaya-kv-ra-c-roskoshnym-remontom-bul-lesi-ukrainki-7a-bez-kom-fotografii.jpg|https://img35.olx.ua/images_slandocomua/378731014_3_644x461_eksklyuzivnaya-kv-ra-c-roskoshnym-remontom-bul-lesi-ukrainki-7a-bez-kom-dolgosrochnaya-arenda-kvartir.jpg</t>
  </si>
  <si>
    <t>http://www.olx.ua/obyavlenie/hozyain-sdam-kvartiru-na-vishnyakovskoy-5a-IDjlXiA.html#3e8d23acff</t>
  </si>
  <si>
    <t>Яна Валентиновна</t>
  </si>
  <si>
    <t>ХОЗЯИН!!! сдам квартиру на Вишняковской 5а</t>
  </si>
  <si>
    <t>https://img20.olx.ua/images_slandocomua/309309218_1_644x461_hozyain-sdam-kvartiru-na-vishnyakovskoy-5a-kiv.jpg|https://img19.olx.ua/images_slandocomua/309309218_2_644x461_hozyain-sdam-kvartiru-na-vishnyakovskoy-5a-fotograf.jpg|https://img19.olx.ua/images_slandocomua/309309218_3_644x461_hozyain-sdam-kvartiru-na-vishnyakovskoy-5a-trivala-orenda-kvartir.jpg</t>
  </si>
  <si>
    <t>Катерина</t>
  </si>
  <si>
    <t>http://www.olx.ua/obyavlenie/dolgosrochnaya-arenda-na-lipkah-v-kieve-IDnhSk2.html#0a4d820b06</t>
  </si>
  <si>
    <t>Долгосрочная аренда на Липках в Киеве</t>
  </si>
  <si>
    <t>https://img13.olx.ua/images_slandocomua/379235764_1_644x461_dolgosrochnaya-arenda-na-lipkah-v-kieve-kiev_rev002.jpg|https://img13.olx.ua/images_slandocomua/379235764_2_644x461_dolgosrochnaya-arenda-na-lipkah-v-kieve-fotografii_rev002.jpg|https://img13.olx.ua/images_slandocomua/379235764_4_644x461_dolgosrochnaya-arenda-na-lipkah-v-kieve-nedvizhimost_rev002.jpg</t>
  </si>
  <si>
    <t>http://www.olx.ua/obyavlenie/sdam-dvuhkomnatnuyu-kvartiru-v-kieve-na-pecherske-ul-evgena-konovaltsa-IDn9eIa.html#0a4d820b06</t>
  </si>
  <si>
    <t>Сдам двухкомнатную квартиру в Киеве на печерске. Ул.Евгена Коновальца</t>
  </si>
  <si>
    <t>https://img19.olx.ua/images_slandocomua/377184986_1_644x461_sdam-dvuhkomnatnuyu-kvartiru-v-kieve-na-pecherske-ulevgena-konovaltsa-kiv.jpg|https://img19.olx.ua/images_slandocomua/377184986_2_644x461_sdam-dvuhkomnatnuyu-kvartiru-v-kieve-na-pecherske-ulevgena-konovaltsa-fotograf.jpg|https://img19.olx.ua/images_slandocomua/377184986_3_644x461_sdam-dvuhkomnatnuyu-kvartiru-v-kieve-na-pecherske-ulevgena-konovaltsa-trivala-orenda-kvartir.jpg</t>
  </si>
  <si>
    <t>http://www.olx.ua/obyavlenie/svobodna-tsentr-mozhno-subarenda-lgoty-3-h-komnatnaya-kvartira-IDnhXWC.html#0a4d820b06</t>
  </si>
  <si>
    <t>! Свободна! Центр!Можно субаренда!Льготы! 3-х комнатная квартира</t>
  </si>
  <si>
    <t>https://img19.olx.ua/images_slandocomua/379255568_1_644x461_-svobodna-tsentrmozhno-subarendalgoty-3-h-komnatnaya-kvartira-kiev.jpg|https://img20.olx.ua/images_slandocomua/379255568_2_644x461_-svobodna-tsentrmozhno-subarendalgoty-3-h-komnatnaya-kvartira-fotografii.jpg</t>
  </si>
  <si>
    <t>http://www.olx.ua/obyavlenie/sdam-2-h-komnatnuyu-kvartiru-IDnhwpQ.html#bacb53453c</t>
  </si>
  <si>
    <t>https://img04.olx.ua/images_slandocomua/379122930_1_644x461_sdam-2-h-komnatnuyu-kvartiru-kiv_rev015.jpg|https://img04.olx.ua/images_slandocomua/379122930_2_644x461_sdam-2-h-komnatnuyu-kvartiru-fotograf_rev015.jpg|https://img04.olx.ua/images_slandocomua/379122930_3_644x461_sdam-2-h-komnatnuyu-kvartiru-trivala-orenda-kvartir_rev015.jpg</t>
  </si>
  <si>
    <t>Кристина</t>
  </si>
  <si>
    <t>http://www.olx.ua/obyavlenie/sdam-svoyu-kvartiru-ot-hozyaina-IDjMb2s.html#5916bec163;promoted</t>
  </si>
  <si>
    <t>Сдам свою квартиру от хозяина</t>
  </si>
  <si>
    <t>https://img11.olx.ua/images_slandocomua/317302026_1_644x461_sdam-svoyu-kvartiru-ot-hozyaina-kiev_rev001.jpg|https://img11.olx.ua/images_slandocomua/317302026_2_644x461_sdam-svoyu-kvartiru-ot-hozyaina-fotografii_rev001.jpg|https://img11.olx.ua/images_slandocomua/317302026_3_644x461_sdam-svoyu-kvartiru-ot-hozyaina-dolgosrochnaya-arenda-kvartir_rev001.jpg</t>
  </si>
  <si>
    <t>http://www.olx.ua/obyavlenie/sdam-1-komnatnuyu-kvartiru-studio-IDnhAfE.html#5916bec163</t>
  </si>
  <si>
    <t>Сдам 1 комнатную квартиру-студио</t>
  </si>
  <si>
    <t>Денис</t>
  </si>
  <si>
    <t>комната</t>
  </si>
  <si>
    <t>http://www.olx.ua/obyavlenie/sdam-komnatu-srochno-svobodna-ryadom-ozero-park-hozyayka-IDniAeK.html#b971a70049</t>
  </si>
  <si>
    <t>https://img20.olx.ua/images_slandocomua/379436250_1_644x461_sdam-komnatu-srochno-svobodna-ryadom-ozero-park-hozyayka-kiev_rev001.jpg|https://img20.olx.ua/images_slandocomua/379436250_2_644x461_sdam-komnatu-srochno-svobodna-ryadom-ozero-park-hozyayka-fotografii_rev001.jpg|https://img21.olx.ua/images_slandocomua/379436250_3_644x461_sdam-komnatu-srochno-svobodna-ryadom-ozero-park-hozyayka-dolgosrochnaya-arenda-komnat_rev001.jpg</t>
  </si>
  <si>
    <t>http://www.olx.ua/obyavlenie/dve-komnaty-18-18-kv-m-v-trehkomnatnoy-v-tsentre-IDjObnS.html#b971a70049</t>
  </si>
  <si>
    <t>Две комнаты 18 +18 кв.м в трёхкомнатной в центре</t>
  </si>
  <si>
    <t>https://img35.olx.ua/images_slandocomua/317863346_1_644x461_dve-komnaty-18-18-kvm-v-trehkomnatnoy-v-tsentre-kiev.jpg|https://img34.olx.ua/images_slandocomua/317863346_3_644x461_dve-komnaty-18-18-kvm-v-trehkomnatnoy-v-tsentre-dolgosrochnaya-arenda-komnat.jpg|https://img35.olx.ua/images_slandocomua/317863346_2_644x461_dve-komnaty-18-18-kvm-v-trehkomnatnoy-v-tsentre-fotografii.jpg</t>
  </si>
  <si>
    <t>http://www.olx.ua/obyavlenie/sdam-komnatu-v-dvuhkomnatnoy-kvartire-troeschina-IDjIfx0.html#b971a70049</t>
  </si>
  <si>
    <t>Сдам комнату в двухкомнатной квартире Троещина</t>
  </si>
  <si>
    <t>http://www.olx.ua/obyavlenie/sdam-komnatu-na-ul-prazhkoy-IDljnbv.html#b971a70049</t>
  </si>
  <si>
    <t>https://img29.olx.ua/images_slandocomua/344159090_1_644x461_sdam-komnatu-na-ul-prazhkoy-kiev.jpg|https://img30.olx.ua/images_slandocomua/344159090_2_644x461_sdam-komnatu-na-ul-prazhkoy-fotografii.jpg</t>
  </si>
  <si>
    <t>http://www.olx.ua/obyavlenie/komnata-1-minuta-ot-metro-IDmlyCC.html#b971a70049</t>
  </si>
  <si>
    <t>Комната-1 минута от метро!!!</t>
  </si>
  <si>
    <t>https://img33.olx.ua/images_slandocomua/362381020_1_644x461_komnata-1-minuta-ot-metro-kiev.jpg|https://img33.olx.ua/images_slandocomua/362381020_2_644x461_komnata-1-minuta-ot-metro-fotografii.jpg|https://img32.olx.ua/images_slandocomua/362381020_3_644x461_komnata-1-minuta-ot-metro-dolgosrochnaya-arenda-komnat.jpg</t>
  </si>
  <si>
    <t>http://www.olx.ua/obyavlenie/zdayu-komnatu-na-oboloni-IDniupc.html#b971a70049</t>
  </si>
  <si>
    <t>Леонид</t>
  </si>
  <si>
    <t>Здаю комнату на Оболони</t>
  </si>
  <si>
    <t>http://www.olx.ua/obyavlenie/sdam-komnatu-na-vinogradare-IDmBZkQ.html#b971a70049</t>
  </si>
  <si>
    <t>Сдам комнату на Виноградаре</t>
  </si>
  <si>
    <t>http://www.olx.ua/obyavlenie/sdaetsya-zhile-na-vygodnyh-usloviyah-IDlhLlC.html#b971a70049</t>
  </si>
  <si>
    <t>Сдаётся жильё на выгодных условиях</t>
  </si>
  <si>
    <t>http://www.olx.ua/obyavlenie/sdam-koyko-mesto-IDmYOsS.html#b971a70049</t>
  </si>
  <si>
    <t>евгений</t>
  </si>
  <si>
    <t>Сдам койко место</t>
  </si>
  <si>
    <t>http://www.olx.ua/obyavlenie/sdaetsya-komnata-bez-posrednikov-IDlkG30.html#b971a70049</t>
  </si>
  <si>
    <t>Тамара</t>
  </si>
  <si>
    <t>Сдается комната без посредников</t>
  </si>
  <si>
    <t>http://www.olx.ua/obyavlenie/srochno-sdam-komnatu-IDjzeVq.html#b971a70049</t>
  </si>
  <si>
    <t>Светлана Михайловна</t>
  </si>
  <si>
    <t>СРОЧНО Сдам комнату</t>
  </si>
  <si>
    <t>http://www.olx.ua/obyavlenie/2-komnaty-18-18-kv-m-v-3-h-komn-kvartire-IDgDC4E.html#b971a70049</t>
  </si>
  <si>
    <t>2 комнаты 18+18 кв м в 3-х комн. квартире</t>
  </si>
  <si>
    <t>http://www.olx.ua/obyavlenie/sdam-komnatu-v-2-h-komnatnoy-kvartire-bez-hozyaev-IDni6IO.html#b971a70049</t>
  </si>
  <si>
    <t>Сдам комнату в 2-х комнатной квартире без хозяев</t>
  </si>
  <si>
    <t>http://www.olx.ua/obyavlenie/orenda-kmnati-v-3-oh-kmnatny-kvartir-IDnhSla.html#b971a70049</t>
  </si>
  <si>
    <t>Оренда кімнати в 3-ьох кімнатній квартирі</t>
  </si>
  <si>
    <t>https://img35.olx.ua/images_slandocomua/379224344_1_644x461_orenda-kmnati-v-3-oh-kmnatny-kvartir-kiev_rev002.jpg|https://img35.olx.ua/images_slandocomua/379224344_2_644x461_orenda-kmnati-v-3-oh-kmnatny-kvartir-fotografii_rev002.jpg|https://img35.olx.ua/images_slandocomua/379224344_3_644x461_orenda-kmnati-v-3-oh-kmnatny-kvartir-dolgosrochnaya-arenda-komnat_rev002.jpg</t>
  </si>
  <si>
    <t>http://www.olx.ua/obyavlenie/ischu-soseda-2-h-kom-kvartira-na-shamryla-IDnhPN6.html#b971a70049</t>
  </si>
  <si>
    <t>Ищу соседа, 2-х ком. квартира на Шамрыла</t>
  </si>
  <si>
    <t>Сдам комнату</t>
  </si>
  <si>
    <t>http://www.olx.ua/obyavlenie/sdam-koyko-mesto-odnomu-parnyu-m-demeevskaya-IDkjXPU.html#b971a70049</t>
  </si>
  <si>
    <t>Лариса Ивановна</t>
  </si>
  <si>
    <t>Сдам койко-место одному парню. М.Демеевская</t>
  </si>
  <si>
    <t>http://www.olx.ua/obyavlenie/sdam-zhile-vozle-metro-ID66Wjd.html#b971a70049</t>
  </si>
  <si>
    <t>Сдам жилье возле метро</t>
  </si>
  <si>
    <t>https://img02.olx.ua/images_slandocomua/86414447_1_644x461_sdam-zhile-vozle-metro-kiev.jpg|https://img02.olx.ua/images_slandocomua/86414447_2_644x461_sdam-zhile-vozle-metro-fotografii.jpg|https://img03.olx.ua/images_slandocomua/86414447_3_644x461_sdam-zhile-vozle-metro-dolgosrochnaya-arenda-komnat.jpg</t>
  </si>
  <si>
    <t>http://www.olx.ua/obyavlenie/kiev-sdam-komnatu-v-kvartire-nedorogo-dlya-1-2-chel-dogovorimsya-IDfsLQi.html#d670ad45f6</t>
  </si>
  <si>
    <t>Кеша</t>
  </si>
  <si>
    <t>КИЕВ! Сдам комнату в квартире Недорого для 1-2 чел Договоримся</t>
  </si>
  <si>
    <t>http://www.olx.ua/obyavlenie/komnata-dlya-devushki-evroremont-bez-hozev-m-levoberezhnaya-bereznyaki-IDnhBiK.html#b971a70049</t>
  </si>
  <si>
    <t>Комната для девушки.Евроремонт.Без хозев.м.Левобережная.БЕРЕЗНЯКИ!!!</t>
  </si>
  <si>
    <t>https://img22.olx.ua/images_slandocomua/379149814_2_644x461_komnata-dlya-devushkievroremontbez-hozevmlevoberezhnayabereznyaki-fotografii_rev001.jpg</t>
  </si>
  <si>
    <t>http://www.olx.ua/obyavlenie/sdam-komnatu-ul-g-sevastopolya-bez-hozyaev-IDnhy1e.html#d670ad45f6</t>
  </si>
  <si>
    <t>Люда</t>
  </si>
  <si>
    <t>Сдам комнату!ул.Г.Севастополя!Без хозяев!</t>
  </si>
  <si>
    <t>http://www.olx.ua/obyavlenie/sdam-komnatu-v-3-h-kom-kv-studiya-IDmwfta.html#b971a70049</t>
  </si>
  <si>
    <t>Сдам комнату в 3-х. ком. кв. студия</t>
  </si>
  <si>
    <t>https://img21.olx.ua/images_slandocomua/365137894_1_644x461_sdam-komnatu-v-3-h-kom-kv-studiya-kiev.jpg|https://img21.olx.ua/images_slandocomua/365137894_2_644x461_sdam-komnatu-v-3-h-kom-kv-studiya-fotografii.jpg|https://img20.olx.ua/images_slandocomua/365137894_3_644x461_sdam-komnatu-v-3-h-kom-kv-studiya-dolgosrochnaya-arenda-komnat.jpg</t>
  </si>
  <si>
    <t>http://www.olx.ua/obyavlenie/sdaetsya-prohodnaya-komnata-v-3-h-kvartire-IDleD9Q.html#b971a70049</t>
  </si>
  <si>
    <t>Сдается проходная комната в 3-х квартире</t>
  </si>
  <si>
    <t>http://www.olx.ua/obyavlenie/sdaetsya-komnata-ul-tupoleva-m-nivki-svyatoshino-syrets-IDni32c.html#b971a70049</t>
  </si>
  <si>
    <t>https://img20.olx.ua/images_slandocomua/379275474_1_644x461_sdaetsya-komnata-ul-tupoleva-mnivki-svyatoshino-syrets-kiev_rev016.jpg|https://img20.olx.ua/images_slandocomua/379275474_2_644x461_sdaetsya-komnata-ul-tupoleva-mnivki-svyatoshino-syrets-fotografii_rev016.jpg|https://img20.olx.ua/images_slandocomua/379275474_3_644x461_sdaetsya-komnata-ul-tupoleva-mnivki-svyatoshino-syrets-dolgosrochnaya-arenda-komnat_rev016.jpg</t>
  </si>
  <si>
    <t>Валентин</t>
  </si>
  <si>
    <t>http://www.olx.ua/obyavlenie/sdam-komnatu-s-mebelyu-v-3-h-komnatnoy-IDngWj4.html#b971a70049</t>
  </si>
  <si>
    <t>Сдам комнату с мебелью в 3-х комнатной</t>
  </si>
  <si>
    <t>https://img31.olx.ua/images_slandocomua/378942144_1_644x461_sdam-komnatu-s-mebelyu-v-3-h-komnatnoy-kiev_rev001.jpg|https://img31.olx.ua/images_slandocomua/378942144_2_644x461_sdam-komnatu-s-mebelyu-v-3-h-komnatnoy-fotografii_rev001.jpg</t>
  </si>
  <si>
    <t>http://www.olx.ua/obyavlenie/sdam-komnatu-v-obschezhitii-bez-komisii-IDnhEie.html#b971a70049</t>
  </si>
  <si>
    <t>Сдам комнату в общежитии без комисии</t>
  </si>
  <si>
    <t>http://www.olx.ua/obyavlenie/sdam-komnatu-na-bereznyakah-dlya-1-devushki-bez-hozyaev-bez-komissii-IDnhSjv.html#b971a70049</t>
  </si>
  <si>
    <t>Сдам комнату на березняках для 1 девушки (без хозяев, без комиссии)</t>
  </si>
  <si>
    <t>http://www.olx.ua/obyavlenie/sdaetsya-komnata-v-podolskom-rayone-IDl0RpO.html#b971a70049</t>
  </si>
  <si>
    <t>Лика</t>
  </si>
  <si>
    <t>Сдается комната в Подольском районе!</t>
  </si>
  <si>
    <t>http://www.olx.ua/obyavlenie/sdam-komnatu-IDm6QK6.html#b971a70049</t>
  </si>
  <si>
    <t>Петр Степанович</t>
  </si>
  <si>
    <t>http://www.olx.ua/obyavlenie/sdam-komnatu-v-3-komnatnoy-kvartire-IDn8q6S.html#b971a70049</t>
  </si>
  <si>
    <t>Олег</t>
  </si>
  <si>
    <t>Сдам комнату в 3 - комнатной квартире</t>
  </si>
  <si>
    <t>https://img08.olx.ua/images_slandocomua/376457302_1_644x461_sdam-komnatu-v-3-komnatnoy-kvartire-kiev_rev003.jpg|https://img08.olx.ua/images_slandocomua/376457302_2_644x461_sdam-komnatu-v-3-komnatnoy-kvartire-fotografii_rev003.jpg|https://img09.olx.ua/images_slandocomua/376457302_3_644x461_sdam-komnatu-v-3-komnatnoy-kvartire-dolgosrochnaya-arenda-komnat_rev003.jpg</t>
  </si>
  <si>
    <t>http://www.olx.ua/obyavlenie/sdam-komnatu-metro-minskaya-IDnhyFO.html#b971a70049</t>
  </si>
  <si>
    <t>https://dom.ria.com/ru/realty-dolgosrochnaya-arenda-kvartira-kiev-goloseevskiy-feodosiyskiy-pereulok-11845737.html</t>
  </si>
  <si>
    <t>dom.ria.ua</t>
  </si>
  <si>
    <t>аренда квартиры, Голосеевский, ст.м. Демиевская, Феодосийский переулок</t>
  </si>
  <si>
    <t>S=41/25/10</t>
  </si>
  <si>
    <t>эт.20/21</t>
  </si>
  <si>
    <t>https://cdn.riastatic.com/photos/dom/photo/6188/618825/61882560/61882560f.jpg</t>
  </si>
  <si>
    <t>Демиевская</t>
  </si>
  <si>
    <t>https://dom.ria.com/ru/realty-dolgosrochnaya-arenda-kvartira-kiev-pecherskiy-klovskiy-uzvoz-11814212.html</t>
  </si>
  <si>
    <t>Кловский узвоз</t>
  </si>
  <si>
    <t>аренда квартиры, Печерский, ст.м. Кловская, Кловский узвоз</t>
  </si>
  <si>
    <t>S=133//</t>
  </si>
  <si>
    <t>эт.20/24</t>
  </si>
  <si>
    <t>https://cdn.riastatic.com/photos/dom/photo/6077/607752/60775292/60775292f.jpg</t>
  </si>
  <si>
    <t>Кловская</t>
  </si>
  <si>
    <t>https://dom.riastatic.com/css/images/pictures/no_photo/620x460.png</t>
  </si>
  <si>
    <t>Петровка</t>
  </si>
  <si>
    <t>https://dom.ria.com/ru/realty-dolgosrochnaya-arenda-kvartira-kiev-shevchenkovskiy-maksima-berlinskogo-ulitsa-12164483.html</t>
  </si>
  <si>
    <t>аренда квартиры, Шевченковский, ст.м. Дорогожичи, Максима Берлинского улица</t>
  </si>
  <si>
    <t>S=76/56/84</t>
  </si>
  <si>
    <t>https://cdn.riastatic.com/photos/dom/photo/6443/644370/64437075/64437075f.jpg</t>
  </si>
  <si>
    <t>Дорогожичи</t>
  </si>
  <si>
    <t>https://dom.ria.com/ru/realty-dolgosrochnaya-arenda-kvartira-kiev-darnitskiy-almaatinskaya-ulitsa-12164284.html</t>
  </si>
  <si>
    <t>Олексій</t>
  </si>
  <si>
    <t>аренда квартиры, Дарницкий, ст.м. Черниговская, Алма-Атинская улица</t>
  </si>
  <si>
    <t>S=68//</t>
  </si>
  <si>
    <t>эт.4/10</t>
  </si>
  <si>
    <t>https://cdn.riastatic.com/photos/dom/photo/6443/644351/64435112/64435112f.jpg</t>
  </si>
  <si>
    <t>Черниговская</t>
  </si>
  <si>
    <t>https://dom.ria.com/ru/realty-dolgosrochnaya-arenda-kvartira-kiev-pecherskiy-patrisa-lumumbyi-ulitsa-12162714.html</t>
  </si>
  <si>
    <t>аренда квартиры, Печерский, ст.м. Печерская, Патриса Лумумбы улица</t>
  </si>
  <si>
    <t>S=52//</t>
  </si>
  <si>
    <t>эт.4/5</t>
  </si>
  <si>
    <t>https://cdn.riastatic.com/photos/dom/photo/6441/644174/64417435/64417435f.jpg</t>
  </si>
  <si>
    <t>Печерская</t>
  </si>
  <si>
    <t>https://dom.ria.com/ru/realty-dolgosrochnaya-arenda-kvartira-kiev-svyatoshinskiy-8690039.html</t>
  </si>
  <si>
    <t>svoboda26</t>
  </si>
  <si>
    <t>аренда квартиры, Святошинский</t>
  </si>
  <si>
    <t>S=47//</t>
  </si>
  <si>
    <t>эт.3/5</t>
  </si>
  <si>
    <t>https://cdn.riastatic.com/photos/dom/photo/6442/644269/64426964/64426964f.jpg</t>
  </si>
  <si>
    <t>https://dom.ria.com/ru/realty-dolgosrochnaya-arenda-kvartira-kiev-darnitskiy-nikolaya-bajana-prospekt-12162530.html</t>
  </si>
  <si>
    <t>S=55//</t>
  </si>
  <si>
    <t>эт.4/9</t>
  </si>
  <si>
    <t>https://cdn.riastatic.com/photos/dom/photo/6441/644153/64415332/64415332f.jpg</t>
  </si>
  <si>
    <t>Харьковская</t>
  </si>
  <si>
    <t>https://dom.ria.com/ru/realty-dolgosrochnaya-arenda-kvartira-kiev-shevchenkovskiy-gali-timofeevoy-ulitsa-3-7123891.html</t>
  </si>
  <si>
    <t>аренда квартиры, Шевченковский, Гали Тимофеевой улица, 3</t>
  </si>
  <si>
    <t>S=110/68/10</t>
  </si>
  <si>
    <t>эт.19/25</t>
  </si>
  <si>
    <t>https://cdn.riastatic.com/photos/dom/photo/1966/196602/19660217/19660217f.jpg</t>
  </si>
  <si>
    <t>Шулявская</t>
  </si>
  <si>
    <t>https://dom.ria.com/ru/realty-dolgosrochnaya-arenda-kvartira-kiev-obolonskiy-zoi-gayday-ulitsa-12162405.html</t>
  </si>
  <si>
    <t>olga</t>
  </si>
  <si>
    <t>S=35/18/8</t>
  </si>
  <si>
    <t>эт.6/16</t>
  </si>
  <si>
    <t>Минская</t>
  </si>
  <si>
    <t>https://dom.ria.com/ru/realty-dolgosrochnaya-arenda-kvartira-kiev-shevchenkovskiy-tatarskaya-ulitsa-12162139.html</t>
  </si>
  <si>
    <t>аренда квартиры, Шевченковский, ст.м. Лукьяновская, Татарская улица</t>
  </si>
  <si>
    <t>S=64/28/15</t>
  </si>
  <si>
    <t>эт.7/12</t>
  </si>
  <si>
    <t>https://cdn.riastatic.com/photos/dom/photo/6440/644070/64407087/64407087f.jpg</t>
  </si>
  <si>
    <t>Лукьяновская</t>
  </si>
  <si>
    <t>Академгородок</t>
  </si>
  <si>
    <t>Нивки</t>
  </si>
  <si>
    <t>0969301707</t>
  </si>
  <si>
    <t>0932485437</t>
  </si>
  <si>
    <t>0681125606</t>
  </si>
  <si>
    <t>0664847348</t>
  </si>
  <si>
    <t>0964861412</t>
  </si>
  <si>
    <t>0509152237</t>
  </si>
  <si>
    <t>0672092948</t>
  </si>
  <si>
    <t>0974736777</t>
  </si>
  <si>
    <t>0509589909</t>
  </si>
  <si>
    <t>0636623112</t>
  </si>
  <si>
    <t>0683503084</t>
  </si>
  <si>
    <t>0638036212</t>
  </si>
  <si>
    <t>0984381165</t>
  </si>
  <si>
    <t>0982751035</t>
  </si>
  <si>
    <t>0982918161</t>
  </si>
  <si>
    <t>0502931774</t>
  </si>
  <si>
    <t>0996207684</t>
  </si>
  <si>
    <t>0952755727</t>
  </si>
  <si>
    <t>0965994939</t>
  </si>
  <si>
    <t>0675378437</t>
  </si>
  <si>
    <t>0679981226</t>
  </si>
  <si>
    <t>0937759630</t>
  </si>
  <si>
    <t>0505908350</t>
  </si>
  <si>
    <t>0671548300</t>
  </si>
  <si>
    <t>0502361686</t>
  </si>
  <si>
    <t>0950441476</t>
  </si>
  <si>
    <t>0986829868</t>
  </si>
  <si>
    <t>0503127499</t>
  </si>
  <si>
    <t>0665747524</t>
  </si>
  <si>
    <t>0939005415</t>
  </si>
  <si>
    <t>0637229971</t>
  </si>
  <si>
    <t>0660172678</t>
  </si>
  <si>
    <t>0933276717</t>
  </si>
  <si>
    <t>0969270268</t>
  </si>
  <si>
    <t>0938443323</t>
  </si>
  <si>
    <t>0734196375</t>
  </si>
  <si>
    <t>0979122493</t>
  </si>
  <si>
    <t>0955403598</t>
  </si>
  <si>
    <t>0683000598</t>
  </si>
  <si>
    <t>0991520739</t>
  </si>
  <si>
    <t>0676464953</t>
  </si>
  <si>
    <t>0633355896</t>
  </si>
  <si>
    <t>0508672758</t>
  </si>
  <si>
    <t>0964537717</t>
  </si>
  <si>
    <t>0973111069</t>
  </si>
  <si>
    <t>0661176832</t>
  </si>
  <si>
    <t>0685954465</t>
  </si>
  <si>
    <t>0676898111</t>
  </si>
  <si>
    <t>0667837439</t>
  </si>
  <si>
    <t>0676140222</t>
  </si>
  <si>
    <t>0504182094</t>
  </si>
  <si>
    <t>0503949894</t>
  </si>
  <si>
    <t>0991050909</t>
  </si>
  <si>
    <t>0954626818</t>
  </si>
  <si>
    <t>0983064074</t>
  </si>
  <si>
    <t>0963445622</t>
  </si>
  <si>
    <t>0507701989</t>
  </si>
  <si>
    <t>0669273328</t>
  </si>
  <si>
    <t>0679064676</t>
  </si>
  <si>
    <t>0992315257</t>
  </si>
  <si>
    <t>0967216476</t>
  </si>
  <si>
    <t>0503562726</t>
  </si>
  <si>
    <t>0672455390</t>
  </si>
  <si>
    <t>0971087445</t>
  </si>
  <si>
    <t>0970710795</t>
  </si>
  <si>
    <t>0506562483</t>
  </si>
  <si>
    <t>0981959248</t>
  </si>
  <si>
    <t>0992059999</t>
  </si>
  <si>
    <t>0957173745</t>
  </si>
  <si>
    <t>0638857502</t>
  </si>
  <si>
    <t>0509992367</t>
  </si>
  <si>
    <t>0667808944</t>
  </si>
  <si>
    <t>0996435408</t>
  </si>
  <si>
    <t>0679076874</t>
  </si>
  <si>
    <t>0981949198</t>
  </si>
  <si>
    <t>0680040116</t>
  </si>
  <si>
    <t>0938365052</t>
  </si>
  <si>
    <t>0952098983</t>
  </si>
  <si>
    <t>0679358035</t>
  </si>
  <si>
    <t>0674099198</t>
  </si>
  <si>
    <t>0635246714</t>
  </si>
  <si>
    <t>0675077877</t>
  </si>
  <si>
    <t>0986882360</t>
  </si>
  <si>
    <t>0975012290</t>
  </si>
  <si>
    <t>0675703994</t>
  </si>
  <si>
    <t>0503110219</t>
  </si>
  <si>
    <t>0675065114</t>
  </si>
  <si>
    <t>0664573295</t>
  </si>
  <si>
    <t>0672451111</t>
  </si>
  <si>
    <t>0679058958</t>
  </si>
  <si>
    <t>0675043570</t>
  </si>
  <si>
    <t>0973331218</t>
  </si>
  <si>
    <t>0502455263</t>
  </si>
  <si>
    <t>0932111380</t>
  </si>
  <si>
    <t>0950104595</t>
  </si>
  <si>
    <t>0671855804</t>
  </si>
  <si>
    <t>0959371955</t>
  </si>
  <si>
    <t>0969139553</t>
  </si>
  <si>
    <t>0959244719</t>
  </si>
  <si>
    <t>0671997927</t>
  </si>
  <si>
    <t>0982801818</t>
  </si>
  <si>
    <t>0939763306</t>
  </si>
  <si>
    <t>0503117743</t>
  </si>
  <si>
    <t>0961986501</t>
  </si>
  <si>
    <t>0677745663</t>
  </si>
  <si>
    <t>0672431773</t>
  </si>
  <si>
    <t>0672709955</t>
  </si>
  <si>
    <t>0673143377</t>
  </si>
  <si>
    <t>0503856585</t>
  </si>
  <si>
    <t>0501724535</t>
  </si>
  <si>
    <t>0636017948</t>
  </si>
  <si>
    <t>0954796043</t>
  </si>
  <si>
    <t>0504444682</t>
  </si>
  <si>
    <t>0681756162</t>
  </si>
  <si>
    <t>0971838280</t>
  </si>
  <si>
    <t>0674913733</t>
  </si>
  <si>
    <t>0635948957</t>
  </si>
  <si>
    <t>0508278622</t>
  </si>
  <si>
    <t>0930071705</t>
  </si>
  <si>
    <t>0957108953</t>
  </si>
  <si>
    <t>0675044720</t>
  </si>
  <si>
    <t>0504431559</t>
  </si>
  <si>
    <t>0957022777</t>
  </si>
  <si>
    <t>0734403570</t>
  </si>
  <si>
    <t>0992968151</t>
  </si>
  <si>
    <t>0982762991</t>
  </si>
  <si>
    <t>0934907367</t>
  </si>
  <si>
    <t>0936730917</t>
  </si>
  <si>
    <t>0500127553</t>
  </si>
  <si>
    <t>0636090971</t>
  </si>
  <si>
    <t>0637406909</t>
  </si>
  <si>
    <t>0639121091</t>
  </si>
  <si>
    <t>0992179661</t>
  </si>
  <si>
    <t>0931498029</t>
  </si>
  <si>
    <t>0936086674</t>
  </si>
  <si>
    <t>0960243231</t>
  </si>
  <si>
    <t>0631346761</t>
  </si>
  <si>
    <t>0503089438</t>
  </si>
  <si>
    <t>0637273171</t>
  </si>
  <si>
    <t>0990552811</t>
  </si>
  <si>
    <t>0637764002</t>
  </si>
  <si>
    <t>0935426934</t>
  </si>
  <si>
    <t>0631901518</t>
  </si>
  <si>
    <t>0969650380</t>
  </si>
  <si>
    <t>0666920354</t>
  </si>
  <si>
    <t>0984534522</t>
  </si>
  <si>
    <t>0677293389</t>
  </si>
  <si>
    <t>0938770818</t>
  </si>
  <si>
    <t>0503300345</t>
  </si>
  <si>
    <t>0984532934</t>
  </si>
  <si>
    <t>0975924405</t>
  </si>
  <si>
    <t>0633453501</t>
  </si>
  <si>
    <t>0938477872</t>
  </si>
  <si>
    <t>0975083446</t>
  </si>
  <si>
    <t>0964609402</t>
  </si>
  <si>
    <t>0977339695</t>
  </si>
  <si>
    <t>0674059586</t>
  </si>
  <si>
    <t>0504100133</t>
  </si>
  <si>
    <t>0633491542</t>
  </si>
  <si>
    <t>0680985288</t>
  </si>
  <si>
    <t>0967144000</t>
  </si>
  <si>
    <t>0674424540</t>
  </si>
  <si>
    <t>0975180699</t>
  </si>
  <si>
    <t>0503313838</t>
  </si>
  <si>
    <t>Сдаю c 01.10.16 свою 2-комнатную квартиру начало Борщаговки, без комисс</t>
  </si>
  <si>
    <t>Двухкомнатная квартира (новый дом) м Нивки (ул. Баумана (Я.Корчака), 25</t>
  </si>
  <si>
    <t>Центр города, Только долгосрочно, хозяин</t>
  </si>
  <si>
    <t>Сдается в аренду отдельное помещение в частном секторе, квартира</t>
  </si>
  <si>
    <t xml:space="preserve">Сдам свою квартиру на Пейзажной аллее, Шевченковский р-н, </t>
  </si>
  <si>
    <t>Хозяйка! Сдам 3-комнатную квартиру на Печерске, ул.Старонаводницкая, 6.</t>
  </si>
  <si>
    <t>Сдам комнату срочно, свободна, рядом озеро парк. хозяйка</t>
  </si>
  <si>
    <t>аренда квартиры, Дарницкий, ст.м. Харьковская, Николая Бажана проспект</t>
  </si>
  <si>
    <t>Сдам свою 3-х комнатную квартиру у ст.м. ”Дорогожичи”</t>
  </si>
  <si>
    <t>Сдам новую 3-к квартиру, Трутенко 3Г, ЖК ”4 сезона”</t>
  </si>
  <si>
    <t>Сдам свою2-х комнатную квартиру на Троещине, ул.Сабурова</t>
  </si>
  <si>
    <t>Аренда квартиры, г. Киев, ул.Златоустовская 47/49</t>
  </si>
  <si>
    <t>Сдам 3-х комнатную квартиру на ул.Горького (м. Льва Толстого)</t>
  </si>
  <si>
    <t>2 комнатная кв. ул.Ревуцкого 11а</t>
  </si>
  <si>
    <t>Изысканная квартира по ул.Банковая</t>
  </si>
  <si>
    <t>Сдается квартира долгосрочно. ул.Межигорская.</t>
  </si>
  <si>
    <t>Сдам комнату на ул.Пражкой</t>
  </si>
  <si>
    <t>Сдается комната ул.Туполева, м.Нивки, Святошино, Сырец</t>
  </si>
  <si>
    <t>Алма-Атинская</t>
  </si>
  <si>
    <t>Бажана</t>
  </si>
  <si>
    <t>Банковая</t>
  </si>
  <si>
    <t>Берлинского</t>
  </si>
  <si>
    <t>Братиславская</t>
  </si>
  <si>
    <t>Вильямса</t>
  </si>
  <si>
    <t>Владимирская</t>
  </si>
  <si>
    <t>Вышгородская</t>
  </si>
  <si>
    <t>Героев Сталинграда</t>
  </si>
  <si>
    <t>Горького</t>
  </si>
  <si>
    <t>Бальзака</t>
  </si>
  <si>
    <t>Днепровская набережная</t>
  </si>
  <si>
    <t>Краснозвездный</t>
  </si>
  <si>
    <t>пл.Льва Толстого</t>
  </si>
  <si>
    <t>Межигорская</t>
  </si>
  <si>
    <t>Микитенко</t>
  </si>
  <si>
    <t>Михайловский</t>
  </si>
  <si>
    <t>пр.Оболонский</t>
  </si>
  <si>
    <t>Орлика</t>
  </si>
  <si>
    <t>Сабурова</t>
  </si>
  <si>
    <t>Саратовская</t>
  </si>
  <si>
    <t>Старонаводницкая</t>
  </si>
  <si>
    <t>Стрийская</t>
  </si>
  <si>
    <t>Телиги</t>
  </si>
  <si>
    <t>Тимофеевой</t>
  </si>
  <si>
    <t>Туманяна</t>
  </si>
  <si>
    <t>Туполева</t>
  </si>
  <si>
    <t>Тычины</t>
  </si>
  <si>
    <t>Фрунзе</t>
  </si>
  <si>
    <t>Шамрыло</t>
  </si>
  <si>
    <t>Тараса Шевченко</t>
  </si>
  <si>
    <t>Бортничи</t>
  </si>
  <si>
    <t>Баумана</t>
  </si>
  <si>
    <t>Гайдай</t>
  </si>
  <si>
    <t>Коновальца</t>
  </si>
  <si>
    <t>Лумумбы</t>
  </si>
  <si>
    <t>Стеценко</t>
  </si>
  <si>
    <t>Татарская</t>
  </si>
  <si>
    <t>Феодосийский</t>
  </si>
  <si>
    <t>Январский</t>
  </si>
  <si>
    <t>Васильковская</t>
  </si>
  <si>
    <t>Вокзальная</t>
  </si>
  <si>
    <t>Вырлица</t>
  </si>
  <si>
    <t>Дарница</t>
  </si>
  <si>
    <t>Демеевская</t>
  </si>
  <si>
    <t>Дружбы Народов</t>
  </si>
  <si>
    <t>Житомирская</t>
  </si>
  <si>
    <t>Золотые Ворота</t>
  </si>
  <si>
    <t>Левобережная</t>
  </si>
  <si>
    <t xml:space="preserve">Майдан Независимости </t>
  </si>
  <si>
    <t>Осокорки</t>
  </si>
  <si>
    <t>Позняки</t>
  </si>
  <si>
    <t>Святошино</t>
  </si>
  <si>
    <t>Унивeрситет</t>
  </si>
  <si>
    <t xml:space="preserve">Двухкомнатная квартира на 5 этаже 16 этажного дома.в квартире вся бытовая техника: телевизор, холодильник, стиральная машина, кондиционеры, утюг, фен. И т Все комнаты раздельные, полностью оборудованная для приготовления еды (посуда, кастрюли, столовые приборы, электрочайник)Отдельная кухня, санузел раздельный. В ванной комнате, для вашего удобства, установлена стиральная машина          </t>
  </si>
  <si>
    <t xml:space="preserve">Сдам однокомнатную квартиру на Сырце (без ремонта). Контактные телефоны ,            </t>
  </si>
  <si>
    <t xml:space="preserve">сдам 1-ю кв ЖК Перовский 62 /45/15 7эт 25 этаж, дома, большая, уютная квартира со всеми благами для комфортного проживания ( мебель, техника, счетчики на все, консьерж, паркинг, инфраструктура)          </t>
  </si>
  <si>
    <t xml:space="preserve">4зт 9эт 34/14/7 Нормальн состояние Холодильник стир. маш. свч          </t>
  </si>
  <si>
    <t xml:space="preserve">Здам квартиру на Виноградарь на проспекті правди 64б 4300гр +коммуналка          </t>
  </si>
  <si>
    <t xml:space="preserve">Возле метро ”Минская”. Тихое место. Есть автостоянка. Новый лифт. Рядом т/ц ”Дрим Таун”, ”Варус”, ”Вест Лайн”. Отлично обустроена. Есть холодильник, стиральная машина, вытяжка, счётчики холодной и горячей воды, пылесос, 2 телевизора, кондиционер, застеклённый балкон, домофон, телефон, высокоскоростной интернет, 2 дивана, мебельная стенка, шкаф, швейная машинка, корейская массажная кровать Nuga Best.          </t>
  </si>
  <si>
    <t xml:space="preserve">Хорошая квартира для семьи или студентов. Все вопросы по телефону          </t>
  </si>
  <si>
    <t xml:space="preserve">На подселение к хорошим чистоплотным девочкам ищу порядочную девочку          </t>
  </si>
  <si>
    <t xml:space="preserve">Квартира 2 комнатна, е мебель та побутова техника.вул. Голосеевський проспект 95.недалеко от метро голосийвська.          </t>
  </si>
  <si>
    <t xml:space="preserve">Сдам 3 комнатную квартиру 2-3 студентам - иностранцам. Рядом НАУ, Политех, Мед и архитектуры. Плюс коммунальные.          </t>
  </si>
  <si>
    <t xml:space="preserve">новострой мебель техника сдается впервые          </t>
  </si>
  <si>
    <t xml:space="preserve">СДАМ СВОЮ 4 комнатную квартиру в новом доме премиум класса ЖК ОАЗИС.Квартира с ремонтом VIP уровня. 180 кв. м 10 эт./15 эт. дома. Охраняемый подъезд с видео наблюдением и консьержем, два новых лифта, оформление подъезда мрамор. В квартире сигнализация и видео наблюдение. Дорогой дизайнерский ремонт с итальянской мебелью и сантехникой, пять кондиционеров, полы с подогревом, ванная комната с окном и джакузи.Много дорогой современной техники. ( от утюга до пылесоса). Вся квартира в дорогих элементах декора и произведений искусств ( картины, статуэтки, камин, подсвечники и т.д.) Все комнаты раздельные.Квартира очень уютная, просторная и функциональная.Сдаю на длительный срок.          </t>
  </si>
  <si>
    <t xml:space="preserve">Квартира в клубном доме! Уникальное, модное пространство для жизни и отдыха. Квартира в клбном доме. Сочетает в себе комфорт гостиницы 5* и уют домашнего очага. Необыкновенно удачное месторасположение позволяет забыть о суете и шуме большого города и насладиться тишиной природы в ”сердце столицы”.          </t>
  </si>
  <si>
    <t xml:space="preserve">Все вопросы по  наталья.4500+комуналка.           </t>
  </si>
  <si>
    <t xml:space="preserve">Сдается 2-комнатная квартира студио, 60/40/15 кв.м., 21/25 эт. в ЖК ”Изумрудный”! Встроенная кухня с техникой от ведущих мировых производителей, кондиционер, телевизор, интернет, шкаф-купе. Развитая инфраструктура: станция м. ”Вокзальная”, бесплатная стоянка, супермаркеты, аптеки, спорт-клуб и кафе. Консьерж и подземный паркинг          </t>
  </si>
  <si>
    <t xml:space="preserve">Сдам 3-комнатную раздельную квартиру. Вся бытовая техника. Квартира с хорошим ремонтом. Две спальни с двуспальными кроватями.Удобная развязка. Магазины школа садик-все рядом.          </t>
  </si>
  <si>
    <t xml:space="preserve">чистая квартира в историческом центре Киева          </t>
  </si>
  <si>
    <t xml:space="preserve">Сдам СВОЮ видовую квартиру от хозяина в жилом комплексе закрытого типа ” Паркова Вежа ” http://parkova-vezha.ua/, Подольский район, 13 этаж, 50 м2, очень удачная функциональная планировка просторная 21 м2 кухня -студио, 15 м2 отдельная спальня, 5 м2 санузел, подогрев пола. Счетчик на тепло. Сделан качественный дизайнерский евроремонт. Встроенная техника ( холодильник, посудомоечная машина). Заходи и живи, очень уютная и теплая. В реальности квартира красивее, чем на фото.Заезд и просмотр возможен с 26-27 сентября.          </t>
  </si>
  <si>
    <t xml:space="preserve">Комната под ключ, метро Левобережная или Позняки. Интернет, вся техника. Хозяин.          </t>
  </si>
  <si>
    <t xml:space="preserve">средний ремонт, мебель, техника, два балкона, консьерж          </t>
  </si>
  <si>
    <t xml:space="preserve">Сдаётся комната в Соломенском районе Киева. С хозяйкой. Также койко место. Комната 15 м 2. Для жильцов - отдельно холодильник, телевизор, постельное бельё, стиральная машинка.          </t>
  </si>
  <si>
    <t xml:space="preserve">сдается комната от хозяев под ключ в частном секторе ( уютно, по-домашнему) Дом со всеми удобствами. На длительный срок для 1-2 чел. (Для1-го-2000, 2-их-2500 с комунальными) Посредников просьба не беспокоить.          </t>
  </si>
  <si>
    <t xml:space="preserve">Сдам комнату ДЕВУШКЕ, ЖЕНЩИНЕ в частном доме. В доме все удобства.          </t>
  </si>
  <si>
    <t xml:space="preserve">Койко-место для одного работающего парня. 10мин от метро Демеевская. Все подробности по телефону           </t>
  </si>
  <si>
    <t xml:space="preserve">Киев! Сдам комнату для порядочных, желательно не манерных и не курящих для 1-2 чел в своей квартире; можно и для семейной пары; Недорого (!) с норм хозяином кв-ры, мне 34. (Для тех, кто младше 24 лет - извините, - но я жильё своё не сдаю (!), поскольку были различные неприятности и зачастую связанные с юным возрастом!). ТВ-кабель и Интернет-кабель в комнате есть, а также и пылесос, утюг, вентилятор, радиоприёмник, телевизор с видеомагнитофоном, телефон и электронные (от сети) часы!.. комната большая - 18 м2, по сему тут есть и 2 больших спальных места естественно для 2 чел...А об остальном - прошу мне звонить на тел, указанный в объявлении, - и договоримся!          </t>
  </si>
  <si>
    <t xml:space="preserve">Срочно!!!Сдам проходную комнату с балконом!Есть вся необходимая мебель и быт.техника.Оплата 1700+1/4 ком.услуг.Без посредников. ,           </t>
  </si>
  <si>
    <t xml:space="preserve">Сдам комнату в 3-х. ком. кв. студия. Первая сдача, евро ремонт, стиральная машина автомат, микроволновая печь, холодильник, кондиционер. В комнате шкаф купе, кровать ортопедический матрас, стол, для двоих одного человека. Новый дом, консьерж. Метро Позняки 7мин. пешком. Цена 6500гр. месяц, +комун. услуги по счетчику.          </t>
  </si>
  <si>
    <t xml:space="preserve">Сдается проходная комната дпя 2--х девушек. Район озера Радужного. Квартира без хозяев. Удобная транспортная розвязка.Машинка - автомат.Оплата за 1-ый и последний месяц.+ комуналка. Посредников просьба не звонить.          </t>
  </si>
  <si>
    <t xml:space="preserve">Сдам комнату 19 кв.м 300 м. от метро Дарница, Кухня общая, туалет и собственный под ключ. БЕЗ МЕБЕЛИ.2700 + услуги Хозяин Сергей          </t>
  </si>
  <si>
    <t xml:space="preserve">Сдам комнату в 3-комнатной квартире по адресу Днепровская наб. 9а. для порядочной чистоплотной девушки, ценящей личное пространство. В квартире проживаю одна (девушка 25 лет). Общее состояние квартиры среднее, не евроремонт, но чисто, уютно. Есть все необходимое из мебели (в хорошем состоянии, кровать новая) и техники (стиральная машина автомат, микроволновая печь, большой холодильник), сигнализация, wifi. Сан узел раздельный. Рядом торговый центр, магазины, спортзал, набережная. Удобная транспортная развязка. С балкона вид на Лавру, Днепр. Цена аренды 2150 грн/мес. + ком. услуги. В среднем за месяц выходит около 2800 грн. Показывать квартиру могу после 18:00          </t>
  </si>
  <si>
    <t xml:space="preserve">Комната от Хозяина, светлая, уютная! В ней находиться большая кровать, шкаф, тубмочки, письменный стол! На полу ковры! Комната не проходная! Санузел раздельный! Есть все необходимое для готовки и стирки одежды!только девушке !!!Звоните!!!! Встретимся и посмотрим!          </t>
  </si>
  <si>
    <t xml:space="preserve">Сдам комнату девушке студентке в центре Киева. Вся бытовая техника. Район Хрещатика.          </t>
  </si>
  <si>
    <t xml:space="preserve">Златоустовская 47/49 </t>
  </si>
  <si>
    <t xml:space="preserve">Ватутина 6 </t>
  </si>
  <si>
    <t xml:space="preserve">Гончара 55 </t>
  </si>
  <si>
    <t xml:space="preserve">Жилянская 59 </t>
  </si>
  <si>
    <t xml:space="preserve">Политехническая 3 </t>
  </si>
  <si>
    <t xml:space="preserve">Науки 60 </t>
  </si>
  <si>
    <t xml:space="preserve">Предславинская 25 </t>
  </si>
  <si>
    <t xml:space="preserve">Героев Сталинграда 20-А </t>
  </si>
  <si>
    <t xml:space="preserve">Героев Космоса 19-В </t>
  </si>
  <si>
    <t xml:space="preserve">Киквидзе 20 </t>
  </si>
  <si>
    <t xml:space="preserve">Старонаводницкая 6 </t>
  </si>
  <si>
    <t xml:space="preserve">Мишуги 3 </t>
  </si>
  <si>
    <t xml:space="preserve">Туполева 22-а </t>
  </si>
  <si>
    <t xml:space="preserve">Богомольца 2 </t>
  </si>
  <si>
    <t xml:space="preserve">Донецкая 53 </t>
  </si>
  <si>
    <t xml:space="preserve">Ревуцкого 11а </t>
  </si>
  <si>
    <t xml:space="preserve">Драгомирова 16 </t>
  </si>
  <si>
    <t xml:space="preserve">Радунская 7 </t>
  </si>
  <si>
    <t xml:space="preserve">Срибнокильская 1 </t>
  </si>
  <si>
    <t xml:space="preserve">Славгородская 4 </t>
  </si>
  <si>
    <t xml:space="preserve">Леонтовича 1 </t>
  </si>
  <si>
    <t xml:space="preserve">Тычины 13 </t>
  </si>
  <si>
    <t xml:space="preserve">Тимофеевой 3 </t>
  </si>
  <si>
    <t xml:space="preserve">Коломиевский 18к1 </t>
  </si>
  <si>
    <t xml:space="preserve">Чернобыльская 2 </t>
  </si>
  <si>
    <t xml:space="preserve">Тимошенко 15г </t>
  </si>
  <si>
    <t xml:space="preserve">Трутенко 3Г </t>
  </si>
  <si>
    <t xml:space="preserve">Симиренко 34 </t>
  </si>
  <si>
    <t xml:space="preserve">Дегтяревская 9 </t>
  </si>
  <si>
    <t xml:space="preserve">Леси Украинки 7а </t>
  </si>
  <si>
    <t xml:space="preserve">Харьковское шоссе 15а </t>
  </si>
  <si>
    <t xml:space="preserve">Маяковского 89 </t>
  </si>
  <si>
    <t xml:space="preserve">Королева 11/1 </t>
  </si>
  <si>
    <t xml:space="preserve">Щусева 7 </t>
  </si>
  <si>
    <t>эт. 2/3</t>
  </si>
  <si>
    <t>эт. 4/6</t>
  </si>
  <si>
    <t>эт. 5/6</t>
  </si>
  <si>
    <t>эт. 7/7</t>
  </si>
  <si>
    <t>эт. 2/9</t>
  </si>
  <si>
    <t>эт. 7/9</t>
  </si>
  <si>
    <t>эт. 8/10</t>
  </si>
  <si>
    <t>эт. 9/10</t>
  </si>
  <si>
    <t>эт. 5/12</t>
  </si>
  <si>
    <t>эт. 6/12</t>
  </si>
  <si>
    <t>эт. 21/25</t>
  </si>
  <si>
    <t>Панорамный вид на центр города.Квартира после качественного ремонта, сдаётся впервые. На стенах Декоративная штукатурка, натуральный камень, пол- плитка керамогранит, вся бытовая техника Electrolux, 2 кондиционера, дорогая сантехника.          &lt;br&gt;&lt;span style="color:#fff9f6;"&gt;[showyamap][placemark address="Киев Златоустовская 47/49 "/][/showyamap]</t>
  </si>
  <si>
    <t>Сдам 2 -х ком.квартиру, пр-т Ватутина 6 а, 2/9 эт, 45 кв м, комнаты раздельные, хорошее состоянии, балкон застеклен, меблирована,.бытовая техника, рядом Фуршет, рынок, детсады, детские площадки, озеро, парк, остановка транспорта, ближайшие ст метро Петровка Левобережная Цена 6500 грн          &lt;br&gt;&lt;span style="color:#fff9f6;"&gt;[showyamap][placemark address="Киев Ватутина 6 "/][/showyamap]</t>
  </si>
  <si>
    <t>Без комиссии! Сдаётся шикарная квартира в DIPLOMAL HALL на улице Жилянская 59. Полностью укомплектованная Квартира!          &lt;br&gt;&lt;span style="color:#fff9f6;"&gt;[showyamap][placemark address="Киев Жилянская 59 "/][/showyamap]</t>
  </si>
  <si>
    <t>Квартира площадью 48 м кв + холл на две квартиры, расположена в г. Киев, пр. Науки 60 А, дом сдан в июле 2016 г.. 15-й этаж 25-и эт. дома.Всё новое - электроплита, мойка, ванна, умывальник, унитаз, светильники, зеркало, ленолиум, обои, двери, электро вытяжки. Ванная совмещённая, полностью обложена современным кафелем. Окна пластик с видом на р. Днепр. Мебели нет. На долгосрочный период.Без посредников.          &lt;br&gt;&lt;span style="color:#fff9f6;"&gt;[showyamap][placemark address="Киев Науки 60 "/][/showyamap]</t>
  </si>
  <si>
    <t>ул.Микитенко, рядом ТЦ Квадрат, парк, озеро, 7/9, дом во дворах, тихо, свежий воздух., евроремонт, с/у разд., встроен.кухня, Два шкафа-купе, две 2-х спальные кровати с ортопед.матрасами.Вытяжка, плита, стир.машина, холодильник, стол на кухне (расклад.) 7000грн+к.у.          &lt;br&gt;&lt;span style="color:#fff9f6;"&gt;[showyamap][placemark address="Киев Микитенко"/][/showyamap]</t>
  </si>
  <si>
    <t>16/16 эт, комнаты раздельные, спальня, гостиная и кабинет, саузел раздельный, большая ванная комната, пол с подогревом, проточный водонагреватель, кондиционеры, стиральная и посудомоечная машинки, холодильник, 2 застекленных балкона, домофон, интернет. Цена 15 000 грн/месяц + счетчики (вода и свет), интернет+ТБ.          &lt;br&gt;&lt;span style="color:#fff9f6;"&gt;[showyamap][placemark address="Киев Предславинская 25 "/][/showyamap]</t>
  </si>
  <si>
    <t>Исторический центр с видом на Андреевскую, Десятинную церкви. Пейзажная аллея, парк Владимирская горка, фуникулер. Метро Майдан Незалежности, Золотые Ворота. Тихое место.          &lt;br&gt;&lt;span style="color:#fff9f6;"&gt;[showyamap][placemark address="Киев Владимирская"/][/showyamap]</t>
  </si>
  <si>
    <t>Сдам 3-комнатную квартиру на Печерске. Общ.100м.кв., жил.80м.кв., кухня 10м.кв. После евроремонта, 3 кондиционера, 2 плазменных телевизора, вся бытовая техника, посудомоечная машина, 4 застекленных лоджии, паркет, wi-fi, охрана дома, личная охраняемая парковка, современная детская площадка, большая лужайка, вокруг дома цветы и красивая липовая аллея.          &lt;br&gt;&lt;span style="color:#fff9f6;"&gt;[showyamap][placemark address="Киев Старонаводницкая 6 "/][/showyamap]</t>
  </si>
  <si>
    <t>сдам 2-к квартиру 12 этаж 16эт. дома 55/30/9. ул.Мишуги 3, метро Позняки 1мин, во дворе школа, бассейн, рядом магазины, трц Пирамида, Эпицентр, Метро, Свободна с 3 ноября! цена 10500гр          &lt;br&gt;&lt;span style="color:#fff9f6;"&gt;[showyamap][placemark address="Киев Мишуги 3 "/][/showyamap]</t>
  </si>
  <si>
    <t>3х ком. квартира. Нивки ул.Туполева 22-а. Комнаты 2 смежные, одна раздельная. 1 этаж. Сан узел разделенный. Арендная плата 8000 гр.+ коммунальные услуги. При заключении сделки обязательно оплата за первый и последний месяц.          &lt;br&gt;&lt;span style="color:#fff9f6;"&gt;[showyamap][placemark address="Киев Туполева 22-а "/][/showyamap]</t>
  </si>
  <si>
    <t>Аренда, хорошей, теплой 3-комнатной квартиры в Голосеевском р-не, ул.Вильямса. Площадь 81 кв. м, комнаты раздельные. Этаж 9/10. Балконы застеклены. Телевидение, интернет и телефон. Кондиционеры, холодильник, стиральная машина-автомат, пылесос, телевизоры. Шкафы для одежды, двуспальная кровать, проч. Развитая инфраструктура, удобная транспортная развязка.          &lt;br&gt;&lt;span style="color:#fff9f6;"&gt;[showyamap][placemark address="Киев Вильямса"/][/showyamap]</t>
  </si>
  <si>
    <t>2 комнаты раздельные, мебель современная, вся быт. тех. 2 балкон.          &lt;br&gt;&lt;span style="color:#fff9f6;"&gt;[showyamap][placemark address="Киев Ревуцкого 11а "/][/showyamap]</t>
  </si>
  <si>
    <t>Предлагается изысканная 3-ех комнатная квартира с эксклюзивным ремонтом по ул.Банковая 3, 2 этаж (квартал администрации президента Украины). Продуманная планировка, 100 кв.м. гостиная, спальня, обеденная зона, кухня, балкон. Итальянская мебель и текстиль. Вся мебельная фурнитура Swarowski. Охраняемая улица, гарантирует безопасность вам и вашему авто. Квартира ранее не сдавалась.          &lt;br&gt;&lt;span style="color:#fff9f6;"&gt;[showyamap][placemark address="Киев Банковая"/][/showyamap]</t>
  </si>
  <si>
    <t>Уютная просторная квартира, в центре Печерска по Старонаводницкой 13 ЖК ”Волна”, с великолепным ремонтом, полностью укомплектованная итальянской мебелью, кухня п-ва Германии, 2 спальни, два с/у джакузи, и сауной, две гардеробные комнаты, огромная гостиная с барной стойкой, и аквариумом, квартира полностью укомплектована телевизорами, интернетом, музыкальной техникой          &lt;br&gt;&lt;span style="color:#fff9f6;"&gt;[showyamap][placemark address="Киев Старонаводницкая"/][/showyamap]</t>
  </si>
  <si>
    <t>Новопечерские липки, ул.Драгомирова 16, этаж 7, две раздельные комнаты, 87м2, два санузла, две лоджии, мебель, оборудование.Возможен торг.          &lt;br&gt;&lt;span style="color:#fff9f6;"&gt;[showyamap][placemark address="Киев Драгомирова 16 "/][/showyamap]</t>
  </si>
  <si>
    <t>Ул. Славгородская, 4. Рядом парк Партизанской славы.Трехкомнатная квартира в кирпичном доме с ремонтом и мебелью. На кухне и в зале - стекло-пластиковые окна. В квартире есть стиральная машина, микроволновка, холодильник, телевизор, Wi-Fi, гладильная доска, утюг. На кухне, в туалете и ванной - плитка, в комнатах - ковролин. Санузел раздельный. Цена - 8000 грн.+ коммуналка. Сдаем для семьи на длительный срок или для двух пар. Без посредников, от хозяев.          &lt;br&gt;&lt;span style="color:#fff9f6;"&gt;[showyamap][placemark address="Киев Славгородская 4 "/][/showyamap]</t>
  </si>
  <si>
    <t>Сдаётся очень уютная квартира на Тычины 13, 2 полноценные комнаты + кухня Студио 20м. Дизайнерский ремонт, перепланировка, пан.телев., вся техника, тёплый пол, мебель, стеклопакеты, 2 балкона, солнечная сторона, видовая на правый берег. Рядом все есть. Днепр, озеро. 62/47/...           &lt;br&gt;&lt;span style="color:#fff9f6;"&gt;[showyamap][placemark address="Киев Тычины 13 "/][/showyamap]</t>
  </si>
  <si>
    <t>Квартира от владельца на ул Саратовской квартира после ремонта с мебелю и бытовой техникой          &lt;br&gt;&lt;span style="color:#fff9f6;"&gt;[showyamap][placemark address="Киев Саратовская"/][/showyamap]</t>
  </si>
  <si>
    <t>Предлагаю в аренду 3-х комнатную квартиру по ул.Г. Тимофеевой, 3 (метро КПИ) Район - Шевченковский Этаж - 19 /25 Количество комнат - 3 Общая площадь - 110 м.кв..; жилая - 64 м.кв., кухня - 10 кв.м. Дом премиум-класса, отделка в классическом стиле, 2 спальни, просторная гостевая комната, кухня-студио, 2 санузла (ванная комната, душевая), большой коридор со встроенным шкафом-купе, 3 балкона ( из них 2 застекленных), паркет, вся необходимая мебель и бытовая техника, встроенная кухня, кондиционер, выделенный Интернет, LCDTV 42””, телефон, место в подземном паркинге включено, круглосуточная охрана, видовая, рядом метро КПИ.          &lt;br&gt;&lt;span style="color:#fff9f6;"&gt;[showyamap][placemark address="Киев Тимофеевой 3 "/][/showyamap]</t>
  </si>
  <si>
    <t>2-Квартира 80м на Оболони, пр-т.Героев Сталинграда, Оболонские Липки.Дизайнерский евроремонт, укомплектована всем необходимым.Чистое парадное, консьерж.          &lt;br&gt;&lt;span style="color:#fff9f6;"&gt;[showyamap][placemark address="Киев Героев Сталинграда"/][/showyamap]</t>
  </si>
  <si>
    <t>Киев. Сдаю свою двушку. Деснянский район.Бальзака. По транспорту: прямые маршрутки на Левобережку, Петровку, Вокзал, Виноградарь. Мебель и техника не новая но не совдеп, стиралка. Интернет если надо подключим. ТВ нет. Балкон. Общая площадь 60м2. Жила приличная семья. По мере надобности будем обновлять мебель. Цена вопроса 6 + к.у. сдаваться будет с 15 Октября. Фото сделаю на днях.          &lt;br&gt;&lt;span style="color:#fff9f6;"&gt;[showyamap][placemark address="Киев Бальзака"/][/showyamap]</t>
  </si>
  <si>
    <t>Крещатик, Михайловский переулок Царский дом с высокими потолками, широкой лестницей и лифтом. Интересный дизайнерский ремонт Большая, светлая квартира общ 55 метров на 4 этаже. Отдельная кухня со встроенной мебелью, зал 25 м2, отдельная не большая спальня, Есть все! Субаренду не предлагать. Удобно для одного человека или пары, без животных, проживание с детьми не удобно.          &lt;br&gt;&lt;span style="color:#fff9f6;"&gt;[showyamap][placemark address="Киев Михайловский"/][/showyamap]</t>
  </si>
  <si>
    <t>Сдается 3-х комнатная квартира, 3 этаж 9 этажного дома, ул.Симиренко 34, Дом из красного кирпича, теплый, удобная транспортная развязка, развита инфраструктура. Квартира укомплектована всей необходимой мебелью и техникой, ухоженная и чистая. общая площадь 69 кв.м., все комнаты квадратные, светлые, раздельные 19 +12 +10 кв. м., большой коридор 12 кв.м., кухня 10 кв.м., с/у. раздельный, металлопластиковые окна (две камеры, три стекла). Балкон и лоджия застеклены. 8000грн + коммунальные. Предлагается предпочтительно семейной паре, можно с детьми В. Недалеко от дома находятся детские садики, школа, магазины, базар.          &lt;br&gt;&lt;span style="color:#fff9f6;"&gt;[showyamap][placemark address="Киев Симиренко 34 "/][/showyamap]</t>
  </si>
  <si>
    <t>Сдам 3-х комн квартиру на ул.Дегтяревская, 9 (3/5) с новым отличным ремонтом! Квартира сдаётся впервые, есть вся необходимая бытовая техника (СВЧ печь, газовая поверхность (стеклокерамика), духовой шкаф, большой холодильник, посудомоечная машинка). В спальне 1: гардеробная комната, TV, двуспальная кровать. В спальне 2: 2 односпальные кровати, большой шкаф, письменный стол. В гостиной диван, обеденный стол на 5 персон. Ванная комната: душевая кабина (90*120), стойка с 4 режимами подачи воды, стиральная машина. Квартира после капитального ремонта. Сигнализация, wi-fi, бронированная дверь. Собственник          &lt;br&gt;&lt;span style="color:#fff9f6;"&gt;[showyamap][placemark address="Киев Дегтяревская 9 "/][/showyamap]</t>
  </si>
  <si>
    <t>Сдам двухкомнатную квартиру.Кирпичный дом 9 этаж, лифт.вся бытовая техника: холодильник, телевизор, стиральная машинка, кухня встроенная, Балкон.домофон.паркет. Развитая инфраструктура. Сдаётся на длительный срок.все соответствует фото. Приоритет отдаю семейной паре без животных, и детей. Дополнительно оплачиваются коммунальные услуги, все на счетчиках ( вода, газ, свет). ТОРГ          &lt;br&gt;&lt;span style="color:#fff9f6;"&gt;[showyamap][placemark address="Киев Коновальца"/][/showyamap]</t>
  </si>
  <si>
    <t>Сдам 2-х комнатную квартиру, Оболонский р-он, Вышгородская ул.; 7/9-эт. дома; 50/32/7 кв.м, раздельные комнаты, стеклопакеты, плитка, паркет, вся мебель, вся бытовая техника, балкон застеклён, отличное состояние, инфраструктура, хорошая транспортная развязка.          &lt;br&gt;&lt;span style="color:#fff9f6;"&gt;[showyamap][placemark address="Киев Вышгородская"/][/showyamap]</t>
  </si>
  <si>
    <t>Сдам 1 комнатную квартиру в Дарницком районе, Харьковское шоссе 15а. 15 этаж /17этажного нового дома. Общая площадь 28 кв.м. Первая сдача. Новая мебель и бытовая техника (холодильник, телевизор, стиральная машина, бойлер). Интернет. Кухня-студио, с/у совмещен, ванная. Большая лоджия застекленная. Небольшие коммунальные платежи.          &lt;br&gt;&lt;span style="color:#fff9f6;"&gt;[showyamap][placemark address="Киев Харьковское шоссе 15а "/][/showyamap]</t>
  </si>
  <si>
    <t>Центр, Липки, П.Орлика, две комнаты по 18 кв.м в 3х комн., 2 работающим с 9 до 18. Хозяин один. Другие варианты - цена договорная.          &lt;br&gt;&lt;span style="color:#fff9f6;"&gt;[showyamap][placemark address="Киев Орлика"/][/showyamap]</t>
  </si>
  <si>
    <t>2 комнаты - Центр, Липки, ул.П.Орлика. Двум работающим, условия договорные. Фото вышлю на email.          &lt;br&gt;&lt;span style="color:#fff9f6;"&gt;[showyamap][placemark address="Киев Орлика"/][/showyamap]</t>
  </si>
  <si>
    <t>Сдам комнату в 2-х комнатной квартире порядочной девушке.В квартире евроремонт, вся соврменная бытовая техника.5-7минут езды от м.Левобережная.Проспект Тычины, рядом озеро Тельбин, Днепр, ТЦ Сильвер Бриз.          &lt;br&gt;&lt;span style="color:#fff9f6;"&gt;[showyamap][placemark address="Киев Тычины"/][/showyamap]</t>
  </si>
  <si>
    <t>Сдается комната в 3-х комнатной квартире. В комнате: огромная, уютная кровать, 2 одинаковых шкафа, кресло, телевизор, есть свой балкон. Во второй комнате живет семья с маленьким ребенком (1, 5 года). Третья сделана под кабинет, есть 2 рабочих стола. Туалет, ванная в кафеле. Есть бойлер, посудомойка. Цена 3000 + коммуналка пополам. Можно въезжать с 1 октября)          &lt;br&gt;&lt;span style="color:#fff9f6;"&gt;[showyamap][placemark address="Киев Туполева"/][/showyamap]</t>
  </si>
  <si>
    <t>Красивая, комфортабельная, уютная квартира, 41 метр, большая кухня и жилая комната. Полностью меблирована. Видовая лоджия, вид на центр. Бойлер, кондиционер, wifi Свободна. Оплата за первый и последний месяц. Дополнительно оплачиваются все коммунальные услуги.&lt;br&gt;&lt;span style="color:#fff9f6;"&gt;[showyamap][placemark address="Киев Феодосийский"/][/showyamap]</t>
  </si>
  <si>
    <t>&lt;br&gt;&lt;span style="color:#fff9f6;"&gt;[showyamap][placemark address="Киев Алма-Атинская"/][/showyamap]</t>
  </si>
  <si>
    <t>Дом Кирпичный утепленный 2 раздельные уютные светлые комнаты, раздельный с.у., новая мебель, евроремонт, вся бытовая техника, кабельное тв, интернет. Wi-fi, удобная инфраструктура вблизи Метро школы сады и маркеты&lt;br&gt;&lt;span style="color:#fff9f6;"&gt;[showyamap][placemark address="Киев Лумумбы"/][/showyamap]</t>
  </si>
  <si>
    <t>Сдам 2х комнатную квартиру на 3 эт. 5 этажного дома. ул.Королева 11/1 (минута ходьбы до скоростного трамвая). Хрущевка. Меблирована. Естьбалкон. холодильник, стиральная машинка, микроволновая печь. Телевизор. бр/дверь. Кабельное тв. Интернет. Жилое состояние.Кафель. Подъезд на кодовом замке. Домофон. Рядом ”Квадрат.” Внизу в доме детская поликлиника. На длительный срок. Цена 5700 грн. за месяц&lt;br&gt;&lt;span style="color:#fff9f6;"&gt;[showyamap][placemark address="Киев Королева 11/1 "/][/showyamap]</t>
  </si>
  <si>
    <t>Предлагаю в аренду 3-х комнатную квартиру по ул.Г. Тимофеевой, 3 (метро КПИ)Район - Шевченковский Этаж – 19 /25Количество комнат – 3 Общая площадь – 110 м.кв..; жилая - 64 м.кв., кухня – 10 кв.м. Дом премиум-класса, отделка в классическом стиле, 2 спальни, просторная гостевая комната, кухня, 2 санузла (ванная комната, душевая), большой коридор со встроенным шкафом-купе, 3 балкона ( из них 2 застекленных), паркет, вся необходимая мебель и бытовая техника, встроенная кухня, кондиционер, выделенный Интернет, LCDTV 42’’, телефон, место в подземном паркинге включено, круглосуточная охрана, видовая, рядом метро КПИ._&lt;br&gt;&lt;span style="color:#fff9f6;"&gt;[showyamap][placemark address="Киев Тимофеевой"/][/showyamap]</t>
  </si>
  <si>
    <t>1к квартира на Оболони. Состояние жилое, но требует ремонта. Есть две кровати, стенка, стиральная машина, старенький холодильник и телевизор.&lt;br&gt;&lt;span style="color:#fff9f6;"&gt;[showyamap][placemark address="Киев Гайдай"/][/showyamap]</t>
  </si>
  <si>
    <t>Дом с огражденной, закрытой территорией. Консьерж, видеонаблюдение, автоворота. В квартире охранная сигнализация, вся быттехника, ремонт, новая мебель.&lt;br&gt;&lt;span style="color:#fff9f6;"&gt;[showyamap][placemark address="Киев Татарская"/][/showyamap]</t>
  </si>
  <si>
    <t>Убтная однокомнатная квартира, 40 метров, кухня 10 метров. Большая лоджия, большая ванная. Очень светлая и тихая. В отличном состоянии. Евроремонт. Бойлер, кондиционер. 21 этаж, шикарный вид на центр. Новый дом. Развитая инфраструктура, спортклуб, Сильпо, паркинг. До метро Демеевская 10 минут пешком.          &lt;br&gt;&lt;span style="color:#fff9f6;"&gt;[showyamap][placemark address="Киев Феодосийский"/][/showyamap]</t>
  </si>
  <si>
    <t>Однокомнатная квартира ”студия ” возле ст м Дорогожичи, а так же ст м Петровка, ст м Шулявская! Новострой, ремонт 2016 года, вся мебель встроенная, стир автомат (новая), холодильник двухкамерный (новый), варочная поверхность Bosh (новая), бойлер (новый), кровать двуспальная с ортопедическим двусторонним матрасом ( в упаковке), полы с подогревом, , балкон застеклен, остановка 100 метров от дома ” Житловий комплекс Науковий”, до метро 10 минут! Рядом находятся супермаркеты, рынок спукс на улицу Фрунзе пешком в направлении ст м Лукьяновская, адрес : ул.Релеева, 25, 3 этаж. Хозяйка, звоните до 21.00, Милана.          &lt;br&gt;&lt;span style="color:#fff9f6;"&gt;[showyamap][placemark address="Киев Фрунзе"/][/showyamap]</t>
  </si>
  <si>
    <t>3-комнатная, полностью укомплектована, метро 4 мин (Щусева 7)</t>
  </si>
  <si>
    <t xml:space="preserve">Срочно сдам, желательно, семейной паре.бывшая 2-х комн.кв. после ремонта, теперь 1 комната.все удобства для проживания., ст.м.Нивки -10 мин.3000+ком.услуги.           </t>
  </si>
  <si>
    <t xml:space="preserve">Просторная квартира 86 м2, 2 комнаты, раздельные, мебель 2012 года, встроенная кухня, есть холодильник, электродуховка с варочной поверхностью, два туалета, ванная комната с биде (в кафеле), стиральная машина, бойлер, новая спальня-гарнитур, диван, телевизор, прихожая - встроенные шкафы (новые), рядом ТЦ-«Аркадия», школа, садик, детская площадка; 5 мин до м Осокорки.          </t>
  </si>
  <si>
    <t>Сдам на длительный срок 3-х комнатную квартиру по адресу: ул.М.Берлинского, 2/3-эт. ”сталинка” (в подъезде 6 квартир), 76/54/8.4, евроремонт, шкаф-купе, вся техника, 2 кондиционера, бронедверь, спутниковое ТВ, подъезд с кодом. Рядом супермаркет ”Фора”, магазин ”Watsons”, спорткомплекс, детсады, школы, парк. Тихий, чистый, зеленый район. До метро ”Дорогожичи” - реальных 5 минут пешком. 25 000 грн. (возможен торг)          &lt;br&gt;&lt;span style="color:#fff9f6;"&gt;[showyamap][placemark address="Киев Берлинского"/][/showyamap]</t>
  </si>
  <si>
    <t>Новый дом, Сдам хорошую квартиру полностью меблированную со всей необходимой техникой на любой период. Квартира чистая, уютная, хорошие соседи, рядом магазины, остановка.Бортничи, ул Дяченко 20, 8 этаж 8 этажного дома. квартира -мансарда с дизайнерским ремонтом!! рядом, продуктовые магазины-3 шт., больница, садик, школа, аптека, ремонт обуви, парикмахерская. тринажорка, занятия танцами, детский клуб развития. остановка 529 (едет до метро Бориспольская 10 мин, м. Черниговская 20 мин.), еще есть маршрутки до м. Харьковская -10 минут езды). Общая площадь квартиры 65 квадратов, по документах 1-к, по факту двушка! одна комната - утепленная лоджия, балкона нет, большой санузел около 5, 5 м.кв, две гардеробных, одна большая, вторая чуть поменьше. на этаже есть личная кладовка. Санузел шикарный, итальянская плитка, сантехника немецкая-Grohe, большой умывальник, бойлер, стиральная машинка все фирмы - горенье. Маленькая комната сделана под спальню, двухспальная кровать с тумбочками и комодом, ортопедический матрас          &lt;br&gt;&lt;span style="color:#fff9f6;"&gt;[showyamap][placemark address="Киев Бортничи"/][/showyamap]</t>
  </si>
  <si>
    <t xml:space="preserve">Сдается двухкомнатная квартира общей площадью 61 м2. Санузел раздельный, комнаты раздельные.Квартира очень теплая. Квартира после капитального ремонта, сдается первый раз. Мебель и техника новая. Квартира оборудована стиральной машиной, холодильником, плитой, микроволновкой, вытяжкой, телевидением, интернетом, городским телефоном. Дом охраняется консьержем, подъезд чистый и ухоженный. 3 минуты до метро Вырлица. В зимние месяцы отопительного сезона скидка по договоренности.          </t>
  </si>
  <si>
    <t xml:space="preserve">Сдам однокомнатную квартиру в новом кирпичном доме. Квартира -студия уютная, теплая, площадью 60 кв.м на 2-м этаже сделан евро ремонт. Есть вся новая необходимая мебель. Автономное отопление, бойлер, микроволновка, холодильник, стиральная машина. В квартире большая лоджия. Есть парковочное место. Дом охраняемый. Рядом магазины супермаркет, остановка городского транспорта, отделение банка. Ближайшее метро Голосеевская 10 минут пешком.Цена 10000 плюс коммунальные.Виктор.           </t>
  </si>
  <si>
    <t>Отличная квартира с евроремонтом 6/12 эт, 140 м.кв, с мебелью и бытовой техникой, кондиционеры, подогрев пола, посудомойка, 2 с/у., счетчики на отопление, воду, самые дешевые коммун услуги, охрана, паркинг, закрытый двор, Севастопольская площадь -5 мин.          &lt;br&gt;&lt;span style="color:#fff9f6;"&gt;[showyamap][placemark address="Киев Краснозвездный"/][/showyamap]</t>
  </si>
  <si>
    <t xml:space="preserve">Сдам свою 2-х комнатную квартиру м.Минская 3 мин. пешком. Садик, школа во дворе дома. 6 этаж 16 этажного дома. Состояние жилое. 7000+ комуналка примерно 1400 грн. с отоплением Торг          </t>
  </si>
  <si>
    <t xml:space="preserve">Сдается квартира в доме 2010 г. постройки порядочным людям (предпочтительно юридическому лицу под служебное жилье для своих сотрудников) на долгий срок, 3-комнатная квартира - 97 кв.м., 12 этаж, 2 лифта - пассажирский и грузовой. Большая гостиная-студия, 2 спальни, балкон двойной застеклен (на кухне), современный ремонт, двойные бронедвери, все комнаты полностью меблированы. В квартире есть кондиционеры, плазма TV, Wi-Fi, встроенная кухня оборудована сенсорной электроплитой, бойлером, холодильником, микроволновой печью. 2 с/у (один с ванной, бойлер). В парадном консьерж, парковка, паркинг. Рядом озеро Солнечное, 15 минут ходьбы до метро Харьковская. Под домом детский сад, гимназия, школа, супермаркет. 17000 грн. в месяц + коммунальные. Нотариальный договор.          </t>
  </si>
  <si>
    <t xml:space="preserve">Сдается дом в Софиевской Борщаговке!Дом (38кв.м)Две (одна проходная) комнаты (16 и 14 кв.м).Кухня, санузел, вся необходимая мебель, бойлер, интернет- есть.нет стиральной машинки.Рядом маршрутки, до м.Академгородок и м.Житомирская 15 минут.стоимость 4500 грн для 1-го челов. Для двоих 5000гр.Обязательная оплата за первый и последний месяц в эту сумму уже входят все коммунальные платежи СДАЕТСЯ ДЛЯ 1го-2-х ЛЮДЕЙ НЕ БОЛЕЕ.          </t>
  </si>
  <si>
    <t xml:space="preserve">Сдам в аренду 1 комнатную квартиру по адресу Баггаутовская 12. Квартира сдается на 4 месяца, до конца января 2017 г.В доме 1 парадное. Общая площадь квартиры 35м.кв. Комната 18, 5 м.кв. Санузел совмещен. Состояние жилое, есть все необходимое для жизни: необходимая мебель, стиральная машина, холодильник, бойлер, телевизор. Балкон застеклен. До м. Лукяновская 15 минут пешком. Рядом ПАГ, госпиталь МВД, областная больница. Цена - 7 000 грн. в месяц + коммунальные. Без комиссии          </t>
  </si>
  <si>
    <t>Просторная квартира по адресу - О.Туманяна. Квартира уютная и светлая. Панорамный вид. Полностью меблированная, есть вся бытовая техника. Хорошо развита инфраструктура. Рядом Днепр, Русановский канал. Метро Левобережная - пять мин. пешком. Комнаты раздельные, большой холл, паркет, два застекленных балкона.          &lt;br&gt;&lt;span style="color:#fff9f6;"&gt;[showyamap][placemark address="Киев Туманяна"/][/showyamap]</t>
  </si>
  <si>
    <t xml:space="preserve">ул. О.Трутенка, 9-а.Долгосрочная аренда 3-ком. - раздельные, общая-87м, 2-а санузла. Метро Васильковская 15 мин. пешком. Преимущество семья с детьми.          </t>
  </si>
  <si>
    <t xml:space="preserve">сдаю уютную трехкомнатную квартиру в 3-х минут пешком от метро ”университет”. 6 этаж 7-ми этажного сталинского дома, есть лифт, комнаты смежно-раздельные, 2 застекленных балкона, площадь 70 м2, ремонт - ноябрь 2015 года          </t>
  </si>
  <si>
    <t>Переулок Коломиевский 18к1. Супер тихое и удобное место, метро ”Васильковская” 2 минуты пешком, Голосеевский парк, прекрасная развития инфраструктура. Огромный закрытый двор. 3 этаж / 4 этажного, спецпроэкт, не хрущевка. Комнаты раздельные. Высота потолков 2, 78. Общая площадь 44/26, 4/6, 1. Жилое состояние. Металопластиковые окна, балкон застеклен. Готова к заселению. Стиральная машинка, телевизор, 2 двухспальных дивана, 2 больших шкафа, холодильника нет. ТОРГ. Контакт Лена +           &lt;br&gt;&lt;span style="color:#fff9f6;"&gt;[showyamap][placemark address="Киев Коломиевский 18к1 "/][/showyamap]</t>
  </si>
  <si>
    <t>Аккуратная современная 3 комнатная.Рядом Метро минская.Кондиционер.Бойлер.В квартире не курили.Меблирована.3 шкафа.Светлая.2 санузлаю16 эт.Без комиссии          &lt;br&gt;&lt;span style="color:#fff9f6;"&gt;[showyamap][placemark address="Киев Тимошенко 15г "/][/showyamap]</t>
  </si>
  <si>
    <t xml:space="preserve">Квартира 60 кв.м. с евроремонтом, качественная итальянская мебель, вся бытовая техника. 2х стороняя, все комнатные раздельно. Большая кухня, большой санузел с окном. Чисто, аккуратно. Тихий, зеленой двор. метро - 2 минуты пешком.          </t>
  </si>
  <si>
    <t>Сдается впервые эксклюзивная квартира 78кв.м. 15/23 этажность c роскошным ремонтом класса люкс при этом имеющий быстрый доступ к центральным магистралям и объектам инфраструктуры. Квартира с шикарным и дорогим ремонтом класса lux, встроенная дорогая мебель, бытовая техника от ведущих мировых производителей, планировка правильной формы, огромная кухня студио с бытовой техникой Bosch, система довода Blum, кондиционер mitsubishi, плазма Samsung, apple TV, сейф. Просторный, большой санузел, сантехника hansgrohe (Германия), функция тропического душа, бойлер, подогрев полов. В доме круглосуточная охрана, сигнализация, видеонаблюдение, Подземный паркинг, прикрасный вид на центр Киева. Вблизи метро Кловская, Дворец Спорта, Печерская, в 10-ти минут ходьбы к Бессарабкой площади. 1500 y.e. в месяц. Без комиссии          &lt;br&gt;&lt;span style="color:#fff9f6;"&gt;[showyamap][placemark address="Киев Леси Украинки 7а "/][/showyamap]</t>
  </si>
  <si>
    <t xml:space="preserve">Сдам хорошую 3-х квартиру в центре.-Крещатик 10 минут пешком, , метро-5 минут 2 станции.В квартире есть все необходимое для жизни-мебель, техника.Есть 2 балкона -обшиты и застекленыкондиционеры. Отличнре месторасположение. Оплата коммунальных по льготной цене-25%.Показываем с 9.00 ДО 23.00.Можно сдача под субаренду.Свободна.Фото по запросу          </t>
  </si>
  <si>
    <t xml:space="preserve">Сдам комнату в которой проживает ещё один парень. В комнате есть ваше спальное место - розкладное кресло ширина 70см., столик и для вещей полочки ! В квартире есть стиралка, микроволновка, wi-fi. Квартира находиться на Ленинградской площади, где прекрасная транспортная развязка. До метро: красная ветка - пешком-20мин., на маршрутке - 10мин.; зелёная ветка на маршрутке 20 мин., синяя ветка на маршрутке 25 мин. В любую точку можно доехать с нашего района, а ещё вокзал рядом, где ходит городская электричка (за 1 час объезжает весь город).          </t>
  </si>
  <si>
    <t xml:space="preserve">Сдам койко место только девушке, опрятной, чистоплотной, аккуратной, двухэтажный дом, посёлок бортничи, это часть Киева, 20 минут до метро бориспольская пешком, 4 маршрута автобусов сообщения с ближайшим метро (бориспольская, харьковская, 5-10 минут ехать, один маршрут на троещину), второй этаж, отдельный вход, на этаже ещё две комнаты, живут работающие, адекватные люди, душ, туалет раздельные, стиралки нет, кухня и этаж поддерживаются в чистоте и порядке.Сдаю чтоб дешевле платить, на вашу личную жизнь не претендую.С вас 1500 гривень в месяц.          </t>
  </si>
  <si>
    <t>Сдам комнату на ул.Стрийской. В 3-х минутах ходьбы от метро Святошин и 5-ти минутах от метро Нивки. В квартире холодильник, стиральная машина, плита и вся необходимая мебель. Состояние комнаты жилое. Цена 1700 грн + коммунальные.          &lt;br&gt;&lt;span style="color:#fff9f6;"&gt;[showyamap][placemark address="Киев Стрийская"/][/showyamap]</t>
  </si>
  <si>
    <t>Сдам комнату метро минская</t>
  </si>
  <si>
    <t xml:space="preserve">Сдам комнату на длительный срок от хозяина для парня.В комнате есть мебель, диван, интернет, телевизор, холодильник и стиральная машина автомат, рядом метро минская.          </t>
  </si>
  <si>
    <t>Стильная квартира для любителей комфорта, ул.Кловская 5. Этаж – 20.Высококачественный авторский ремонт в современном стиле, великолепный панорамный вид на город. Гостиная, спальня, детская комната, кухня-студия, 2 гардеробные, совмещенный санузел, балкон. Квартира предлагается с мебелью, постельным бельем и кухонными принадлежностями. Мебель из натуральных материалов, кожаные диваны, шкафы-купе, роллеты на окнах, светодиодная подсветка в прихожей и на колонах. Бойлер, внутрипольные конвекторы, теплый пол в кухне и ванной. - метро “Кловская” - 8 мин.- рядом школы, детсад- чистое современное парадное- консъерж-охрана 24 часа в сутки- подземный паркингВ квартире:- VIP-ремонт - панорамный вид из окон - оригинальное освещение - встроенные шкафы- TV, Интернет - ”Воля-кабель” - кондиционирование - напольное покрытие (паркетная доска, плитка, мраморное покрытие)- качественная, дорогая кухня, сантехника и аксессуары- современная бытовая техника   &lt;br&gt;&lt;span style="color:#fff9f6;"&gt;[showyamap][placemark address="Киев Кловский узвоз"/][/showyamap]</t>
  </si>
  <si>
    <t>Сдам свою 3-х комнатную квартиру по адресу:ул.М.Берлинского 2/3-эт. дома, сталинка (в подъезде 6 квартир), 76/54/8.4, евроремонт, итал. мебель, шкаф-купе, вся техника, 2 кондиционера, бронедверь, каб. ТВ, Интернет, спутник, подъезд с кодом, рядом охр. стоянка, супермаркет ”Фора”, магазин ”Watsons спорткомплекс, детсады, школы, парк, тихое чистое место. До метро ”Дорогожичи” - реальных 5 минут пешком.&lt;br&gt;&lt;span style="color:#fff9f6;"&gt;[showyamap][placemark address="Киев Берлинского"/][/showyamap]</t>
  </si>
  <si>
    <t>Сдам 2-х комнатную квартиру на пр. Бажана 7А    (м. Харьковская) Ремонт. Первая сдача. Есть вся необходимая техника. (Холодильник, микроволновка, эл. чайник, стиральная машина, кондиционер, небольшой телевизор) Интернет, Wi-Fi.Удобная транспортная развязка. 10 минут до метро. В непосредственной близости - детский сад, школа, поликлиника, парк, продуктовые супермаркеты (Фуршет, Велика Кишеня, Novus) Есть несколько автостоянок. Без животных! Только долгосрочная аренда! Реальным - торг. Звоните...&lt;br&gt;&lt;span style="color:#fff9f6;"&gt;[showyamap][placemark address="Киев Бажана"/][/showyamap]</t>
  </si>
  <si>
    <t>аренда квартиры, Оболонский, ст.м. минская, Зои Гайдай улица</t>
  </si>
  <si>
    <t>Для чистоплотной семьи, можно с детками, без животных!  
Сдам свою 2-х комнатную квартиру ул.Сабурова, 2/9 эт. площадь 51/30/8.  
Квартира свободна, чистая!.Есть необходимая мебель: двухспальная кровать, тумба, шкаф-купе в прихожей, кресло-кровать, кухонный гарнитур.  
Из техники: двухкамерный, большой холодильник, стиральная машина, бойлер. Сан.узел раздельный, балкон застеклен и обшит деревом.  
Чистый подъезд. инфраструктура, рядом детсады, школы, детские площадки, супермаркеты.  
Помесячная оплата. 5500грн.+ком.усл.  
Для чистоплотной семьи, можно с детками, без животных!  
Без посредников.          &lt;br&gt;&lt;span style="color:#fff9f6;"&gt;[showyamap][placemark address="Киев Сабурова"/][/showyamap]</t>
  </si>
  <si>
    <t xml:space="preserve">Туполева 15  </t>
  </si>
  <si>
    <t>Хорошее состояние, свежий новый ремонт 2016года  
Новый диван, ЕВРООКНА,   
мебель и бытовая техника.  
Стиральная машинка автомат, холодильник, телевизор, интернет  
Застеклен и обшит деревом балкон!  
Метро 5 минут, ул АкадемикаТуполева 15  
торг          &lt;br&gt;&lt;span style="color:#fff9f6;"&gt;[showyamap][placemark address="Киев Туполева 15  "/][/showyamap]</t>
  </si>
  <si>
    <t>Квартира раннее не сдавалась, полностью укомплектована мебелью. Вся необходимая бытовая техника. Бойлер.   
WI-FI Интернет. Кабельное TV.  
Лифт. Домофон.  
Всё рядом: магазины, банки, скверы и парки, школы и садики!  
В шаговой доступности от двух станций метро: Университет и Золотые Ворота!          &lt;br&gt;&lt;span style="color:#fff9f6;"&gt;[showyamap][placemark address="Киев Гончара 55 "/][/showyamap]</t>
  </si>
  <si>
    <t>Сдам 3-х комнатную квартиру на ул.Горького, 14-Б (3 минуты пешком до м. Льва Толстого)  
Охраняемая парковка (шлагбаум), тихий двор, соседи интеллигентные.  
Этаж 3/4 (без лифта)  
Балкон - 1 во двор  
Полы - плитка (кухня, коридор, санузел, балкон), паркет в комнатах.  
Потолки высокие с подсветкой, комнаты раздельные, колонны (дизайнерский ремонт), импортная мебель в белых тонах, двери из красного дерева.  
Металлопластиковые окна, кондиционеры в каждой комнате, посудомоечная машина, полный пакет бытовой техники, газовая колонка, с/у совмещен.  
S Общая/Жилая/Кухня = 85, 2/55, 9/10 м3          &lt;br&gt;&lt;span style="color:#fff9f6;"&gt;[showyamap][placemark address="Киев Горького"/][/showyamap]</t>
  </si>
  <si>
    <t>Сдам в аренду квартиру Киев ул Политехническая 3   
этаж 9, 9-и этажного дома.  
Стоимость аренды+ коммуналка.  
Имеется стиралка, холодильник, бойлер, плита, микроволновка.  
Остальное по телефону          &lt;br&gt;&lt;span style="color:#fff9f6;"&gt;[showyamap][placemark address="Киев Политехническая 3 "/][/showyamap]</t>
  </si>
  <si>
    <t xml:space="preserve">Сдам однокомнатную квартиру, от метро Шулявка 7 минут пешком, развязка транспорта рядом с домом ТЦ Аркадия, сильпо, мегамаркет, атб, большевик и прочее в пешей доступности 5-7минут. Квартира меблирована, подключен интернет, есть посудомойка, стиральная машина, бойлер, кондиционер, микроволновка.  
Видеонаблюдение, парковка, консъерж. Хорошие соседи. На длительный срок. Можно с животными   
7000+коммунальные. Возможен торг. Просмотр сегодня.          </t>
  </si>
  <si>
    <t>Сдам на длительный срок просторную (104 кв.м) 3-комнатную квартиру с видом на залив Берковщина и Днепр.   
Ул. Днепровская набережная, угол с ул.Ахматовой, 15 минут пешком до м.Осокорки.  
В квартире 3 комнаты, 2 просторные ванные комнаты, кухня, 2 балкона, большой коридор с встроенными шкафами-купе. Необходимая мебель и бытовая техника, есть кондиционер и посудомоечная машина. На квартиру установлен счетчик тепла, дом очень теплый, затраты на отопление минимальные!  
В доме круглосуточный консъерж, внешнее и внутреннее видеонаблюдение, благоустроенный двор. Рядом супермаркеты Билла, АТБ, Новус, медицинская клиника, фитнес-клубы, частные детские садики. Предпочтение семьям.  
Оплата 13000 грн/месяц + коммунальные платежи. Без посредников!          &lt;br&gt;&lt;span style="color:#fff9f6;"&gt;[showyamap][placemark address="Киев Днепровская набережная"/][/showyamap]</t>
  </si>
  <si>
    <t>сдаю 1 км квартиру пр.Оболонский 21  
холодильник, стиралка, телевизор...  
сдаю на длительный срок !          &lt;br&gt;&lt;span style="color:#fff9f6;"&gt;[showyamap][placemark address="Киев пр.Оболонский"/][/showyamap]</t>
  </si>
  <si>
    <t>3/5 этаж, по ул.Щусева, 7.   
Чистая, уютная, 3-комнатная квартира, 2 спальни.  
Полностью укомплектована всей мебелью и техникой. Под охраной. ТВ, wi-fi, телефон, бойлер (горячая вода есть всегда!), диваны/кровати, стол для работы, на полу паркет, ковры, все удобства для уютного и комфортного проживания!  
Двусторонняя, окна выходят во двор и на ул.Щусева.  
Рядом магазины, супермаркеты, рыночек.  
К метро Дорогожичи 4 минуты ходьбы. Очень удобная транспортная развязка во все направления города.  
Очень зелёный и спокойный район в центральной части города.  
По пожеланиям - одинокие люди, молодая семья. Без животных.  
Цена 500$ в месяц. Хозяйка. Звонки с 9.00 до 20.00          &lt;br&gt;&lt;span style="color:#fff9f6;"&gt;[showyamap][placemark address="Киев Щусева 7 "/][/showyamap]</t>
  </si>
  <si>
    <t>Сдается в аренду квартиры с видом на Оболонскую набережную от собственника. Улица Героев Сталинграда 20-А. Рядом метро ”Минская”, супермаркет. Никогда не сдавалась в аренду.  
3 комнаты, 2 санузла, кухня. Площадь - 85 кв метров.  
В квартире: мебель, встроенная кухня, бытовая техника, стеклопакеты, шкафы.  
Квартира на 5/12 эт. Ремонт. Видовая. Домофон, парковка.          &lt;br&gt;&lt;span style="color:#fff9f6;"&gt;[showyamap][placemark address="Киев Героев Сталинграда 20-А "/][/showyamap]</t>
  </si>
  <si>
    <t xml:space="preserve">Современный дом 16 этажный. 2-Х комнатная квартира (80 кв.м) на  
4 этаже возле метро Васильковская (500 м до метро).  
АДРЕС: ПЕРЕУЛОК КОЛОМОЙСКОГО 17/31 А  
Квартира с кухней-столовой. Также есть две отдельные спальни. В квартире: большой холл с прихожей, гардеропная (7 кв.м), встроенная кухня, холодильник, плазменный телевизор, стиральная машина-автомат, кожаный диван и два кресла, спальный гарнитур. Один санузел.  
: ,  ВАЛЕРИЙ МАКСИМОВИЧ  
ПЛАТА ЗА КВАРТИРУ 15500, 00 грн. в месяц.          </t>
  </si>
  <si>
    <t>Сдам 1 к кв. без посредников на ул.Братиславской 26. Комната 16, 5 м, кухня 6 м., с/у совмещен, кафель, балкон застеклен. В квартире все необходимая мебель, кондиционер, стиральная машина. Стеклопакеты. Бронедверь. Домофон.  
Удобная транспортная развязка, через дорогу рынок Юность.  
Цена 4200 грн (без коммунальных) и еще + коммунальные  
Сдача с 20.10.16г.  
Хозяйка  
Посредников не беспокоить          &lt;br&gt;&lt;span style="color:#fff9f6;"&gt;[showyamap][placemark address="Киев Братиславская"/][/showyamap]</t>
  </si>
  <si>
    <t>Сдается (с 25го сентября )уютная 1комнатная квартира 5эт/9 го дома ул.О.Телиги недалеко от метро Дорогожичи (15 мин пешком )7-8 на транспорте, 2мин пешком напротив дома автобусная остановка, хорошая транспортная развязка и инфраструктура, недалеко большой красивый парк и маркет АТБ.   
Мебель и техника  
Туалет и ванна совместны, стоят счетчики на воду.  
От хозяин          &lt;br&gt;&lt;span style="color:#fff9f6;"&gt;[showyamap][placemark address="Киев Телиги"/][/showyamap]</t>
  </si>
  <si>
    <t xml:space="preserve">Пр-т Победы 105, р/х,   
75/38 кв.м.,   
2 раздельные комнаты,   
кухня-студио 15 кв.м.,   
два с/узла,   
бойлер 30 л,   
кондиционер,   
наружное утепление,   
14/17эт.,   
вся бытовая техника и мебель,   
wi-fi.  
Метро - 10 мин. пешком.   
13000 грн.+коммунальные.          </t>
  </si>
  <si>
    <t>Сдаю впервые свою 2 комнатную квартиру Героев Космоса 19-В (начало Борщаговки), (10 мин до м. Святошино), от себя, Без комиссии; долгосрочно. Комнаты раздельные. Ищу чистоплотных жильцов, любящих порядок и уют!   
Предпочтение аккуратной семейной паре, желательно не курящим, без животных (возможно с ребенком), переселенцам не беспокоить.  
Троллейбусная остановка прямо возле дома (ездят и автобусы) прямые маршрутки до м. Святошино (10 мин), (до м. Нивки 15 мин.), м. Академгородок, (10 мин. на маршрутке до скоростного трамвая).  
Возле дома детсад, Фора, АТБ, Континент, аптека.   
Квартира чистая, (жили только хозяева) полностью меблирована, два двухместных больших дивана, холодильник, микроволновка, телевизор, бойлер, стиралка, пылесос, счетчики на воду, балкон застеклен, окна - европакеты, большой балкон (застеклен) - через две комнаты.Санузел раздельный - плитка, ремонт 2015 года, новые трубы и сантехника. Очень положительные и доброжелательные соседи, тихий двор.  
Заселение с 1 октября, просмотр возможен сейчас. Беру залог - за первый и последний месяц + коммунальные услуги 50%: холодная вода, свет - выходит где-то около 300-500 грн.в месяц.          &lt;br&gt;&lt;span style="color:#fff9f6;"&gt;[showyamap][placemark address="Киев Героев Космоса 19-В "/][/showyamap]</t>
  </si>
  <si>
    <t xml:space="preserve">3-х комнатная квартира 100 кв.м. в центре Киева на Пейзажной аллее, Шевченковский район.   
Евро ремонт, вся бытовая техника, в каждой комнате кондиционер, джакузи, санузел и душевая, wi-fi, своё парковочное место, 5 мин. до метро Майдан Независимости или метро Золотые Ворота. 1500$, возможен торг. Татьяна          </t>
  </si>
  <si>
    <t>Сдаётся 2х комнатная квартира, по ул Киквидзе 20, 5эт, комнаты смежные, евро ремонт, современная мебель и бытовая техника, включая посудомоечную машину и кондиционер.+ком.услуги. Во дворе собственный гараж (как бунус) до метро Дружбы Народов 10минут.  
Без комиссии.          &lt;br&gt;&lt;span style="color:#fff9f6;"&gt;[showyamap][placemark address="Киев Киквидзе 20 "/][/showyamap]</t>
  </si>
  <si>
    <t>Сдам 2 комнатную квартиру, после косметического ремонта, отличное состояние, есть и нужная мебель и нужная бытовая техника, заезжай и живи, долгосрочная аренда,   
Нивки Сирец Святошино Интернациональная пл, 5 минут отличной транспортной развязкой от метро,   
интернет, балкон застеклен, бронидверь, телевизор, стеклопакеты, нормальный с/у  
Срочная сдача, главное порядок, а так можно и парням, девушкам, семье,   
6300 грн + к/у 45 кв.м,           &lt;br&gt;&lt;span style="color:#fff9f6;"&gt;[showyamap][placemark address="Киев Стеценко"/][/showyamap]</t>
  </si>
  <si>
    <t>Квартира расположена возле Ботанического сада. Рядом Университет им. Шевченко, парк.  
метро Унивeрситет, метро пл.Льва Толстого.  
Дом ”царский”, после капитального ремонта.  
Парадное отличное, лифт. Квартира расположена на 5 эт. 5 эт. дома.  
Квартира 2 уровневая. Двусторонняя. Тихая. Балконы на обе стороны.  
Видовая.  
Гостиная, 4 спальни, два санузла, посудомойная, стиральная машины и другая бытовая техника. Кондиционеры. Встроенные шкафы. Стиль - классика. Мебель отличная.  
Парковка во дворе. ( закрытая)          &lt;br&gt;&lt;span style="color:#fff9f6;"&gt;[showyamap][placemark address="Киев пл.Льва Толстого"/][/showyamap]</t>
  </si>
  <si>
    <t xml:space="preserve">Помещение находится в г. Киеве по ул.Сечевых Стрельцов 52А, 5 этаж. Помещение после строителей. Помещение подойдет под жилье, офис закрытого типа, хостел, другие виды аренды. Каникулы (ремонт в счет аренды) до 3-х месяцев. Помещение находится в центре возле м. Лукьяновская. Рядом парк, Покровский монастырь. Хорошая транспортная развязка. Есть место для парковки. Планировка в прикрепленных файлах.  
Также прикрепляю возможный вариант перепланировки на 2 квартиры.          </t>
  </si>
  <si>
    <t xml:space="preserve">Двухэтажная квартира:   
на первом: прихожая, гостевой сан.узел, кухня, столовая и гостиная.   
на втором: три спальни, кабинет и сан.узел с ванной, биде и душевой кабиной. Два застекленных балкона   
Техника: Встроенная кухня, стиральная машина, кондиционеры, микроволновая печь, телевизор, кабельное телевидение, интернет, пылесос, отопление автономное. За газ и воду по счетчику.   
Прочее: Сигнализация, парковка около дома, возможна регистрация иностранцев.  
Оборудование / мебель / удобства: Wi-Fi, плазменный телевизор, утюг + доска, стиральная машина, сушилка для белья, душевая кабина, ванна, электрочайник, газовая плита, микроволновка, диван / мягкий уголок, холодильник, счетчик на электричество, счетчик на газ, счетчик на воду, охранная сигнализация          </t>
  </si>
  <si>
    <t xml:space="preserve">Здача квартири довгостроково.  
вул Чорновола, 10  
Заставна вартість 10 000 грв.  
Щомісячна оплата 7500 грв.Якщо квартира здається в нормальному стані, заставна вартість повертається.  
Початок оренди з 1 жовтня 2016 року.          </t>
  </si>
  <si>
    <t xml:space="preserve">Квартира с еврорементом, современный дизайн, вид на Лавру, кухня- студия  
Квартира свободна, возможны просмотры          </t>
  </si>
  <si>
    <t>Очень уютная квартира. Дом в парке, 8 кварир в красивом парадном, камин, видеонаблюдение.. Балкон застеклен. Парковка.  
4 см/р.90 м общая 65, 5 жилая кухня 6 (есть столовая)  
Ул. Богомольца 2.          &lt;br&gt;&lt;span style="color:#fff9f6;"&gt;[showyamap][placemark address="Киев Богомольца 2 "/][/showyamap]</t>
  </si>
  <si>
    <t xml:space="preserve">После ремонта, 3 раздельные комнаты (гостинная, хозяйская спальня, детская (кабинет). В трех комнатах паркетный пол. Меблированная. 5 мин от метро. Рядом 2 торговых центра, супермаркет.  
Хозяин.  
Посредникам не беспокоить.          </t>
  </si>
  <si>
    <t>Сдам свою 3- х комнатную квартиру на 2-м этаже 5-ти этажного кирпичного дома.Ремонт евро делался под себя, очень уютная и тёплая Квартира! Квартира расположена в середине дома (зимой очень теплая), современный евроремонт 2010 года, косметика - 2016. Квартира с современной мебелью! холодильник, стиральная машина автомат, кондиционер, плазма, пылесос, ортопедическая двухспальная кровать! Две отдельных спальни и комната с кухней студио! санузел совмещен! балкон сделан весь деревянный! Есть место для парковки автомобиля! Рядом с домом курссируют троллейбус и маршрутка номер 8. До Севастопольской площади пешком 10 минут! Оплата 10000 грн + коммунальнные расходы! БЕЗ ТОРГА! И без каких либо %!!!  
Сдам только на длительный срок!  
Будем рады молодой паре или семье из 2-3-4 человек без домашних животных и дурных привычек.          &lt;br&gt;&lt;span style="color:#fff9f6;"&gt;[showyamap][placemark address="Киев Донецкая 53 "/][/showyamap]</t>
  </si>
  <si>
    <t>Сдам 1-комнатную квартиру на Троещине, Радунская 7. 44/18/12  
В хорошем состоянии, есть вся необходимая мебель, удобная транспортная развязка. Холодильник, новая стиральная машина, ламинат.          &lt;br&gt;&lt;span style="color:#fff9f6;"&gt;[showyamap][placemark address="Киев Радунская 7 "/][/showyamap]</t>
  </si>
  <si>
    <t>Квартира в доме ”Корона” по адресу Срибнокильская 1 на 10 этаже. 2 комнаты, 2 санузла, балкон в спальне и увеличенная кухня за счёт балкона. Делали для себя дорогой ремонт, мебель привезена из Италии под заказ.   
Дом 2007 года, стены - кирпич, перекрытия - железобетон, потолки 2, 72м. Магазин ”Сильпо” и ТЦ ”inSilver” в 1 минуте ходьбы. Рядом круглосуточные аптека и магазин АТБ. Детская площадка под окнами, детский сад прямо в подъезде. В этом же доме Клиника семейной медицины ”Наш доктор”, салон красоты ”Бантик”, кофейня ”Sosedi”, стоматология ”Denta Vita” и ещё много другого.   
До метро 5 минут прогулочным шагом)  
Закрытый паркинг под домом, консьерж, кодовый замок.          &lt;br&gt;&lt;span style="color:#fff9f6;"&gt;[showyamap][placemark address="Киев Срибнокильская 1 "/][/showyamap]</t>
  </si>
  <si>
    <t xml:space="preserve">Гмири, 6. 8 минут до метро, удобная траспортная развязка. Гардеробная, кухня, техника. На этаже всего 2 квартиры, этаж 11 из 14.   
Цена 10000 грн с комунальными.          </t>
  </si>
  <si>
    <t xml:space="preserve">Квартира на 2 этаже 9 этажного дома от хозяина: 2к, необходимая мебель, стиральная машина автомат, холодильник, ремонт советский.  
Цена 5500+ коммунальные.  
Посмотреть можно в субботу, время по договоренности.          </t>
  </si>
  <si>
    <t>Cдам 2-х студио ул.Леонтовича  
S=90m2 2-й этаж, евроремонт, 100% укомплектована мебелью и бытовой техникой, джакузи, подогрев пола, кондиционеры, огромная гардеробная,   
Своя парковка.  
Цена 25000./месс    
Без комиссии          &lt;br&gt;&lt;span style="color:#fff9f6;"&gt;[showyamap][placemark address="Киев Леонтовича 1 "/][/showyamap]</t>
  </si>
  <si>
    <t>Сдам 3-х комнатную квартиру на длительный срок.   
15 000 грн. + коммуналка. Без комиссии.  
Территориально – площадь Славы, Печерский р-н.   
Общая площадь – 89 кв.м., двухсторонняя, квартира чистая и светлая. Окна металлопластиковые.   
2 балкона, один выходит на пл.Славы - застекленный, второй выходит во двор - открытый.   
Комнаты не проходные, санузел раздельный.   
Кухня встроенная, укомплектованная всей необходимой техникой.  
Комнаты меблированы, возможна докомплектовка по желанию и потребностям арендателя.  
В квартире есть:  
•	Счетчики на воду  
•	Бойлер  
•	Кондиционер  
•	Посудомоечная машина  
•	Стиральная машина  
•	Микроволновка  
•	Wi – Fi router  
•	Есть счетчик тепла, установленный на дом.  
Рядом: м. Арсенальная 3 мин., Мариинский парк, парк Славы, Печерская Лавра, Сильпо круглосуточный, школа, лицей, детский садик.          &lt;br&gt;&lt;span style="color:#fff9f6;"&gt;[showyamap][placemark address="Киев Январский"/][/showyamap]</t>
  </si>
  <si>
    <t xml:space="preserve">Сдадим свою 2-х комнатную квартиру на Марии Примаченко, 3 (3-5 минут до м. Дружбы Народов). 2-й этаж 5-ти этажного дома, есть всё для комфортного проживания 1-го-2-х человек. Идеально для молодой пары (можно с маленьким ребенком) - тихий, зеленый двор с детской площадкой. Застекленный балкон. Цена: $400 + коммунальные  
Жилплощадь освобождается 4-го октября, ПОСРЕДНИКОВ УБЕДИТЕЛЬНО ПРОСИМ НЕ БЕСПОКОИТЬ.          </t>
  </si>
  <si>
    <t>Квартира по адресу ул.Межигорская. Три минуты ходьбы от метро Тараса Шевченко. Этажность 7/7 Квартира двухуровневая - гостинная и спальная комнаты на первом и комната на втором уровне. Общая квадратура – 75 м.кв. Цена 16 000 грн. Квартира меблирована, после ремонта, кондиционирование и подогрев полов.  
Дмитрий (050) 311-02-19          &lt;br&gt;&lt;span style="color:#fff9f6;"&gt;[showyamap][placemark address="Киев Межигорская"/][/showyamap]</t>
  </si>
  <si>
    <t xml:space="preserve">Однокімнатна кв. загальною пл.43 м., житловою 25 м., кухня 11 м. розташована на 8 поверсі 9-ти поверхового цегляного будинку по вулиці Лаврській, будинок 4-б. Поруч парк Слави та Печерська Лавра. Найблища станція метро Арсенальна.  
У квартирі зроблений дизайнерський ремонт, встановлені нові меблі та нова побуттехніка.  
Здається власником довготерміново за 14 тис. грн.+ комунальні витрати.          </t>
  </si>
  <si>
    <t>На длительный срок сдам в аренду ДЛЯ СЕМЬИ 1-комнатную квартиру в Святошинском районе, массив Беличи, улица Чернобыльская, 2 этаж 9-этажного дома. Рядом – остановка троллейбуса, автобусов и маршруток, 7 минут до метро Академгородок. По соседству – рынок, торговый центр.  
В комнате кровать с пружинным матрасом 1.80 шириной, раскладной 1-спальный диванчик, шкаф, стол, столик для компьютера, тумба под телевизор, застеклённая лоджия на комнату и кухню. На кухне всё необходимое, включая холодильник. Санузел совмещённый, стиральной машины нет.   
Сдаётся только для семьи с украинским гражданством на длительный срок. 3 500 грн. в месяц + около 150-250 грн. комуналка, предоплата за первый и последний месяц.   
: , Людмила.          &lt;br&gt;&lt;span style="color:#fff9f6;"&gt;[showyamap][placemark address="Киев Чернобыльская 2 "/][/showyamap]</t>
  </si>
  <si>
    <t xml:space="preserve">Двухуровневые апартаменты с потрясающим видом и авторским ремонтом 2016 года в английском стиле.   
Грамотно продуманная планировка позволила создать 4 отдельных спальни, 3 санузла, просторную зону гостиной и кухни. В ремонте использованы материалы исключительно высокого качества, каждая деталь интерьера тщательно подобрана, либо изготовлена мастерами в ручную. Квартира полностью укомплектована мебелью, современной бытовой техникой, системой микроклимата, дополнительно стоят фильтры на воду.  
*В стоимость входят 2 премиум паркоместа в подземном паркинге и еженедельная уборка квартиры.   
ЖК ”Покровский Посад” - один из лучших жилых комплексов бизнес класса в Украине. Здесь своя закрытая территория, современная система безопасности и автономности, высокий уровень охраны, консьерж-сервис, Wi-Fi на территории, свои фильтры на воду.  
Комнат: 5  
Общая площадь: 190 кв.м.  
Жилая площадь: 72 кв.м.  
Площадь кухни: 50 кв.м.          </t>
  </si>
  <si>
    <t xml:space="preserve">Отличный ремонт с применением новейших материалов.  
Квартира 47м.кв., полностью укомплектована мебелью и бытовой техникой. Состоит из большой кухни-гостиной 15м.кв., отдельная комната с двухспальной кроватью, окна в пол. Шикарный вид на озеро и лес.   
К метро 10 минут пешком (м.Академгородок) Парковка. Охраняемый подьезд.  
С животными арендаторы не рассматриваются.  
Цена 12000 грн.          </t>
  </si>
  <si>
    <t>Сдается двухкомнатная квартира с мебелью и необходимой бытовой техникой.  
Этаж 2-й.  
Общая площать квартиры 86, 4 м2  
Площадь 1-й комнаты 18, 8 м2  
Площадь 2-й комнаты 21, 7  
Площадь кухни 16, 7 м2  
Площадь коридора 11, 3 м2  
Площадь санузлов: 1, 5+6, 0 м2  
Площадь гардеробной комнаты 5, 1 м2  
Площадь балкона 0, 6 м2  
Площадь застекленной лоджии 4, 7 м2  
На кухне имеется:   
електроплита,   
вытяжка,   
холодильник,   
мебель: кухня с нержавееющей мойкой и смесителем,   
обеденный стол и 4 стула,   
посуда.  
Окна кухни выходят во двор.  
В 1-й комнате (окна выходят на восток):  
удобный раскладывающийся диван на 2-а спальных места (оснащен ламелями),   
удобное кресло,   
рабочий стол,   
офисное кресло,   
журнальный стол,   
TV.  
Из комнаты есть выход на балкон.  
Во 2-й комнате (окна выходят на запад, во двор):  
Платяной шкаф,   
пенал,   
серху над пеналом и шкафом антресоли,   
кровать,   
платяная тумба,   
выход на застекленную ложию.  
Санузел разделен на:  
туалет и   
ванную.  
В ванной комнате душевая кабина,   
раковина со смесителем,   
стиральная машина.  
Дом отлично утеплен (зимой тепло, летом нежарко).  
Квартира находится в средине дома (неугловая).   
Система отопления квартиры оборудована теплосчетчиком, а также на батареях имеются регуляторы температуры.  
Системы холодного и горячего водоснабжения оборудованы счетчиками.  
Место, где расположен дом, тихое.   
Недалеко находится обширная парковая зона, где можно:  
гулять с детьми  
заниматься спортом.  
кататься на велосипеде, зимой на беговых лыжах и санках,   
просто гулять.  
Двор дома окружен забором. Вход на территорию двора при помощи електронного ключа.  
На огражденной территории есть:  
отличная детская игровая площадка,   
территория двора отлично озеленена и постоянно чистая, благодаря заботливой дворничной (Екатерине).  
Въезд транспорта осущестляется через двое ворот, которые оснащены автоматикой.  
В темное время двор ярко освещается.  
Дверь подъезда оснащена автоматическим освещением (при входе и выходе освещение автоматически включается)  
В этом же доме находится:  
пункт медицинской помощи: ”Домашня медична амбулатория”, а также  
часный детский сад.  
Прямо напротив дома (через дорогу) находится школа.  
Магазины:  
”Фора” - 400 метров от дома,   
магазин поменьше ”Форы” ( с противоположной стороны от ”Форы”) - 150 метров.  
Аптека:  
рядом с ”Форой”- 400 м.          &lt;br&gt;&lt;span style="color:#fff9f6;"&gt;[showyamap][placemark address="Киев Баумана"/][/showyamap]</t>
  </si>
  <si>
    <t xml:space="preserve">Сдам 2-к квартиру на Левом берегу около станций метро Осокорки и Позняки. Идеально под офис закрытого типа.  
Общая площадь 73 м2, комнаты и кухня большие. Санузел раздельный, в туалете есть доп умывальник.  
Есть лоджия. окна металлопластиковые, видовая,   
Ремонт строительный, дом новый. Из мебели кухонный стол со стульями, раскладное кресло и диван-книжка.  
Есть плита с духовкой Норд, стиральная машина LG. Техника новая.          </t>
  </si>
  <si>
    <t xml:space="preserve">Сдается после ремонта VIP квартира в центре Киева, ул.Л.Толстого 19, 5 комнат, 2 уровня, 2 санузла, 4 спальни, 5/6 эт. дома. Лифт. Дом ” царский”. Вид отличный 2 - х сторонняя, 2 балкона. Меблирована, бытовая теника. Кап.ремонт дома. Все коммуникации в отличном состоянии.  
Звоните, торгуемся.          </t>
  </si>
  <si>
    <t>Объявление от хозяина.  
Сдам 3-к квартиру, долгосрочно в ЖК ”4 сезона” Трутенко 3Г.  
Общая площадь 122, 8м2, жилая 65м2, 2 этаж. 2 с/у,   
2 меблированые независимые гардеробные.  
Свое паркоместо, после ремонта, готова на 100%, вся встраиваемая мебель, новая бытовая техника. Первая сдача. Светлая, просторная, уютная.   
Вопрос об отдельностоящей мебели решается непосодственно с потенциальными квартиросъемщиком.  
Стоимость аренды в месяц 20тыс грн.          &lt;br&gt;&lt;span style="color:#fff9f6;"&gt;[showyamap][placemark address="Киев Трутенко 3Г "/][/showyamap]</t>
  </si>
  <si>
    <t xml:space="preserve">Элитная 3-к квартира в центре для успешных людей. – Уютный тихий двор.  
Сдам 3х комнатную квартиру 104.5/55/32.4 кв.м. Новый дом, охраняемый чистый подъезд, 8/10 эт. Дизайнерский ремонт, легкий, светлый и со вкусом. Большие окна, стеклопакеты, высокие потолки, паркет по всей площади. Подогрев полов. Квартира теплая. Кухня-студио, 2 с/у, лоджия.   
Вся бытовая техника: посудомоечная – помоет всю посуду за Вас, стиральная машина, холодильник, микроволновка, бойлер, кондиционер, 7 ступенчатый фильтр воды – будь всегда с чистой питьевой водой.   
Подземный паркинг, а так же удобна парковка под домом. Скоростной интернет 100Мбит, Wi-Fi по всей квартире. Все окна выходят в уютный тихий двор – Ваш сон ничего не нарушит.   
Инфраструктура: продуктовый магазин, круглосуточный супермаркет, вокруг 7 вкусных ресторанов, фитнес-центр, теннисный корт, школа, сквер - отличное место для утренних пробежек и вечерней прогулки чтоб всегда быть в форме, рядом цирк и шопинг-молл – жена и дети будут в восторге.   
м. «Лукьяновская» или м. «Вокзальная»  
Цена 1 800 у.е.   
Чтоб быть первым позвони сейчас +38 (O67) 27O-99-55 Евгений.          </t>
  </si>
  <si>
    <t xml:space="preserve">На частной территории отдельно стоящее здание, под жилье, просторная комната 17 м2, с шкафом-купе, санузел 6м2, большой коридор, вмонтированный шкаф-купе, кухня 12м2, вся бытовая техника, плитка, стиралка, кофмашина и.т.д  
Высокоскоростной интернет WI-FI, беседка, барбекю, парковка на 2 машины. Транспортная развязка м Дорогожичи и Петровка, маршрутки Подол, Вокзал, Печерск, Троещина.          </t>
  </si>
  <si>
    <t xml:space="preserve">Своя 1-комнатная квартира в 5 мин ходьбы от м.Позняки.  
Уютная, теплая, после ремонта, 14 этаж.  
Рядом кинотеатр, много ТРЦ, ресторанов, банков, школ и т.д.  
- полностью укомплектована мебелью,   
- кухня, со всей бытовой техникой (холодильник, электро - плита, микроволновка),   
- 2 телевизора,   
- стиральная машина,   
- большой балкон          </t>
  </si>
  <si>
    <t xml:space="preserve">Квартира в хорошем состоянии. В спальне новый матрас. Вся техника, в каждой комнате кондиционер. Паркет, большой балкон, домофон, сигнализация, консьерж, пол с подогревом.  
90м2, кухня 16м2   
Хочу семью, детей приветствую. Долгосрочно. 11000грн+ все коммунальные  
Свободная с 1 ноября          </t>
  </si>
  <si>
    <t xml:space="preserve">Сдаётся комната! В квартире 120 метров.   
СРОЧНО. БЕЗ РИЭЛТОРА.  
Для девушки 20-28 лет!   
3500 грн+комунальные.   
Оплата первый и последний (обаятельно! Залоговый можно под заверенную расписку)   
В соседней комнате живёт девушка.   
Отличная новая квартира-1 минута от метро. ДВА САНУЗЛА. хорошая сантехника, кухня, все для комфортного проживания.   
Все Подробности в Вайбере или по телефону +           </t>
  </si>
  <si>
    <t xml:space="preserve">Ищу одну девушку. Отдельная комната. Рядом с м. минская. В комнате имеется- кровать, кресло, шкаф.  
Детальная информация по телефону.          </t>
  </si>
  <si>
    <t xml:space="preserve">Сдам комнату на Виноградаре для девушки. Комната в хорошем состоянии, все необходимое есть. За дополнительной информацией звоните, отвечу на Ваши вопросы.   
Комната актуальна          </t>
  </si>
  <si>
    <t xml:space="preserve">Здаю дві кімнати з трьох, для дівчат від 20 до 35 років. Власник, ціна за більшу кімнату - 3000, за меншу -2500, можливий торг, є всі необхідні меблі !   
Набережна перша лінія на оболоні !          </t>
  </si>
  <si>
    <t>Ищу соседа!  
Есть раздельная 2-х комнатная квартира на Шамрыло. Только после ремонта, очень уютная. Окна выходят в парк.  
Есть балкон, который проходит через всю квартиру.  
В первой, меньшей комнате буду жить я.  
Мне 30, без ВП, работаю в IT с офисным графиком.  
Ищу соседа во вторую комнату. Фото прилагаются.  
Сейчас в ней есть раскладывающийся диван, раскладывающееся кресло, стол, тумбочки.  
Могу со своей комнаты отдать шкаф в обмен на стол. Но это уже детали, можно договориться.  
Также есть 2 шкафа в прихожей.   
Санузел совмещенный, есть стиралка, интернет.  
Хозяева - очень приятные супруги.   
Цена за комнату 4 тыс. грн. Коммуналка на квартиру выходит около 500 грн. и делится пополам.  
Вселяться можно уже сегодня.  
Кому понравилась комната, пишите вопросы в личку или звоните по телефону на фото.  
фото удалили, добавлю вечером          &lt;br&gt;&lt;span style="color:#fff9f6;"&gt;[showyamap][placemark address="Киев Шамрыло"/][/showyamap]</t>
  </si>
  <si>
    <t xml:space="preserve">Сдам койка - место м.Черниговская 3мин.пешком!!!  
Цена: 850 грн/мес  
1 неделя 275грн/мес  
1 сутки -80 грн  
Тип аренды: Помесячно, по недельное, по суточное  
Тип комнаты: три и более  
Предложение от: собственника  
Сдам койко-место Киев без посредников. Квартира трех комнатная. Комната рассчитана на 3 чел. двухъярусная кровать. Wi-Fi интернет, кухня. Санузел раздельный. До метро Черниговская 3 минуты пешком. Рядом парк. В стоимость входит всё, в т.ч интернет.Оплата помесячно 850 грн./мес./чел.  
Звоните спрашиваете наличие свободных мест.  
Юрий          </t>
  </si>
  <si>
    <t>Сдам комнату для одной или двух девушек, женщин. Полноценная спальня.. двуспальная кровать, шкаф купе, тумбочки комод, все в хорошем состоянии. Вся бытовая техника, интернет бесплатно. Троещина, пр.В. Маяковского, 89   
Транспорт..Тролейбусы, 30, 31, 27, 47. Автобусы..50, м. Дарница.114 (ЖД.Вокзал). Маршрутки до метро, Черниговская, Дарница, минская, Героев Днепра, Петровка.          &lt;br&gt;&lt;span style="color:#fff9f6;"&gt;[showyamap][placemark address="Киев Маяковского 89 "/][/showyamap]</t>
  </si>
  <si>
    <t xml:space="preserve">Сдам комнату в 3 - комнатной квартире. Местонахождение улица Алма-атинская 15 минут до метро Черниговская трамваем или 10 минут на маршрутке. Коммунальные услуги в отопительный сезон 500-600 гривен. В не отопительный 200-250 гривен. На все есть счетчики включая отопление.Сдается для одного человека. Требования: платежеспособность, здоровый образ жизни.   
В квартире проживают 2 парня.          </t>
  </si>
</sst>
</file>

<file path=xl/styles.xml><?xml version="1.0" encoding="utf-8"?>
<styleSheet xmlns="http://schemas.openxmlformats.org/spreadsheetml/2006/main" xmlns:mc="http://schemas.openxmlformats.org/markup-compatibility/2006" xmlns:x14ac="http://schemas.microsoft.com/office/spreadsheetml/2009/9/ac" mc:Ignorable="x14ac">
  <fonts count="1" x14ac:knownFonts="1">
    <font>
      <sz val="11"/>
      <color theme="1"/>
      <name val="Calibri"/>
      <family val="2"/>
      <charset val="204"/>
      <scheme val="minor"/>
    </font>
  </fonts>
  <fills count="2">
    <fill>
      <patternFill patternType="none"/>
    </fill>
    <fill>
      <patternFill patternType="gray125"/>
    </fill>
  </fills>
  <borders count="1">
    <border>
      <left/>
      <right/>
      <top/>
      <bottom/>
      <diagonal/>
    </border>
  </borders>
  <cellStyleXfs count="1">
    <xf numFmtId="0" fontId="0" fillId="0" borderId="0"/>
  </cellStyleXfs>
  <cellXfs count="4">
    <xf numFmtId="0" fontId="0" fillId="0" borderId="0" xfId="0"/>
    <xf numFmtId="14" fontId="0" fillId="0" borderId="0" xfId="0" applyNumberFormat="1"/>
    <xf numFmtId="0" fontId="0" fillId="0" borderId="0" xfId="0" quotePrefix="1"/>
    <xf numFmtId="0" fontId="0" fillId="0" borderId="0" xfId="0" applyAlignment="1"/>
  </cellXfs>
  <cellStyles count="1">
    <cellStyle name="Обычный" xfId="0" builtinId="0"/>
  </cellStyles>
  <dxfs count="11">
    <dxf>
      <font>
        <color rgb="FF9C0006"/>
      </font>
      <fill>
        <patternFill>
          <fgColor indexed="64"/>
          <bgColor rgb="FFFFC7CE"/>
        </patternFill>
      </fill>
    </dxf>
    <dxf>
      <fill>
        <patternFill>
          <fgColor indexed="64"/>
          <bgColor rgb="FFFFCCFF"/>
        </patternFill>
      </fill>
    </dxf>
    <dxf>
      <fill>
        <patternFill>
          <fgColor indexed="64"/>
          <bgColor rgb="FFFFCCFF"/>
        </patternFill>
      </fill>
    </dxf>
    <dxf>
      <fill>
        <patternFill>
          <fgColor indexed="64"/>
          <bgColor rgb="FFFFC7CE"/>
        </patternFill>
      </fill>
    </dxf>
    <dxf>
      <font>
        <color rgb="FF9C6500"/>
      </font>
      <fill>
        <patternFill>
          <fgColor indexed="64"/>
          <bgColor rgb="FFFFEB9C"/>
        </patternFill>
      </fill>
    </dxf>
    <dxf>
      <fill>
        <patternFill>
          <fgColor indexed="64"/>
          <bgColor rgb="FFFFC7CE"/>
        </patternFill>
      </fill>
    </dxf>
    <dxf>
      <font>
        <color rgb="FF9C6500"/>
      </font>
      <fill>
        <patternFill>
          <fgColor indexed="64"/>
          <bgColor rgb="FFFFEB9C"/>
        </patternFill>
      </fill>
    </dxf>
    <dxf>
      <fill>
        <patternFill>
          <fgColor indexed="64"/>
          <bgColor rgb="FFFFC7CE"/>
        </patternFill>
      </fill>
    </dxf>
    <dxf>
      <fill>
        <patternFill>
          <fgColor indexed="64"/>
          <bgColor rgb="FF00B0F0"/>
        </patternFill>
      </fill>
    </dxf>
    <dxf>
      <fill>
        <patternFill>
          <fgColor indexed="64"/>
          <bgColor rgb="FF00B050"/>
        </patternFill>
      </fill>
    </dxf>
    <dxf>
      <font>
        <color rgb="FF9C0006"/>
      </font>
      <fill>
        <patternFill>
          <fgColor indexed="64"/>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88"/>
  <sheetViews>
    <sheetView tabSelected="1" topLeftCell="A151" workbookViewId="0">
      <selection activeCell="M151" sqref="M151"/>
    </sheetView>
  </sheetViews>
  <sheetFormatPr defaultRowHeight="15" x14ac:dyDescent="0.25"/>
  <cols>
    <col min="4" max="4" width="12.7109375" customWidth="1"/>
    <col min="8" max="8" width="11.28515625" customWidth="1"/>
    <col min="11" max="11" width="25.140625" bestFit="1" customWidth="1"/>
    <col min="13" max="13" width="9.140625" style="3"/>
    <col min="18" max="18" width="9.140625" style="3"/>
  </cols>
  <sheetData>
    <row r="1" spans="1:21" x14ac:dyDescent="0.25">
      <c r="A1" t="s">
        <v>0</v>
      </c>
      <c r="B1" t="s">
        <v>1</v>
      </c>
      <c r="D1" t="s">
        <v>2</v>
      </c>
      <c r="G1" t="s">
        <v>3</v>
      </c>
      <c r="H1" t="s">
        <v>4</v>
      </c>
      <c r="I1" t="s">
        <v>5</v>
      </c>
      <c r="J1" t="s">
        <v>6</v>
      </c>
      <c r="K1" t="s">
        <v>7</v>
      </c>
      <c r="L1" t="s">
        <v>8</v>
      </c>
      <c r="M1" s="3" t="s">
        <v>9</v>
      </c>
      <c r="N1" t="s">
        <v>10</v>
      </c>
      <c r="O1" t="s">
        <v>11</v>
      </c>
      <c r="P1" t="s">
        <v>12</v>
      </c>
      <c r="Q1" t="s">
        <v>13</v>
      </c>
      <c r="R1" s="3" t="s">
        <v>14</v>
      </c>
      <c r="S1" t="s">
        <v>15</v>
      </c>
      <c r="T1" t="s">
        <v>16</v>
      </c>
      <c r="U1" t="s">
        <v>17</v>
      </c>
    </row>
    <row r="2" spans="1:21" x14ac:dyDescent="0.25">
      <c r="A2" t="s">
        <v>18</v>
      </c>
      <c r="B2" t="s">
        <v>255</v>
      </c>
      <c r="C2" t="s">
        <v>19</v>
      </c>
      <c r="D2" s="2" t="s">
        <v>624</v>
      </c>
      <c r="G2" t="s">
        <v>256</v>
      </c>
      <c r="H2" s="1">
        <v>42633</v>
      </c>
      <c r="I2">
        <v>1</v>
      </c>
      <c r="J2">
        <f>6000*1</f>
        <v>6000</v>
      </c>
      <c r="L2" t="s">
        <v>146</v>
      </c>
      <c r="M2" s="3" t="s">
        <v>798</v>
      </c>
      <c r="P2" t="s">
        <v>22</v>
      </c>
      <c r="Q2" t="s">
        <v>23</v>
      </c>
      <c r="S2" t="s">
        <v>24</v>
      </c>
      <c r="T2" t="s">
        <v>25</v>
      </c>
    </row>
    <row r="3" spans="1:21" x14ac:dyDescent="0.25">
      <c r="A3" t="s">
        <v>18</v>
      </c>
      <c r="B3" t="s">
        <v>89</v>
      </c>
      <c r="C3" t="s">
        <v>19</v>
      </c>
      <c r="D3" s="2" t="s">
        <v>568</v>
      </c>
      <c r="G3" t="s">
        <v>90</v>
      </c>
      <c r="H3" s="1">
        <v>42633</v>
      </c>
      <c r="I3">
        <v>1</v>
      </c>
      <c r="J3">
        <f>3000*1</f>
        <v>3000</v>
      </c>
      <c r="K3" t="s">
        <v>751</v>
      </c>
      <c r="L3" t="s">
        <v>91</v>
      </c>
      <c r="M3" s="3" t="s">
        <v>942</v>
      </c>
      <c r="P3" t="s">
        <v>22</v>
      </c>
      <c r="Q3" t="s">
        <v>23</v>
      </c>
      <c r="R3" s="3" t="s">
        <v>92</v>
      </c>
      <c r="S3" t="s">
        <v>24</v>
      </c>
      <c r="T3" t="s">
        <v>85</v>
      </c>
    </row>
    <row r="4" spans="1:21" x14ac:dyDescent="0.25">
      <c r="A4" t="s">
        <v>18</v>
      </c>
      <c r="B4" t="s">
        <v>412</v>
      </c>
      <c r="C4" t="s">
        <v>19</v>
      </c>
      <c r="D4" s="2" t="s">
        <v>676</v>
      </c>
      <c r="G4" t="s">
        <v>140</v>
      </c>
      <c r="H4" s="1">
        <v>42633</v>
      </c>
      <c r="I4" t="s">
        <v>409</v>
      </c>
      <c r="J4">
        <f>5600*1</f>
        <v>5600</v>
      </c>
      <c r="K4" t="s">
        <v>752</v>
      </c>
      <c r="L4" t="s">
        <v>413</v>
      </c>
      <c r="M4" s="3" t="s">
        <v>892</v>
      </c>
      <c r="P4" t="s">
        <v>22</v>
      </c>
      <c r="Q4" t="s">
        <v>23</v>
      </c>
      <c r="R4" s="3" t="s">
        <v>414</v>
      </c>
      <c r="S4" t="s">
        <v>24</v>
      </c>
      <c r="T4" t="s">
        <v>27</v>
      </c>
    </row>
    <row r="5" spans="1:21" x14ac:dyDescent="0.25">
      <c r="A5" t="s">
        <v>18</v>
      </c>
      <c r="B5" t="s">
        <v>215</v>
      </c>
      <c r="C5" t="s">
        <v>19</v>
      </c>
      <c r="D5" s="2" t="s">
        <v>611</v>
      </c>
      <c r="G5" t="s">
        <v>185</v>
      </c>
      <c r="H5" s="1">
        <v>42633</v>
      </c>
      <c r="I5">
        <v>2</v>
      </c>
      <c r="J5">
        <f>4500*1</f>
        <v>4500</v>
      </c>
      <c r="L5" t="s">
        <v>216</v>
      </c>
      <c r="M5" s="3" t="s">
        <v>915</v>
      </c>
      <c r="P5" t="s">
        <v>22</v>
      </c>
      <c r="Q5" t="s">
        <v>23</v>
      </c>
      <c r="R5" s="3" t="s">
        <v>217</v>
      </c>
      <c r="S5" t="s">
        <v>24</v>
      </c>
      <c r="T5" t="s">
        <v>143</v>
      </c>
      <c r="U5" t="s">
        <v>780</v>
      </c>
    </row>
    <row r="6" spans="1:21" x14ac:dyDescent="0.25">
      <c r="A6" t="s">
        <v>18</v>
      </c>
      <c r="B6" t="s">
        <v>429</v>
      </c>
      <c r="C6" t="s">
        <v>19</v>
      </c>
      <c r="D6" s="2" t="s">
        <v>684</v>
      </c>
      <c r="G6" t="s">
        <v>430</v>
      </c>
      <c r="H6" s="1">
        <v>42633</v>
      </c>
      <c r="I6" t="s">
        <v>409</v>
      </c>
      <c r="J6">
        <f>1500*1</f>
        <v>1500</v>
      </c>
      <c r="L6" t="s">
        <v>431</v>
      </c>
      <c r="M6" s="3" t="s">
        <v>926</v>
      </c>
      <c r="P6" t="s">
        <v>22</v>
      </c>
      <c r="Q6" t="s">
        <v>23</v>
      </c>
      <c r="S6" t="s">
        <v>24</v>
      </c>
      <c r="T6" t="s">
        <v>25</v>
      </c>
    </row>
    <row r="7" spans="1:21" x14ac:dyDescent="0.25">
      <c r="A7" t="s">
        <v>18</v>
      </c>
      <c r="B7" t="s">
        <v>240</v>
      </c>
      <c r="C7" t="s">
        <v>19</v>
      </c>
      <c r="D7" s="2" t="s">
        <v>619</v>
      </c>
      <c r="G7" t="s">
        <v>241</v>
      </c>
      <c r="H7" s="1">
        <v>42633</v>
      </c>
      <c r="I7">
        <v>3</v>
      </c>
      <c r="J7">
        <f>1800*25</f>
        <v>45000</v>
      </c>
      <c r="K7" t="s">
        <v>736</v>
      </c>
      <c r="L7" t="s">
        <v>730</v>
      </c>
      <c r="M7" s="3" t="s">
        <v>877</v>
      </c>
      <c r="P7" t="s">
        <v>22</v>
      </c>
      <c r="Q7" t="s">
        <v>23</v>
      </c>
      <c r="R7" s="3" t="s">
        <v>242</v>
      </c>
      <c r="S7" t="s">
        <v>24</v>
      </c>
      <c r="T7" t="s">
        <v>27</v>
      </c>
    </row>
    <row r="8" spans="1:21" x14ac:dyDescent="0.25">
      <c r="A8" t="s">
        <v>18</v>
      </c>
      <c r="B8" t="s">
        <v>159</v>
      </c>
      <c r="C8" t="s">
        <v>19</v>
      </c>
      <c r="D8" s="2" t="s">
        <v>591</v>
      </c>
      <c r="G8" t="s">
        <v>54</v>
      </c>
      <c r="H8" s="1">
        <v>42633</v>
      </c>
      <c r="I8">
        <v>1</v>
      </c>
      <c r="J8">
        <f>10000*1</f>
        <v>10000</v>
      </c>
      <c r="L8" t="s">
        <v>160</v>
      </c>
      <c r="M8" s="3" t="s">
        <v>911</v>
      </c>
      <c r="P8" t="s">
        <v>22</v>
      </c>
      <c r="Q8" t="s">
        <v>23</v>
      </c>
      <c r="R8" s="3" t="s">
        <v>161</v>
      </c>
      <c r="S8" t="s">
        <v>24</v>
      </c>
      <c r="T8" t="s">
        <v>49</v>
      </c>
    </row>
    <row r="9" spans="1:21" x14ac:dyDescent="0.25">
      <c r="A9" t="s">
        <v>18</v>
      </c>
      <c r="B9" t="s">
        <v>192</v>
      </c>
      <c r="C9" t="s">
        <v>19</v>
      </c>
      <c r="D9" s="2" t="s">
        <v>604</v>
      </c>
      <c r="G9" t="s">
        <v>193</v>
      </c>
      <c r="H9" s="1">
        <v>42633</v>
      </c>
      <c r="I9">
        <v>2</v>
      </c>
      <c r="J9">
        <f>10500*1</f>
        <v>10500</v>
      </c>
      <c r="K9" t="s">
        <v>831</v>
      </c>
      <c r="L9" t="s">
        <v>194</v>
      </c>
      <c r="M9" s="3" t="s">
        <v>873</v>
      </c>
      <c r="P9" t="s">
        <v>22</v>
      </c>
      <c r="Q9" t="s">
        <v>23</v>
      </c>
      <c r="R9" s="3" t="s">
        <v>195</v>
      </c>
      <c r="S9" t="s">
        <v>24</v>
      </c>
      <c r="T9" t="s">
        <v>25</v>
      </c>
      <c r="U9" t="s">
        <v>785</v>
      </c>
    </row>
    <row r="10" spans="1:21" x14ac:dyDescent="0.25">
      <c r="A10" t="s">
        <v>18</v>
      </c>
      <c r="B10" t="s">
        <v>448</v>
      </c>
      <c r="C10" t="s">
        <v>19</v>
      </c>
      <c r="D10" s="2" t="s">
        <v>691</v>
      </c>
      <c r="G10" t="s">
        <v>449</v>
      </c>
      <c r="H10" s="1">
        <v>42633</v>
      </c>
      <c r="I10" t="s">
        <v>409</v>
      </c>
      <c r="J10">
        <f>800*1</f>
        <v>800</v>
      </c>
      <c r="L10" t="s">
        <v>450</v>
      </c>
      <c r="M10" s="3" t="s">
        <v>811</v>
      </c>
      <c r="P10" t="s">
        <v>22</v>
      </c>
      <c r="Q10" t="s">
        <v>23</v>
      </c>
      <c r="S10" t="s">
        <v>24</v>
      </c>
      <c r="T10" t="s">
        <v>57</v>
      </c>
      <c r="U10" t="s">
        <v>778</v>
      </c>
    </row>
    <row r="11" spans="1:21" x14ac:dyDescent="0.25">
      <c r="A11" t="s">
        <v>18</v>
      </c>
      <c r="B11" t="s">
        <v>286</v>
      </c>
      <c r="C11" t="s">
        <v>19</v>
      </c>
      <c r="D11" s="2" t="s">
        <v>634</v>
      </c>
      <c r="G11" t="s">
        <v>287</v>
      </c>
      <c r="H11" s="1">
        <v>42633</v>
      </c>
      <c r="I11">
        <v>2</v>
      </c>
      <c r="J11">
        <f>2000*27</f>
        <v>54000</v>
      </c>
      <c r="L11" t="s">
        <v>288</v>
      </c>
      <c r="M11" s="3" t="s">
        <v>800</v>
      </c>
      <c r="P11" t="s">
        <v>22</v>
      </c>
      <c r="Q11" t="s">
        <v>23</v>
      </c>
      <c r="R11" s="3" t="s">
        <v>289</v>
      </c>
      <c r="S11" t="s">
        <v>24</v>
      </c>
      <c r="T11" t="s">
        <v>27</v>
      </c>
    </row>
    <row r="12" spans="1:21" x14ac:dyDescent="0.25">
      <c r="A12" t="s">
        <v>18</v>
      </c>
      <c r="B12" t="s">
        <v>120</v>
      </c>
      <c r="C12" t="s">
        <v>19</v>
      </c>
      <c r="D12" s="2" t="s">
        <v>578</v>
      </c>
      <c r="G12" t="s">
        <v>28</v>
      </c>
      <c r="H12" s="1">
        <v>42633</v>
      </c>
      <c r="I12">
        <v>3</v>
      </c>
      <c r="J12">
        <f>20000*1</f>
        <v>20000</v>
      </c>
      <c r="K12" t="s">
        <v>737</v>
      </c>
      <c r="L12" t="s">
        <v>724</v>
      </c>
      <c r="M12" s="3" t="s">
        <v>908</v>
      </c>
      <c r="O12" t="s">
        <v>854</v>
      </c>
      <c r="P12" t="s">
        <v>22</v>
      </c>
      <c r="Q12" t="s">
        <v>23</v>
      </c>
      <c r="R12" s="3" t="s">
        <v>121</v>
      </c>
      <c r="S12" t="s">
        <v>24</v>
      </c>
      <c r="T12" t="s">
        <v>30</v>
      </c>
      <c r="U12" t="s">
        <v>508</v>
      </c>
    </row>
    <row r="13" spans="1:21" x14ac:dyDescent="0.25">
      <c r="A13" t="s">
        <v>18</v>
      </c>
      <c r="B13" t="s">
        <v>77</v>
      </c>
      <c r="C13" t="s">
        <v>19</v>
      </c>
      <c r="D13" s="2" t="s">
        <v>564</v>
      </c>
      <c r="E13" s="2" t="s">
        <v>565</v>
      </c>
      <c r="G13" t="s">
        <v>51</v>
      </c>
      <c r="H13" s="1">
        <v>42633</v>
      </c>
      <c r="I13">
        <v>1</v>
      </c>
      <c r="J13">
        <f>5400*1</f>
        <v>5400</v>
      </c>
      <c r="K13" t="s">
        <v>825</v>
      </c>
      <c r="L13" t="s">
        <v>78</v>
      </c>
      <c r="M13" s="3" t="s">
        <v>868</v>
      </c>
      <c r="P13" t="s">
        <v>22</v>
      </c>
      <c r="Q13" t="s">
        <v>23</v>
      </c>
      <c r="S13" t="s">
        <v>24</v>
      </c>
      <c r="T13" t="s">
        <v>49</v>
      </c>
    </row>
    <row r="14" spans="1:21" x14ac:dyDescent="0.25">
      <c r="A14" t="s">
        <v>18</v>
      </c>
      <c r="B14" t="s">
        <v>199</v>
      </c>
      <c r="C14" t="s">
        <v>19</v>
      </c>
      <c r="D14" s="2" t="s">
        <v>606</v>
      </c>
      <c r="G14" t="s">
        <v>200</v>
      </c>
      <c r="H14" s="1">
        <v>42633</v>
      </c>
      <c r="I14">
        <v>1</v>
      </c>
      <c r="J14">
        <f>7500*1</f>
        <v>7500</v>
      </c>
      <c r="L14" t="s">
        <v>201</v>
      </c>
      <c r="M14" s="3" t="s">
        <v>956</v>
      </c>
      <c r="P14" t="s">
        <v>22</v>
      </c>
      <c r="Q14" t="s">
        <v>23</v>
      </c>
      <c r="R14" s="3" t="s">
        <v>202</v>
      </c>
      <c r="S14" t="s">
        <v>24</v>
      </c>
      <c r="T14" t="s">
        <v>30</v>
      </c>
    </row>
    <row r="15" spans="1:21" x14ac:dyDescent="0.25">
      <c r="A15" t="s">
        <v>18</v>
      </c>
      <c r="B15" t="s">
        <v>79</v>
      </c>
      <c r="C15" t="s">
        <v>19</v>
      </c>
      <c r="D15" s="2" t="s">
        <v>566</v>
      </c>
      <c r="G15" t="s">
        <v>80</v>
      </c>
      <c r="H15" s="1">
        <v>42633</v>
      </c>
      <c r="I15">
        <v>3</v>
      </c>
      <c r="J15">
        <f>13000*1</f>
        <v>13000</v>
      </c>
      <c r="K15" t="s">
        <v>745</v>
      </c>
      <c r="L15" t="s">
        <v>81</v>
      </c>
      <c r="M15" s="3" t="s">
        <v>941</v>
      </c>
      <c r="P15" t="s">
        <v>22</v>
      </c>
      <c r="Q15" t="s">
        <v>23</v>
      </c>
      <c r="R15" s="3" t="s">
        <v>82</v>
      </c>
      <c r="S15" t="s">
        <v>24</v>
      </c>
      <c r="T15" t="s">
        <v>25</v>
      </c>
      <c r="U15" t="s">
        <v>784</v>
      </c>
    </row>
    <row r="16" spans="1:21" x14ac:dyDescent="0.25">
      <c r="A16" t="s">
        <v>18</v>
      </c>
      <c r="B16" t="s">
        <v>341</v>
      </c>
      <c r="C16" t="s">
        <v>19</v>
      </c>
      <c r="D16" s="2" t="s">
        <v>652</v>
      </c>
      <c r="G16" t="s">
        <v>51</v>
      </c>
      <c r="H16" s="1">
        <v>42633</v>
      </c>
      <c r="I16">
        <v>2</v>
      </c>
      <c r="J16">
        <f>7990*1</f>
        <v>7990</v>
      </c>
      <c r="L16" t="s">
        <v>342</v>
      </c>
      <c r="M16" s="3" t="s">
        <v>974</v>
      </c>
      <c r="P16" t="s">
        <v>22</v>
      </c>
      <c r="Q16" t="s">
        <v>23</v>
      </c>
      <c r="R16" s="3" t="s">
        <v>343</v>
      </c>
      <c r="S16" t="s">
        <v>24</v>
      </c>
      <c r="T16" t="s">
        <v>25</v>
      </c>
      <c r="U16" t="s">
        <v>785</v>
      </c>
    </row>
    <row r="17" spans="1:21" x14ac:dyDescent="0.25">
      <c r="A17" t="s">
        <v>18</v>
      </c>
      <c r="B17" t="s">
        <v>415</v>
      </c>
      <c r="C17" t="s">
        <v>19</v>
      </c>
      <c r="D17" s="2" t="s">
        <v>677</v>
      </c>
      <c r="G17" t="s">
        <v>111</v>
      </c>
      <c r="H17" s="1">
        <v>42633</v>
      </c>
      <c r="I17" t="s">
        <v>409</v>
      </c>
      <c r="J17">
        <f>2500*1</f>
        <v>2500</v>
      </c>
      <c r="L17" t="s">
        <v>416</v>
      </c>
      <c r="M17" s="3" t="s">
        <v>807</v>
      </c>
      <c r="P17" t="s">
        <v>22</v>
      </c>
      <c r="Q17" t="s">
        <v>23</v>
      </c>
      <c r="S17" t="s">
        <v>24</v>
      </c>
      <c r="T17" t="s">
        <v>36</v>
      </c>
    </row>
    <row r="18" spans="1:21" x14ac:dyDescent="0.25">
      <c r="A18" t="s">
        <v>18</v>
      </c>
      <c r="B18" t="s">
        <v>236</v>
      </c>
      <c r="C18" t="s">
        <v>19</v>
      </c>
      <c r="D18" s="2" t="s">
        <v>618</v>
      </c>
      <c r="G18" t="s">
        <v>237</v>
      </c>
      <c r="H18" s="1">
        <v>42633</v>
      </c>
      <c r="I18">
        <v>2</v>
      </c>
      <c r="J18">
        <f>6000*1</f>
        <v>6000</v>
      </c>
      <c r="L18" t="s">
        <v>238</v>
      </c>
      <c r="M18" s="3" t="s">
        <v>796</v>
      </c>
      <c r="P18" t="s">
        <v>22</v>
      </c>
      <c r="Q18" t="s">
        <v>23</v>
      </c>
      <c r="R18" s="3" t="s">
        <v>239</v>
      </c>
      <c r="S18" t="s">
        <v>24</v>
      </c>
      <c r="T18" t="s">
        <v>49</v>
      </c>
    </row>
    <row r="19" spans="1:21" x14ac:dyDescent="0.25">
      <c r="A19" t="s">
        <v>18</v>
      </c>
      <c r="B19" t="s">
        <v>261</v>
      </c>
      <c r="C19" t="s">
        <v>19</v>
      </c>
      <c r="D19" s="2" t="s">
        <v>626</v>
      </c>
      <c r="G19" t="s">
        <v>262</v>
      </c>
      <c r="H19" s="1">
        <v>42633</v>
      </c>
      <c r="I19">
        <v>2</v>
      </c>
      <c r="J19">
        <f>550*27</f>
        <v>14850</v>
      </c>
      <c r="K19" t="s">
        <v>838</v>
      </c>
      <c r="L19" t="s">
        <v>263</v>
      </c>
      <c r="M19" s="3" t="s">
        <v>962</v>
      </c>
      <c r="P19" t="s">
        <v>22</v>
      </c>
      <c r="Q19" t="s">
        <v>23</v>
      </c>
      <c r="R19" s="3" t="s">
        <v>264</v>
      </c>
      <c r="S19" t="s">
        <v>24</v>
      </c>
      <c r="T19" t="s">
        <v>25</v>
      </c>
    </row>
    <row r="20" spans="1:21" x14ac:dyDescent="0.25">
      <c r="A20" t="s">
        <v>18</v>
      </c>
      <c r="B20" t="s">
        <v>154</v>
      </c>
      <c r="C20" t="s">
        <v>19</v>
      </c>
      <c r="D20" s="2" t="s">
        <v>588</v>
      </c>
      <c r="G20" t="s">
        <v>106</v>
      </c>
      <c r="H20" s="1">
        <v>42633</v>
      </c>
      <c r="I20">
        <v>3</v>
      </c>
      <c r="J20">
        <f>1500*25</f>
        <v>37500</v>
      </c>
      <c r="L20" t="s">
        <v>720</v>
      </c>
      <c r="M20" s="3" t="s">
        <v>950</v>
      </c>
      <c r="P20" t="s">
        <v>22</v>
      </c>
      <c r="Q20" t="s">
        <v>23</v>
      </c>
      <c r="R20" s="3" t="s">
        <v>155</v>
      </c>
      <c r="S20" t="s">
        <v>24</v>
      </c>
      <c r="T20" t="s">
        <v>30</v>
      </c>
      <c r="U20" t="s">
        <v>783</v>
      </c>
    </row>
    <row r="21" spans="1:21" x14ac:dyDescent="0.25">
      <c r="A21" t="s">
        <v>18</v>
      </c>
      <c r="B21" t="s">
        <v>487</v>
      </c>
      <c r="C21" t="s">
        <v>19</v>
      </c>
      <c r="D21" s="2" t="s">
        <v>707</v>
      </c>
      <c r="G21" t="s">
        <v>178</v>
      </c>
      <c r="H21" s="1">
        <v>42633</v>
      </c>
      <c r="I21" t="s">
        <v>409</v>
      </c>
      <c r="J21">
        <f>1300*1</f>
        <v>1300</v>
      </c>
      <c r="L21" t="s">
        <v>928</v>
      </c>
      <c r="M21" s="3" t="s">
        <v>929</v>
      </c>
      <c r="P21" t="s">
        <v>22</v>
      </c>
      <c r="Q21" t="s">
        <v>23</v>
      </c>
      <c r="S21" t="s">
        <v>24</v>
      </c>
      <c r="T21" t="s">
        <v>85</v>
      </c>
    </row>
    <row r="22" spans="1:21" x14ac:dyDescent="0.25">
      <c r="A22" t="s">
        <v>18</v>
      </c>
      <c r="B22" t="s">
        <v>474</v>
      </c>
      <c r="C22" t="s">
        <v>19</v>
      </c>
      <c r="D22" s="2" t="s">
        <v>702</v>
      </c>
      <c r="G22" t="s">
        <v>51</v>
      </c>
      <c r="H22" s="1">
        <v>42633</v>
      </c>
      <c r="I22" t="s">
        <v>409</v>
      </c>
      <c r="J22">
        <f>2700*1</f>
        <v>2700</v>
      </c>
      <c r="L22" t="s">
        <v>475</v>
      </c>
      <c r="M22" s="3" t="s">
        <v>816</v>
      </c>
      <c r="P22" t="s">
        <v>22</v>
      </c>
      <c r="Q22" t="s">
        <v>23</v>
      </c>
      <c r="S22" t="s">
        <v>24</v>
      </c>
      <c r="T22" t="s">
        <v>25</v>
      </c>
      <c r="U22" t="s">
        <v>777</v>
      </c>
    </row>
    <row r="23" spans="1:21" x14ac:dyDescent="0.25">
      <c r="A23" t="s">
        <v>18</v>
      </c>
      <c r="B23" t="s">
        <v>539</v>
      </c>
      <c r="C23" t="s">
        <v>489</v>
      </c>
      <c r="D23" s="2" t="s">
        <v>714</v>
      </c>
      <c r="G23" t="s">
        <v>540</v>
      </c>
      <c r="H23" s="1">
        <v>42633</v>
      </c>
      <c r="I23">
        <v>1</v>
      </c>
      <c r="J23">
        <v>3500</v>
      </c>
      <c r="K23" t="s">
        <v>767</v>
      </c>
      <c r="L23" t="s">
        <v>933</v>
      </c>
      <c r="M23" s="3" t="s">
        <v>901</v>
      </c>
      <c r="N23" t="s">
        <v>541</v>
      </c>
      <c r="O23" t="s">
        <v>542</v>
      </c>
      <c r="P23" t="s">
        <v>22</v>
      </c>
      <c r="Q23" t="s">
        <v>23</v>
      </c>
      <c r="R23" s="3" t="s">
        <v>502</v>
      </c>
      <c r="S23" t="s">
        <v>24</v>
      </c>
      <c r="T23" t="s">
        <v>85</v>
      </c>
      <c r="U23" t="s">
        <v>543</v>
      </c>
    </row>
    <row r="24" spans="1:21" x14ac:dyDescent="0.25">
      <c r="A24" t="s">
        <v>18</v>
      </c>
      <c r="B24" t="s">
        <v>481</v>
      </c>
      <c r="C24" t="s">
        <v>19</v>
      </c>
      <c r="D24" s="2" t="s">
        <v>705</v>
      </c>
      <c r="G24" t="s">
        <v>482</v>
      </c>
      <c r="H24" s="1">
        <v>42633</v>
      </c>
      <c r="I24" t="s">
        <v>409</v>
      </c>
      <c r="J24">
        <f>2500*1</f>
        <v>2500</v>
      </c>
      <c r="L24" t="s">
        <v>447</v>
      </c>
      <c r="M24" s="3" t="s">
        <v>819</v>
      </c>
      <c r="P24" t="s">
        <v>22</v>
      </c>
      <c r="Q24" t="s">
        <v>23</v>
      </c>
      <c r="S24" t="s">
        <v>24</v>
      </c>
      <c r="T24" t="s">
        <v>30</v>
      </c>
    </row>
    <row r="25" spans="1:21" x14ac:dyDescent="0.25">
      <c r="A25" t="s">
        <v>18</v>
      </c>
      <c r="B25" t="s">
        <v>290</v>
      </c>
      <c r="C25" t="s">
        <v>19</v>
      </c>
      <c r="D25" s="2" t="s">
        <v>635</v>
      </c>
      <c r="G25" t="s">
        <v>106</v>
      </c>
      <c r="H25" s="1">
        <v>42633</v>
      </c>
      <c r="I25">
        <v>3</v>
      </c>
      <c r="J25">
        <f>15000*1</f>
        <v>15000</v>
      </c>
      <c r="K25" t="s">
        <v>773</v>
      </c>
      <c r="L25" t="s">
        <v>291</v>
      </c>
      <c r="M25" s="3" t="s">
        <v>966</v>
      </c>
      <c r="P25" t="s">
        <v>22</v>
      </c>
      <c r="Q25" t="s">
        <v>23</v>
      </c>
      <c r="R25" s="3" t="s">
        <v>292</v>
      </c>
      <c r="S25" t="s">
        <v>24</v>
      </c>
      <c r="T25" t="s">
        <v>27</v>
      </c>
      <c r="U25" t="s">
        <v>521</v>
      </c>
    </row>
    <row r="26" spans="1:21" x14ac:dyDescent="0.25">
      <c r="A26" t="s">
        <v>18</v>
      </c>
      <c r="B26" t="s">
        <v>58</v>
      </c>
      <c r="C26" t="s">
        <v>19</v>
      </c>
      <c r="D26" s="2" t="s">
        <v>559</v>
      </c>
      <c r="G26" t="s">
        <v>59</v>
      </c>
      <c r="H26" s="1">
        <v>42633</v>
      </c>
      <c r="I26">
        <v>2</v>
      </c>
      <c r="J26">
        <f>17000*1</f>
        <v>17000</v>
      </c>
      <c r="K26" t="s">
        <v>822</v>
      </c>
      <c r="L26" t="s">
        <v>60</v>
      </c>
      <c r="M26" s="3" t="s">
        <v>937</v>
      </c>
      <c r="P26" t="s">
        <v>22</v>
      </c>
      <c r="Q26" t="s">
        <v>23</v>
      </c>
      <c r="R26" s="3" t="s">
        <v>61</v>
      </c>
      <c r="S26" t="s">
        <v>24</v>
      </c>
      <c r="T26" t="s">
        <v>30</v>
      </c>
      <c r="U26" t="s">
        <v>781</v>
      </c>
    </row>
    <row r="27" spans="1:21" x14ac:dyDescent="0.25">
      <c r="A27" t="s">
        <v>18</v>
      </c>
      <c r="B27" t="s">
        <v>315</v>
      </c>
      <c r="C27" t="s">
        <v>19</v>
      </c>
      <c r="D27" s="2" t="s">
        <v>643</v>
      </c>
      <c r="G27" t="s">
        <v>316</v>
      </c>
      <c r="H27" s="1">
        <v>42633</v>
      </c>
      <c r="I27">
        <v>1</v>
      </c>
      <c r="J27">
        <f>14000*1</f>
        <v>14000</v>
      </c>
      <c r="L27" t="s">
        <v>317</v>
      </c>
      <c r="M27" s="3" t="s">
        <v>969</v>
      </c>
      <c r="P27" t="s">
        <v>22</v>
      </c>
      <c r="Q27" t="s">
        <v>23</v>
      </c>
      <c r="R27" s="3" t="s">
        <v>318</v>
      </c>
      <c r="S27" t="s">
        <v>24</v>
      </c>
      <c r="T27" t="s">
        <v>27</v>
      </c>
    </row>
    <row r="28" spans="1:21" x14ac:dyDescent="0.25">
      <c r="A28" t="s">
        <v>18</v>
      </c>
      <c r="B28" t="s">
        <v>495</v>
      </c>
      <c r="C28" t="s">
        <v>489</v>
      </c>
      <c r="D28" s="2" t="s">
        <v>596</v>
      </c>
      <c r="G28" t="s">
        <v>172</v>
      </c>
      <c r="H28" s="1">
        <v>42633</v>
      </c>
      <c r="I28">
        <v>3</v>
      </c>
      <c r="J28">
        <v>72917</v>
      </c>
      <c r="K28" t="s">
        <v>496</v>
      </c>
      <c r="L28" t="s">
        <v>497</v>
      </c>
      <c r="M28" s="3" t="s">
        <v>930</v>
      </c>
      <c r="N28" t="s">
        <v>498</v>
      </c>
      <c r="O28" t="s">
        <v>499</v>
      </c>
      <c r="P28" t="s">
        <v>22</v>
      </c>
      <c r="Q28" t="s">
        <v>23</v>
      </c>
      <c r="R28" s="3" t="s">
        <v>500</v>
      </c>
      <c r="S28" t="s">
        <v>24</v>
      </c>
      <c r="T28" t="s">
        <v>27</v>
      </c>
      <c r="U28" t="s">
        <v>501</v>
      </c>
    </row>
    <row r="29" spans="1:21" x14ac:dyDescent="0.25">
      <c r="A29" t="s">
        <v>18</v>
      </c>
      <c r="B29" t="s">
        <v>386</v>
      </c>
      <c r="C29" t="s">
        <v>19</v>
      </c>
      <c r="D29" s="2" t="s">
        <v>666</v>
      </c>
      <c r="G29" t="s">
        <v>387</v>
      </c>
      <c r="H29" s="1">
        <v>42633</v>
      </c>
      <c r="I29">
        <v>3</v>
      </c>
      <c r="J29">
        <f>11000*1</f>
        <v>11000</v>
      </c>
      <c r="L29" t="s">
        <v>388</v>
      </c>
      <c r="M29" s="3" t="s">
        <v>980</v>
      </c>
      <c r="P29" t="s">
        <v>22</v>
      </c>
      <c r="Q29" t="s">
        <v>23</v>
      </c>
      <c r="R29" s="3" t="s">
        <v>389</v>
      </c>
      <c r="S29" t="s">
        <v>24</v>
      </c>
      <c r="T29" t="s">
        <v>25</v>
      </c>
    </row>
    <row r="30" spans="1:21" x14ac:dyDescent="0.25">
      <c r="A30" t="s">
        <v>18</v>
      </c>
      <c r="B30" t="s">
        <v>229</v>
      </c>
      <c r="C30" t="s">
        <v>19</v>
      </c>
      <c r="D30" s="2" t="s">
        <v>615</v>
      </c>
      <c r="G30" t="s">
        <v>230</v>
      </c>
      <c r="H30" s="1">
        <v>42633</v>
      </c>
      <c r="I30">
        <v>3</v>
      </c>
      <c r="J30">
        <f>10000*1</f>
        <v>10000</v>
      </c>
      <c r="K30" t="s">
        <v>834</v>
      </c>
      <c r="L30" t="s">
        <v>231</v>
      </c>
      <c r="M30" s="3" t="s">
        <v>960</v>
      </c>
      <c r="P30" t="s">
        <v>22</v>
      </c>
      <c r="Q30" t="s">
        <v>23</v>
      </c>
      <c r="R30" s="3" t="s">
        <v>232</v>
      </c>
      <c r="S30" t="s">
        <v>24</v>
      </c>
      <c r="T30" t="s">
        <v>26</v>
      </c>
    </row>
    <row r="31" spans="1:21" x14ac:dyDescent="0.25">
      <c r="A31" t="s">
        <v>18</v>
      </c>
      <c r="B31" t="s">
        <v>233</v>
      </c>
      <c r="C31" t="s">
        <v>19</v>
      </c>
      <c r="D31" s="2" t="s">
        <v>616</v>
      </c>
      <c r="E31" s="2" t="s">
        <v>617</v>
      </c>
      <c r="G31" t="s">
        <v>234</v>
      </c>
      <c r="H31" s="1">
        <v>42633</v>
      </c>
      <c r="I31">
        <v>2</v>
      </c>
      <c r="J31">
        <f>7700*1</f>
        <v>7700</v>
      </c>
      <c r="K31" t="s">
        <v>835</v>
      </c>
      <c r="L31" t="s">
        <v>729</v>
      </c>
      <c r="M31" s="3" t="s">
        <v>876</v>
      </c>
      <c r="P31" t="s">
        <v>22</v>
      </c>
      <c r="Q31" t="s">
        <v>23</v>
      </c>
      <c r="R31" s="3" t="s">
        <v>235</v>
      </c>
      <c r="S31" t="s">
        <v>24</v>
      </c>
      <c r="T31" t="s">
        <v>25</v>
      </c>
    </row>
    <row r="32" spans="1:21" x14ac:dyDescent="0.25">
      <c r="A32" t="s">
        <v>18</v>
      </c>
      <c r="B32" t="s">
        <v>460</v>
      </c>
      <c r="C32" t="s">
        <v>19</v>
      </c>
      <c r="D32" s="2" t="s">
        <v>695</v>
      </c>
      <c r="G32" t="s">
        <v>461</v>
      </c>
      <c r="H32" s="1">
        <v>42633</v>
      </c>
      <c r="I32" t="s">
        <v>409</v>
      </c>
      <c r="J32">
        <f>1700*1</f>
        <v>1700</v>
      </c>
      <c r="L32" t="s">
        <v>462</v>
      </c>
      <c r="M32" s="3" t="s">
        <v>813</v>
      </c>
      <c r="P32" t="s">
        <v>22</v>
      </c>
      <c r="Q32" t="s">
        <v>23</v>
      </c>
      <c r="S32" t="s">
        <v>24</v>
      </c>
      <c r="T32" t="s">
        <v>26</v>
      </c>
    </row>
    <row r="33" spans="1:21" x14ac:dyDescent="0.25">
      <c r="A33" t="s">
        <v>18</v>
      </c>
      <c r="B33" t="s">
        <v>33</v>
      </c>
      <c r="C33" t="s">
        <v>19</v>
      </c>
      <c r="D33" s="2" t="s">
        <v>552</v>
      </c>
      <c r="G33" t="s">
        <v>34</v>
      </c>
      <c r="H33" s="1">
        <v>42633</v>
      </c>
      <c r="I33">
        <v>2</v>
      </c>
      <c r="J33">
        <f>5500*1</f>
        <v>5500</v>
      </c>
      <c r="K33" t="s">
        <v>753</v>
      </c>
      <c r="L33" t="s">
        <v>726</v>
      </c>
      <c r="M33" s="3" t="s">
        <v>934</v>
      </c>
      <c r="O33" t="s">
        <v>858</v>
      </c>
      <c r="P33" t="s">
        <v>22</v>
      </c>
      <c r="Q33" t="s">
        <v>23</v>
      </c>
      <c r="R33" s="3" t="s">
        <v>35</v>
      </c>
      <c r="S33" t="s">
        <v>24</v>
      </c>
      <c r="T33" t="s">
        <v>36</v>
      </c>
    </row>
    <row r="34" spans="1:21" x14ac:dyDescent="0.25">
      <c r="A34" t="s">
        <v>18</v>
      </c>
      <c r="B34" t="s">
        <v>144</v>
      </c>
      <c r="C34" t="s">
        <v>19</v>
      </c>
      <c r="D34" s="2" t="s">
        <v>585</v>
      </c>
      <c r="G34" t="s">
        <v>145</v>
      </c>
      <c r="H34" s="1">
        <v>42633</v>
      </c>
      <c r="I34">
        <v>1</v>
      </c>
      <c r="J34">
        <f>4300*1</f>
        <v>4300</v>
      </c>
      <c r="L34" t="s">
        <v>146</v>
      </c>
      <c r="M34" s="3" t="s">
        <v>792</v>
      </c>
      <c r="P34" t="s">
        <v>22</v>
      </c>
      <c r="Q34" t="s">
        <v>23</v>
      </c>
      <c r="R34" s="3" t="s">
        <v>147</v>
      </c>
      <c r="S34" t="s">
        <v>24</v>
      </c>
      <c r="T34" t="s">
        <v>32</v>
      </c>
    </row>
    <row r="35" spans="1:21" x14ac:dyDescent="0.25">
      <c r="A35" t="s">
        <v>18</v>
      </c>
      <c r="B35" t="s">
        <v>334</v>
      </c>
      <c r="C35" t="s">
        <v>19</v>
      </c>
      <c r="D35" s="2" t="s">
        <v>649</v>
      </c>
      <c r="G35" t="s">
        <v>320</v>
      </c>
      <c r="H35" s="1">
        <v>42633</v>
      </c>
      <c r="I35">
        <v>1</v>
      </c>
      <c r="J35">
        <f>12000*1</f>
        <v>12000</v>
      </c>
      <c r="L35" t="s">
        <v>335</v>
      </c>
      <c r="M35" s="3" t="s">
        <v>972</v>
      </c>
      <c r="P35" t="s">
        <v>22</v>
      </c>
      <c r="Q35" t="s">
        <v>23</v>
      </c>
      <c r="R35" s="3" t="s">
        <v>336</v>
      </c>
      <c r="S35" t="s">
        <v>24</v>
      </c>
      <c r="T35" t="s">
        <v>143</v>
      </c>
      <c r="U35" t="s">
        <v>550</v>
      </c>
    </row>
    <row r="36" spans="1:21" x14ac:dyDescent="0.25">
      <c r="A36" t="s">
        <v>18</v>
      </c>
      <c r="B36" t="s">
        <v>218</v>
      </c>
      <c r="C36" t="s">
        <v>19</v>
      </c>
      <c r="D36" s="2" t="s">
        <v>612</v>
      </c>
      <c r="G36" t="s">
        <v>219</v>
      </c>
      <c r="H36" s="1">
        <v>42633</v>
      </c>
      <c r="I36" t="s">
        <v>21</v>
      </c>
      <c r="J36">
        <f>18000*1</f>
        <v>18000</v>
      </c>
      <c r="K36" t="s">
        <v>833</v>
      </c>
      <c r="L36" t="s">
        <v>220</v>
      </c>
      <c r="M36" s="3" t="s">
        <v>958</v>
      </c>
      <c r="P36" t="s">
        <v>22</v>
      </c>
      <c r="Q36" t="s">
        <v>23</v>
      </c>
      <c r="R36" s="3" t="s">
        <v>221</v>
      </c>
      <c r="S36" t="s">
        <v>24</v>
      </c>
      <c r="T36" t="s">
        <v>27</v>
      </c>
    </row>
    <row r="37" spans="1:21" x14ac:dyDescent="0.25">
      <c r="A37" t="s">
        <v>18</v>
      </c>
      <c r="B37" t="s">
        <v>528</v>
      </c>
      <c r="C37" t="s">
        <v>489</v>
      </c>
      <c r="D37" s="2" t="s">
        <v>712</v>
      </c>
      <c r="G37" t="s">
        <v>470</v>
      </c>
      <c r="H37" s="1">
        <v>42633</v>
      </c>
      <c r="I37">
        <v>2</v>
      </c>
      <c r="J37">
        <v>8500</v>
      </c>
      <c r="K37" t="s">
        <v>735</v>
      </c>
      <c r="L37" t="s">
        <v>723</v>
      </c>
      <c r="M37" s="3" t="s">
        <v>932</v>
      </c>
      <c r="N37" t="s">
        <v>529</v>
      </c>
      <c r="O37" t="s">
        <v>530</v>
      </c>
      <c r="P37" t="s">
        <v>22</v>
      </c>
      <c r="Q37" t="s">
        <v>23</v>
      </c>
      <c r="R37" s="3" t="s">
        <v>531</v>
      </c>
      <c r="S37" t="s">
        <v>24</v>
      </c>
      <c r="T37" t="s">
        <v>25</v>
      </c>
      <c r="U37" t="s">
        <v>532</v>
      </c>
    </row>
    <row r="38" spans="1:21" x14ac:dyDescent="0.25">
      <c r="A38" t="s">
        <v>18</v>
      </c>
      <c r="B38" t="s">
        <v>97</v>
      </c>
      <c r="C38" t="s">
        <v>19</v>
      </c>
      <c r="D38" s="2" t="s">
        <v>570</v>
      </c>
      <c r="G38" t="s">
        <v>98</v>
      </c>
      <c r="H38" s="1">
        <v>42633</v>
      </c>
      <c r="I38">
        <v>1</v>
      </c>
      <c r="J38">
        <f>8000*1</f>
        <v>8000</v>
      </c>
      <c r="K38" t="s">
        <v>762</v>
      </c>
      <c r="L38" t="s">
        <v>99</v>
      </c>
      <c r="M38" s="3" t="s">
        <v>904</v>
      </c>
      <c r="P38" t="s">
        <v>22</v>
      </c>
      <c r="Q38" t="s">
        <v>23</v>
      </c>
      <c r="R38" s="3" t="s">
        <v>100</v>
      </c>
      <c r="S38" t="s">
        <v>24</v>
      </c>
      <c r="T38" t="s">
        <v>85</v>
      </c>
      <c r="U38" t="s">
        <v>538</v>
      </c>
    </row>
    <row r="39" spans="1:21" x14ac:dyDescent="0.25">
      <c r="A39" t="s">
        <v>18</v>
      </c>
      <c r="B39" t="s">
        <v>50</v>
      </c>
      <c r="C39" t="s">
        <v>19</v>
      </c>
      <c r="D39" s="2" t="s">
        <v>556</v>
      </c>
      <c r="G39" t="s">
        <v>51</v>
      </c>
      <c r="H39" s="1">
        <v>42633</v>
      </c>
      <c r="I39">
        <v>1</v>
      </c>
      <c r="J39">
        <f>20000*1</f>
        <v>20000</v>
      </c>
      <c r="K39" t="s">
        <v>820</v>
      </c>
      <c r="L39" t="s">
        <v>727</v>
      </c>
      <c r="M39" s="3" t="s">
        <v>865</v>
      </c>
      <c r="P39" t="s">
        <v>22</v>
      </c>
      <c r="Q39" t="s">
        <v>23</v>
      </c>
      <c r="R39" s="3" t="s">
        <v>52</v>
      </c>
      <c r="S39" t="s">
        <v>24</v>
      </c>
      <c r="T39" t="s">
        <v>30</v>
      </c>
    </row>
    <row r="40" spans="1:21" x14ac:dyDescent="0.25">
      <c r="A40" t="s">
        <v>18</v>
      </c>
      <c r="B40" t="s">
        <v>483</v>
      </c>
      <c r="C40" t="s">
        <v>19</v>
      </c>
      <c r="D40" s="2" t="s">
        <v>706</v>
      </c>
      <c r="G40" t="s">
        <v>484</v>
      </c>
      <c r="H40" s="1">
        <v>42633</v>
      </c>
      <c r="I40" t="s">
        <v>409</v>
      </c>
      <c r="J40">
        <f>1700*1</f>
        <v>1700</v>
      </c>
      <c r="L40" t="s">
        <v>485</v>
      </c>
      <c r="M40" s="3" t="s">
        <v>988</v>
      </c>
      <c r="P40" t="s">
        <v>22</v>
      </c>
      <c r="Q40" t="s">
        <v>23</v>
      </c>
      <c r="R40" s="3" t="s">
        <v>486</v>
      </c>
      <c r="S40" t="s">
        <v>24</v>
      </c>
      <c r="T40" t="s">
        <v>57</v>
      </c>
      <c r="U40" t="s">
        <v>515</v>
      </c>
    </row>
    <row r="41" spans="1:21" x14ac:dyDescent="0.25">
      <c r="A41" t="s">
        <v>18</v>
      </c>
      <c r="B41" t="s">
        <v>203</v>
      </c>
      <c r="C41" t="s">
        <v>19</v>
      </c>
      <c r="D41" s="2" t="s">
        <v>607</v>
      </c>
      <c r="G41" t="s">
        <v>106</v>
      </c>
      <c r="H41" s="1">
        <v>42633</v>
      </c>
      <c r="I41">
        <v>1</v>
      </c>
      <c r="J41">
        <f>1500*1</f>
        <v>1500</v>
      </c>
      <c r="L41" t="s">
        <v>204</v>
      </c>
      <c r="M41" s="3" t="s">
        <v>795</v>
      </c>
      <c r="P41" t="s">
        <v>22</v>
      </c>
      <c r="Q41" t="s">
        <v>23</v>
      </c>
      <c r="R41" s="3" t="s">
        <v>205</v>
      </c>
      <c r="S41" t="s">
        <v>24</v>
      </c>
      <c r="T41" t="s">
        <v>49</v>
      </c>
    </row>
    <row r="42" spans="1:21" x14ac:dyDescent="0.25">
      <c r="A42" t="s">
        <v>18</v>
      </c>
      <c r="B42" t="s">
        <v>351</v>
      </c>
      <c r="C42" t="s">
        <v>19</v>
      </c>
      <c r="D42" s="2" t="s">
        <v>655</v>
      </c>
      <c r="G42" t="s">
        <v>230</v>
      </c>
      <c r="H42" s="1">
        <v>42633</v>
      </c>
      <c r="I42">
        <v>2</v>
      </c>
      <c r="J42">
        <f>17000*1</f>
        <v>17000</v>
      </c>
      <c r="L42" t="s">
        <v>352</v>
      </c>
      <c r="M42" s="3" t="s">
        <v>802</v>
      </c>
      <c r="O42" t="s">
        <v>864</v>
      </c>
      <c r="P42" t="s">
        <v>22</v>
      </c>
      <c r="Q42" t="s">
        <v>23</v>
      </c>
      <c r="R42" s="3" t="s">
        <v>353</v>
      </c>
      <c r="S42" t="s">
        <v>24</v>
      </c>
      <c r="T42" t="s">
        <v>26</v>
      </c>
      <c r="U42" t="s">
        <v>775</v>
      </c>
    </row>
    <row r="43" spans="1:21" x14ac:dyDescent="0.25">
      <c r="A43" t="s">
        <v>18</v>
      </c>
      <c r="B43" t="s">
        <v>438</v>
      </c>
      <c r="C43" t="s">
        <v>19</v>
      </c>
      <c r="D43" s="2" t="s">
        <v>687</v>
      </c>
      <c r="G43" t="s">
        <v>230</v>
      </c>
      <c r="H43" s="1">
        <v>42633</v>
      </c>
      <c r="I43" t="s">
        <v>409</v>
      </c>
      <c r="J43">
        <f>5000*1</f>
        <v>5000</v>
      </c>
      <c r="K43" t="s">
        <v>752</v>
      </c>
      <c r="L43" t="s">
        <v>439</v>
      </c>
      <c r="M43" s="3" t="s">
        <v>893</v>
      </c>
      <c r="P43" t="s">
        <v>22</v>
      </c>
      <c r="Q43" t="s">
        <v>23</v>
      </c>
      <c r="S43" t="s">
        <v>24</v>
      </c>
      <c r="T43" t="s">
        <v>27</v>
      </c>
    </row>
    <row r="44" spans="1:21" x14ac:dyDescent="0.25">
      <c r="A44" t="s">
        <v>18</v>
      </c>
      <c r="B44" t="s">
        <v>331</v>
      </c>
      <c r="C44" t="s">
        <v>19</v>
      </c>
      <c r="D44" s="2" t="s">
        <v>648</v>
      </c>
      <c r="G44" t="s">
        <v>247</v>
      </c>
      <c r="H44" s="1">
        <v>42633</v>
      </c>
      <c r="I44" t="s">
        <v>21</v>
      </c>
      <c r="J44">
        <f>4000*25</f>
        <v>100000</v>
      </c>
      <c r="L44" t="s">
        <v>332</v>
      </c>
      <c r="M44" s="3" t="s">
        <v>971</v>
      </c>
      <c r="P44" t="s">
        <v>22</v>
      </c>
      <c r="Q44" t="s">
        <v>23</v>
      </c>
      <c r="R44" s="3" t="s">
        <v>333</v>
      </c>
      <c r="S44" t="s">
        <v>24</v>
      </c>
      <c r="T44" t="s">
        <v>30</v>
      </c>
    </row>
    <row r="45" spans="1:21" x14ac:dyDescent="0.25">
      <c r="A45" t="s">
        <v>18</v>
      </c>
      <c r="B45" t="s">
        <v>337</v>
      </c>
      <c r="C45" t="s">
        <v>19</v>
      </c>
      <c r="D45" s="2" t="s">
        <v>650</v>
      </c>
      <c r="G45" t="s">
        <v>193</v>
      </c>
      <c r="H45" s="1">
        <v>42633</v>
      </c>
      <c r="I45">
        <v>2</v>
      </c>
      <c r="J45">
        <f>12500*1</f>
        <v>12500</v>
      </c>
      <c r="K45" t="s">
        <v>766</v>
      </c>
      <c r="L45" t="s">
        <v>717</v>
      </c>
      <c r="M45" s="3" t="s">
        <v>973</v>
      </c>
      <c r="P45" t="s">
        <v>22</v>
      </c>
      <c r="Q45" t="s">
        <v>23</v>
      </c>
      <c r="R45" s="3" t="s">
        <v>338</v>
      </c>
      <c r="S45" t="s">
        <v>24</v>
      </c>
      <c r="T45" t="s">
        <v>30</v>
      </c>
    </row>
    <row r="46" spans="1:21" x14ac:dyDescent="0.25">
      <c r="A46" t="s">
        <v>18</v>
      </c>
      <c r="B46" t="s">
        <v>243</v>
      </c>
      <c r="C46" t="s">
        <v>19</v>
      </c>
      <c r="D46" s="2" t="s">
        <v>620</v>
      </c>
      <c r="G46" t="s">
        <v>111</v>
      </c>
      <c r="H46" s="1">
        <v>42633</v>
      </c>
      <c r="I46">
        <v>3</v>
      </c>
      <c r="J46">
        <f>8000*1</f>
        <v>8000</v>
      </c>
      <c r="L46" t="s">
        <v>244</v>
      </c>
      <c r="M46" s="3" t="s">
        <v>797</v>
      </c>
      <c r="P46" t="s">
        <v>22</v>
      </c>
      <c r="Q46" t="s">
        <v>23</v>
      </c>
      <c r="R46" s="3" t="s">
        <v>245</v>
      </c>
      <c r="S46" t="s">
        <v>24</v>
      </c>
      <c r="T46" t="s">
        <v>26</v>
      </c>
    </row>
    <row r="47" spans="1:21" x14ac:dyDescent="0.25">
      <c r="A47" t="s">
        <v>18</v>
      </c>
      <c r="B47" t="s">
        <v>400</v>
      </c>
      <c r="C47" t="s">
        <v>19</v>
      </c>
      <c r="D47" s="2" t="s">
        <v>671</v>
      </c>
      <c r="G47" t="s">
        <v>172</v>
      </c>
      <c r="H47" s="1">
        <v>42633</v>
      </c>
      <c r="I47">
        <v>2</v>
      </c>
      <c r="J47">
        <f>7400*1</f>
        <v>7400</v>
      </c>
      <c r="K47" t="s">
        <v>741</v>
      </c>
      <c r="L47" t="s">
        <v>95</v>
      </c>
      <c r="M47" s="3" t="s">
        <v>890</v>
      </c>
      <c r="O47" t="s">
        <v>859</v>
      </c>
      <c r="P47" t="s">
        <v>22</v>
      </c>
      <c r="Q47" t="s">
        <v>23</v>
      </c>
      <c r="R47" s="3" t="s">
        <v>401</v>
      </c>
      <c r="S47" t="s">
        <v>24</v>
      </c>
      <c r="T47" t="s">
        <v>85</v>
      </c>
    </row>
    <row r="48" spans="1:21" x14ac:dyDescent="0.25">
      <c r="A48" t="s">
        <v>18</v>
      </c>
      <c r="B48" t="s">
        <v>410</v>
      </c>
      <c r="C48" t="s">
        <v>19</v>
      </c>
      <c r="D48" s="2" t="s">
        <v>674</v>
      </c>
      <c r="E48" s="2" t="s">
        <v>675</v>
      </c>
      <c r="G48" t="s">
        <v>283</v>
      </c>
      <c r="H48" s="1">
        <v>42633</v>
      </c>
      <c r="I48" t="s">
        <v>409</v>
      </c>
      <c r="J48">
        <f>2500*1</f>
        <v>2500</v>
      </c>
      <c r="L48" t="s">
        <v>722</v>
      </c>
      <c r="M48" s="3" t="s">
        <v>806</v>
      </c>
      <c r="P48" t="s">
        <v>22</v>
      </c>
      <c r="Q48" t="s">
        <v>23</v>
      </c>
      <c r="R48" s="3" t="s">
        <v>411</v>
      </c>
      <c r="S48" t="s">
        <v>24</v>
      </c>
      <c r="T48" t="s">
        <v>25</v>
      </c>
      <c r="U48" t="s">
        <v>785</v>
      </c>
    </row>
    <row r="49" spans="1:21" x14ac:dyDescent="0.25">
      <c r="A49" t="s">
        <v>18</v>
      </c>
      <c r="B49" t="s">
        <v>156</v>
      </c>
      <c r="C49" t="s">
        <v>19</v>
      </c>
      <c r="D49" s="2" t="s">
        <v>589</v>
      </c>
      <c r="E49" s="2" t="s">
        <v>590</v>
      </c>
      <c r="G49" t="s">
        <v>20</v>
      </c>
      <c r="H49" s="1">
        <v>42633</v>
      </c>
      <c r="I49">
        <v>2</v>
      </c>
      <c r="J49">
        <f>11500*1</f>
        <v>11500</v>
      </c>
      <c r="K49" t="s">
        <v>829</v>
      </c>
      <c r="L49" t="s">
        <v>157</v>
      </c>
      <c r="M49" s="3" t="s">
        <v>951</v>
      </c>
      <c r="P49" t="s">
        <v>22</v>
      </c>
      <c r="Q49" t="s">
        <v>23</v>
      </c>
      <c r="R49" s="3" t="s">
        <v>158</v>
      </c>
      <c r="S49" t="s">
        <v>24</v>
      </c>
      <c r="T49" t="s">
        <v>27</v>
      </c>
      <c r="U49" t="s">
        <v>779</v>
      </c>
    </row>
    <row r="50" spans="1:21" x14ac:dyDescent="0.25">
      <c r="A50" t="s">
        <v>18</v>
      </c>
      <c r="B50" t="s">
        <v>376</v>
      </c>
      <c r="C50" t="s">
        <v>19</v>
      </c>
      <c r="D50" s="2" t="s">
        <v>663</v>
      </c>
      <c r="G50" t="s">
        <v>377</v>
      </c>
      <c r="H50" s="1">
        <v>42633</v>
      </c>
      <c r="I50">
        <v>1</v>
      </c>
      <c r="J50">
        <f>8000*1</f>
        <v>8000</v>
      </c>
      <c r="L50" t="s">
        <v>378</v>
      </c>
      <c r="M50" s="3" t="s">
        <v>979</v>
      </c>
      <c r="P50" t="s">
        <v>22</v>
      </c>
      <c r="Q50" t="s">
        <v>23</v>
      </c>
      <c r="R50" s="3" t="s">
        <v>379</v>
      </c>
      <c r="S50" t="s">
        <v>24</v>
      </c>
      <c r="T50" t="s">
        <v>25</v>
      </c>
      <c r="U50" t="s">
        <v>785</v>
      </c>
    </row>
    <row r="51" spans="1:21" x14ac:dyDescent="0.25">
      <c r="A51" t="s">
        <v>18</v>
      </c>
      <c r="B51" t="s">
        <v>196</v>
      </c>
      <c r="C51" t="s">
        <v>19</v>
      </c>
      <c r="D51" s="2" t="s">
        <v>605</v>
      </c>
      <c r="G51" t="s">
        <v>31</v>
      </c>
      <c r="H51" s="1">
        <v>42633</v>
      </c>
      <c r="I51" t="s">
        <v>21</v>
      </c>
      <c r="J51">
        <f>1500*25</f>
        <v>37500</v>
      </c>
      <c r="L51" t="s">
        <v>197</v>
      </c>
      <c r="M51" s="3" t="s">
        <v>955</v>
      </c>
      <c r="P51" t="s">
        <v>22</v>
      </c>
      <c r="Q51" t="s">
        <v>23</v>
      </c>
      <c r="R51" s="3" t="s">
        <v>198</v>
      </c>
      <c r="S51" t="s">
        <v>24</v>
      </c>
      <c r="T51" t="s">
        <v>25</v>
      </c>
    </row>
    <row r="52" spans="1:21" x14ac:dyDescent="0.25">
      <c r="A52" t="s">
        <v>18</v>
      </c>
      <c r="B52" t="s">
        <v>93</v>
      </c>
      <c r="C52" t="s">
        <v>19</v>
      </c>
      <c r="D52" s="2" t="s">
        <v>569</v>
      </c>
      <c r="G52" t="s">
        <v>94</v>
      </c>
      <c r="H52" s="1">
        <v>42633</v>
      </c>
      <c r="I52">
        <v>2</v>
      </c>
      <c r="J52">
        <f>7000*1</f>
        <v>7000</v>
      </c>
      <c r="K52" t="s">
        <v>749</v>
      </c>
      <c r="L52" t="s">
        <v>95</v>
      </c>
      <c r="M52" s="3" t="s">
        <v>869</v>
      </c>
      <c r="O52" t="s">
        <v>859</v>
      </c>
      <c r="P52" t="s">
        <v>22</v>
      </c>
      <c r="Q52" t="s">
        <v>23</v>
      </c>
      <c r="R52" s="3" t="s">
        <v>96</v>
      </c>
      <c r="S52" t="s">
        <v>24</v>
      </c>
      <c r="T52" t="s">
        <v>57</v>
      </c>
    </row>
    <row r="53" spans="1:21" x14ac:dyDescent="0.25">
      <c r="A53" t="s">
        <v>18</v>
      </c>
      <c r="B53" t="s">
        <v>117</v>
      </c>
      <c r="C53" t="s">
        <v>19</v>
      </c>
      <c r="D53" s="2" t="s">
        <v>577</v>
      </c>
      <c r="G53" t="s">
        <v>94</v>
      </c>
      <c r="H53" s="1">
        <v>42633</v>
      </c>
      <c r="I53">
        <v>1</v>
      </c>
      <c r="J53">
        <f>8000*1</f>
        <v>8000</v>
      </c>
      <c r="L53" t="s">
        <v>118</v>
      </c>
      <c r="M53" s="3" t="s">
        <v>790</v>
      </c>
      <c r="P53" t="s">
        <v>22</v>
      </c>
      <c r="Q53" t="s">
        <v>23</v>
      </c>
      <c r="R53" s="3" t="s">
        <v>119</v>
      </c>
      <c r="S53" t="s">
        <v>24</v>
      </c>
      <c r="T53" t="s">
        <v>25</v>
      </c>
    </row>
    <row r="54" spans="1:21" x14ac:dyDescent="0.25">
      <c r="A54" t="s">
        <v>18</v>
      </c>
      <c r="B54" t="s">
        <v>326</v>
      </c>
      <c r="C54" t="s">
        <v>19</v>
      </c>
      <c r="D54" s="2" t="s">
        <v>646</v>
      </c>
      <c r="G54" t="s">
        <v>327</v>
      </c>
      <c r="H54" s="1">
        <v>42633</v>
      </c>
      <c r="I54">
        <v>2</v>
      </c>
      <c r="J54">
        <f>6000*1</f>
        <v>6000</v>
      </c>
      <c r="K54" t="s">
        <v>744</v>
      </c>
      <c r="L54" t="s">
        <v>328</v>
      </c>
      <c r="M54" s="3" t="s">
        <v>885</v>
      </c>
      <c r="P54" t="s">
        <v>22</v>
      </c>
      <c r="Q54" t="s">
        <v>23</v>
      </c>
      <c r="S54" t="s">
        <v>24</v>
      </c>
      <c r="T54" t="s">
        <v>36</v>
      </c>
    </row>
    <row r="55" spans="1:21" x14ac:dyDescent="0.25">
      <c r="A55" t="s">
        <v>18</v>
      </c>
      <c r="B55" t="s">
        <v>344</v>
      </c>
      <c r="C55" t="s">
        <v>19</v>
      </c>
      <c r="D55" s="2" t="s">
        <v>653</v>
      </c>
      <c r="G55" t="s">
        <v>209</v>
      </c>
      <c r="H55" s="1">
        <v>42633</v>
      </c>
      <c r="I55">
        <v>2</v>
      </c>
      <c r="J55">
        <f>4500*1</f>
        <v>4500</v>
      </c>
      <c r="L55" t="s">
        <v>345</v>
      </c>
      <c r="M55" s="3" t="s">
        <v>801</v>
      </c>
      <c r="P55" t="s">
        <v>22</v>
      </c>
      <c r="Q55" t="s">
        <v>23</v>
      </c>
      <c r="R55" s="3" t="s">
        <v>346</v>
      </c>
      <c r="S55" t="s">
        <v>24</v>
      </c>
      <c r="T55" t="s">
        <v>57</v>
      </c>
    </row>
    <row r="56" spans="1:21" x14ac:dyDescent="0.25">
      <c r="A56" t="s">
        <v>18</v>
      </c>
      <c r="B56" t="s">
        <v>128</v>
      </c>
      <c r="C56" t="s">
        <v>19</v>
      </c>
      <c r="D56" s="2" t="s">
        <v>581</v>
      </c>
      <c r="G56" t="s">
        <v>129</v>
      </c>
      <c r="H56" s="1">
        <v>42633</v>
      </c>
      <c r="I56">
        <v>1</v>
      </c>
      <c r="J56">
        <f>4200*1</f>
        <v>4200</v>
      </c>
      <c r="K56" t="s">
        <v>738</v>
      </c>
      <c r="L56" t="s">
        <v>130</v>
      </c>
      <c r="M56" s="3" t="s">
        <v>946</v>
      </c>
      <c r="P56" t="s">
        <v>22</v>
      </c>
      <c r="Q56" t="s">
        <v>23</v>
      </c>
      <c r="S56" t="s">
        <v>24</v>
      </c>
      <c r="T56" t="s">
        <v>30</v>
      </c>
    </row>
    <row r="57" spans="1:21" x14ac:dyDescent="0.25">
      <c r="A57" t="s">
        <v>18</v>
      </c>
      <c r="B57" t="s">
        <v>468</v>
      </c>
      <c r="C57" t="s">
        <v>19</v>
      </c>
      <c r="D57" s="2" t="s">
        <v>699</v>
      </c>
      <c r="G57" t="s">
        <v>94</v>
      </c>
      <c r="H57" s="1">
        <v>42633</v>
      </c>
      <c r="I57" t="s">
        <v>409</v>
      </c>
      <c r="J57">
        <f>3000*1</f>
        <v>3000</v>
      </c>
      <c r="K57" t="s">
        <v>760</v>
      </c>
      <c r="L57" t="s">
        <v>733</v>
      </c>
      <c r="M57" s="3" t="s">
        <v>895</v>
      </c>
      <c r="P57" t="s">
        <v>22</v>
      </c>
      <c r="Q57" t="s">
        <v>23</v>
      </c>
      <c r="R57" s="3" t="s">
        <v>469</v>
      </c>
      <c r="S57" t="s">
        <v>24</v>
      </c>
      <c r="T57" t="s">
        <v>143</v>
      </c>
    </row>
    <row r="58" spans="1:21" x14ac:dyDescent="0.25">
      <c r="A58" t="s">
        <v>18</v>
      </c>
      <c r="B58" t="s">
        <v>478</v>
      </c>
      <c r="C58" t="s">
        <v>19</v>
      </c>
      <c r="D58" s="2" t="s">
        <v>704</v>
      </c>
      <c r="G58" t="s">
        <v>479</v>
      </c>
      <c r="H58" s="1">
        <v>42633</v>
      </c>
      <c r="I58" t="s">
        <v>409</v>
      </c>
      <c r="J58">
        <f>2200*1</f>
        <v>2200</v>
      </c>
      <c r="L58" t="s">
        <v>480</v>
      </c>
      <c r="M58" s="3" t="s">
        <v>818</v>
      </c>
      <c r="P58" t="s">
        <v>22</v>
      </c>
      <c r="Q58" t="s">
        <v>23</v>
      </c>
      <c r="S58" t="s">
        <v>24</v>
      </c>
      <c r="T58" t="s">
        <v>32</v>
      </c>
    </row>
    <row r="59" spans="1:21" x14ac:dyDescent="0.25">
      <c r="A59" t="s">
        <v>18</v>
      </c>
      <c r="B59" t="s">
        <v>148</v>
      </c>
      <c r="C59" t="s">
        <v>19</v>
      </c>
      <c r="D59" s="2" t="s">
        <v>586</v>
      </c>
      <c r="G59" t="s">
        <v>102</v>
      </c>
      <c r="H59" s="1">
        <v>42633</v>
      </c>
      <c r="I59">
        <v>2</v>
      </c>
      <c r="J59">
        <f>6000*1</f>
        <v>6000</v>
      </c>
      <c r="K59" t="s">
        <v>828</v>
      </c>
      <c r="L59" t="s">
        <v>716</v>
      </c>
      <c r="M59" s="3" t="s">
        <v>949</v>
      </c>
      <c r="P59" t="s">
        <v>22</v>
      </c>
      <c r="Q59" t="s">
        <v>23</v>
      </c>
      <c r="R59" s="3" t="s">
        <v>149</v>
      </c>
      <c r="S59" t="s">
        <v>24</v>
      </c>
      <c r="T59" t="s">
        <v>30</v>
      </c>
      <c r="U59" t="s">
        <v>786</v>
      </c>
    </row>
    <row r="60" spans="1:21" x14ac:dyDescent="0.25">
      <c r="A60" t="s">
        <v>18</v>
      </c>
      <c r="B60" t="s">
        <v>269</v>
      </c>
      <c r="C60" t="s">
        <v>19</v>
      </c>
      <c r="D60" s="2" t="s">
        <v>628</v>
      </c>
      <c r="E60" s="2" t="s">
        <v>629</v>
      </c>
      <c r="G60" t="s">
        <v>173</v>
      </c>
      <c r="H60" s="1">
        <v>42633</v>
      </c>
      <c r="I60">
        <v>2</v>
      </c>
      <c r="J60">
        <f>5500*1</f>
        <v>5500</v>
      </c>
      <c r="L60" t="s">
        <v>270</v>
      </c>
      <c r="M60" s="3" t="s">
        <v>964</v>
      </c>
      <c r="P60" t="s">
        <v>22</v>
      </c>
      <c r="Q60" t="s">
        <v>23</v>
      </c>
      <c r="R60" s="3" t="s">
        <v>271</v>
      </c>
      <c r="S60" t="s">
        <v>24</v>
      </c>
      <c r="T60" t="s">
        <v>36</v>
      </c>
    </row>
    <row r="61" spans="1:21" x14ac:dyDescent="0.25">
      <c r="A61" t="s">
        <v>18</v>
      </c>
      <c r="B61" t="s">
        <v>108</v>
      </c>
      <c r="C61" t="s">
        <v>19</v>
      </c>
      <c r="D61" s="2" t="s">
        <v>573</v>
      </c>
      <c r="G61" t="s">
        <v>84</v>
      </c>
      <c r="H61" s="1">
        <v>42633</v>
      </c>
      <c r="I61">
        <v>1</v>
      </c>
      <c r="J61">
        <f>3000*1</f>
        <v>3000</v>
      </c>
      <c r="L61" t="s">
        <v>109</v>
      </c>
      <c r="M61" s="3" t="s">
        <v>906</v>
      </c>
      <c r="P61" t="s">
        <v>22</v>
      </c>
      <c r="Q61" t="s">
        <v>23</v>
      </c>
      <c r="S61" t="s">
        <v>24</v>
      </c>
      <c r="T61" t="s">
        <v>30</v>
      </c>
      <c r="U61" t="s">
        <v>551</v>
      </c>
    </row>
    <row r="62" spans="1:21" x14ac:dyDescent="0.25">
      <c r="A62" t="s">
        <v>18</v>
      </c>
      <c r="B62" t="s">
        <v>419</v>
      </c>
      <c r="C62" t="s">
        <v>19</v>
      </c>
      <c r="D62" s="2" t="s">
        <v>679</v>
      </c>
      <c r="G62" t="s">
        <v>402</v>
      </c>
      <c r="H62" s="1">
        <v>42633</v>
      </c>
      <c r="I62" t="s">
        <v>409</v>
      </c>
      <c r="J62">
        <f>3500*1</f>
        <v>3500</v>
      </c>
      <c r="L62" t="s">
        <v>420</v>
      </c>
      <c r="M62" s="3" t="s">
        <v>981</v>
      </c>
      <c r="P62" t="s">
        <v>22</v>
      </c>
      <c r="Q62" t="s">
        <v>23</v>
      </c>
      <c r="R62" s="3" t="s">
        <v>421</v>
      </c>
      <c r="S62" t="s">
        <v>24</v>
      </c>
      <c r="T62" t="s">
        <v>25</v>
      </c>
    </row>
    <row r="63" spans="1:21" x14ac:dyDescent="0.25">
      <c r="A63" t="s">
        <v>18</v>
      </c>
      <c r="B63" t="s">
        <v>435</v>
      </c>
      <c r="C63" t="s">
        <v>19</v>
      </c>
      <c r="D63" s="2" t="s">
        <v>686</v>
      </c>
      <c r="G63" t="s">
        <v>436</v>
      </c>
      <c r="H63" s="1">
        <v>42633</v>
      </c>
      <c r="I63" t="s">
        <v>409</v>
      </c>
      <c r="J63">
        <f>1550*1</f>
        <v>1550</v>
      </c>
      <c r="L63" t="s">
        <v>437</v>
      </c>
      <c r="M63" s="3" t="s">
        <v>810</v>
      </c>
      <c r="P63" t="s">
        <v>22</v>
      </c>
      <c r="Q63" t="s">
        <v>23</v>
      </c>
      <c r="S63" t="s">
        <v>24</v>
      </c>
      <c r="T63" t="s">
        <v>143</v>
      </c>
    </row>
    <row r="64" spans="1:21" x14ac:dyDescent="0.25">
      <c r="A64" t="s">
        <v>18</v>
      </c>
      <c r="B64" t="s">
        <v>454</v>
      </c>
      <c r="C64" t="s">
        <v>19</v>
      </c>
      <c r="D64" s="2" t="s">
        <v>693</v>
      </c>
      <c r="G64" t="s">
        <v>455</v>
      </c>
      <c r="H64" s="1">
        <v>42633</v>
      </c>
      <c r="I64" t="s">
        <v>409</v>
      </c>
      <c r="J64">
        <f>1000*1</f>
        <v>1000</v>
      </c>
      <c r="L64" t="s">
        <v>456</v>
      </c>
      <c r="M64" s="3" t="s">
        <v>812</v>
      </c>
      <c r="P64" t="s">
        <v>22</v>
      </c>
      <c r="Q64" t="s">
        <v>23</v>
      </c>
      <c r="S64" t="s">
        <v>24</v>
      </c>
      <c r="T64" t="s">
        <v>49</v>
      </c>
    </row>
    <row r="65" spans="1:21" x14ac:dyDescent="0.25">
      <c r="A65" t="s">
        <v>18</v>
      </c>
      <c r="B65" t="s">
        <v>417</v>
      </c>
      <c r="C65" t="s">
        <v>19</v>
      </c>
      <c r="D65" s="2" t="s">
        <v>678</v>
      </c>
      <c r="G65" t="s">
        <v>34</v>
      </c>
      <c r="H65" s="1">
        <v>42633</v>
      </c>
      <c r="I65" t="s">
        <v>409</v>
      </c>
      <c r="J65">
        <f>1200*1</f>
        <v>1200</v>
      </c>
      <c r="L65" t="s">
        <v>732</v>
      </c>
      <c r="M65" s="3" t="s">
        <v>925</v>
      </c>
      <c r="P65" t="s">
        <v>22</v>
      </c>
      <c r="Q65" t="s">
        <v>23</v>
      </c>
      <c r="R65" s="3" t="s">
        <v>418</v>
      </c>
      <c r="S65" t="s">
        <v>24</v>
      </c>
      <c r="T65" t="s">
        <v>25</v>
      </c>
    </row>
    <row r="66" spans="1:21" x14ac:dyDescent="0.25">
      <c r="A66" t="s">
        <v>18</v>
      </c>
      <c r="B66" t="s">
        <v>139</v>
      </c>
      <c r="C66" t="s">
        <v>19</v>
      </c>
      <c r="D66" s="2" t="s">
        <v>584</v>
      </c>
      <c r="G66" t="s">
        <v>140</v>
      </c>
      <c r="H66" s="1">
        <v>42633</v>
      </c>
      <c r="I66">
        <v>2</v>
      </c>
      <c r="J66">
        <f>13000*1</f>
        <v>13000</v>
      </c>
      <c r="L66" t="s">
        <v>141</v>
      </c>
      <c r="M66" s="3" t="s">
        <v>948</v>
      </c>
      <c r="P66" t="s">
        <v>22</v>
      </c>
      <c r="Q66" t="s">
        <v>23</v>
      </c>
      <c r="R66" s="3" t="s">
        <v>142</v>
      </c>
      <c r="S66" t="s">
        <v>24</v>
      </c>
      <c r="T66" t="s">
        <v>143</v>
      </c>
    </row>
    <row r="67" spans="1:21" x14ac:dyDescent="0.25">
      <c r="A67" t="s">
        <v>18</v>
      </c>
      <c r="B67" t="s">
        <v>37</v>
      </c>
      <c r="C67" t="s">
        <v>19</v>
      </c>
      <c r="D67" s="2" t="s">
        <v>553</v>
      </c>
      <c r="G67" t="s">
        <v>38</v>
      </c>
      <c r="H67" s="1">
        <v>42633</v>
      </c>
      <c r="I67">
        <v>2</v>
      </c>
      <c r="J67">
        <f>8500*1</f>
        <v>8500</v>
      </c>
      <c r="L67" t="s">
        <v>39</v>
      </c>
      <c r="M67" s="3" t="s">
        <v>788</v>
      </c>
      <c r="P67" t="s">
        <v>22</v>
      </c>
      <c r="Q67" t="s">
        <v>23</v>
      </c>
      <c r="R67" s="3" t="s">
        <v>40</v>
      </c>
      <c r="S67" t="s">
        <v>24</v>
      </c>
      <c r="T67" t="s">
        <v>27</v>
      </c>
    </row>
    <row r="68" spans="1:21" x14ac:dyDescent="0.25">
      <c r="A68" t="s">
        <v>18</v>
      </c>
      <c r="B68" t="s">
        <v>323</v>
      </c>
      <c r="C68" t="s">
        <v>19</v>
      </c>
      <c r="D68" s="2" t="s">
        <v>645</v>
      </c>
      <c r="G68" t="s">
        <v>54</v>
      </c>
      <c r="H68" s="1">
        <v>42633</v>
      </c>
      <c r="I68">
        <v>2</v>
      </c>
      <c r="J68">
        <f>24000*1</f>
        <v>24000</v>
      </c>
      <c r="K68" t="s">
        <v>742</v>
      </c>
      <c r="L68" t="s">
        <v>324</v>
      </c>
      <c r="M68" s="3" t="s">
        <v>884</v>
      </c>
      <c r="P68" t="s">
        <v>22</v>
      </c>
      <c r="Q68" t="s">
        <v>23</v>
      </c>
      <c r="R68" s="3" t="s">
        <v>325</v>
      </c>
      <c r="S68" t="s">
        <v>24</v>
      </c>
      <c r="T68" t="s">
        <v>85</v>
      </c>
    </row>
    <row r="69" spans="1:21" x14ac:dyDescent="0.25">
      <c r="A69" t="s">
        <v>18</v>
      </c>
      <c r="B69" t="s">
        <v>432</v>
      </c>
      <c r="C69" t="s">
        <v>19</v>
      </c>
      <c r="D69" s="2" t="s">
        <v>685</v>
      </c>
      <c r="G69" t="s">
        <v>433</v>
      </c>
      <c r="H69" s="1">
        <v>42633</v>
      </c>
      <c r="I69" t="s">
        <v>409</v>
      </c>
      <c r="J69">
        <f>2000*1</f>
        <v>2000</v>
      </c>
      <c r="L69" t="s">
        <v>434</v>
      </c>
      <c r="M69" s="3" t="s">
        <v>809</v>
      </c>
      <c r="P69" t="s">
        <v>22</v>
      </c>
      <c r="Q69" t="s">
        <v>23</v>
      </c>
      <c r="S69" t="s">
        <v>24</v>
      </c>
      <c r="T69" t="s">
        <v>26</v>
      </c>
    </row>
    <row r="70" spans="1:21" x14ac:dyDescent="0.25">
      <c r="A70" t="s">
        <v>18</v>
      </c>
      <c r="B70" t="s">
        <v>397</v>
      </c>
      <c r="C70" t="s">
        <v>19</v>
      </c>
      <c r="D70" s="2" t="s">
        <v>670</v>
      </c>
      <c r="G70" t="s">
        <v>129</v>
      </c>
      <c r="H70" s="1">
        <v>42633</v>
      </c>
      <c r="I70">
        <v>3</v>
      </c>
      <c r="J70">
        <f>13900*1</f>
        <v>13900</v>
      </c>
      <c r="L70" t="s">
        <v>398</v>
      </c>
      <c r="M70" s="3" t="s">
        <v>924</v>
      </c>
      <c r="P70" t="s">
        <v>22</v>
      </c>
      <c r="Q70" t="s">
        <v>23</v>
      </c>
      <c r="R70" s="3" t="s">
        <v>399</v>
      </c>
      <c r="S70" t="s">
        <v>24</v>
      </c>
      <c r="T70" t="s">
        <v>25</v>
      </c>
    </row>
    <row r="71" spans="1:21" x14ac:dyDescent="0.25">
      <c r="A71" t="s">
        <v>18</v>
      </c>
      <c r="B71" t="s">
        <v>150</v>
      </c>
      <c r="C71" t="s">
        <v>19</v>
      </c>
      <c r="D71" s="2" t="s">
        <v>587</v>
      </c>
      <c r="G71" t="s">
        <v>151</v>
      </c>
      <c r="H71" s="1">
        <v>42633</v>
      </c>
      <c r="I71">
        <v>2</v>
      </c>
      <c r="J71">
        <f>9000*1</f>
        <v>9000</v>
      </c>
      <c r="L71" t="s">
        <v>152</v>
      </c>
      <c r="M71" s="3" t="s">
        <v>910</v>
      </c>
      <c r="P71" t="s">
        <v>22</v>
      </c>
      <c r="Q71" t="s">
        <v>23</v>
      </c>
      <c r="R71" s="3" t="s">
        <v>153</v>
      </c>
      <c r="S71" t="s">
        <v>24</v>
      </c>
      <c r="T71" t="s">
        <v>25</v>
      </c>
      <c r="U71" t="s">
        <v>776</v>
      </c>
    </row>
    <row r="72" spans="1:21" x14ac:dyDescent="0.25">
      <c r="A72" t="s">
        <v>18</v>
      </c>
      <c r="B72" t="s">
        <v>177</v>
      </c>
      <c r="C72" t="s">
        <v>19</v>
      </c>
      <c r="D72" s="2" t="s">
        <v>598</v>
      </c>
      <c r="G72" t="s">
        <v>178</v>
      </c>
      <c r="H72" s="1">
        <v>42633</v>
      </c>
      <c r="I72">
        <v>2</v>
      </c>
      <c r="J72">
        <f>4000*1</f>
        <v>4000</v>
      </c>
      <c r="L72" t="s">
        <v>112</v>
      </c>
      <c r="M72" s="3" t="s">
        <v>794</v>
      </c>
      <c r="P72" t="s">
        <v>22</v>
      </c>
      <c r="Q72" t="s">
        <v>23</v>
      </c>
      <c r="R72" s="3" t="s">
        <v>179</v>
      </c>
      <c r="S72" t="s">
        <v>24</v>
      </c>
      <c r="T72" t="s">
        <v>143</v>
      </c>
    </row>
    <row r="73" spans="1:21" x14ac:dyDescent="0.25">
      <c r="A73" t="s">
        <v>18</v>
      </c>
      <c r="B73" t="s">
        <v>69</v>
      </c>
      <c r="C73" t="s">
        <v>19</v>
      </c>
      <c r="D73" s="2" t="s">
        <v>562</v>
      </c>
      <c r="G73" t="s">
        <v>70</v>
      </c>
      <c r="H73" s="1">
        <v>42633</v>
      </c>
      <c r="I73">
        <v>2</v>
      </c>
      <c r="J73">
        <f>7000*1</f>
        <v>7000</v>
      </c>
      <c r="K73" t="s">
        <v>824</v>
      </c>
      <c r="L73" t="s">
        <v>71</v>
      </c>
      <c r="M73" s="3" t="s">
        <v>939</v>
      </c>
      <c r="P73" t="s">
        <v>22</v>
      </c>
      <c r="Q73" t="s">
        <v>23</v>
      </c>
      <c r="R73" s="3" t="s">
        <v>72</v>
      </c>
      <c r="S73" t="s">
        <v>24</v>
      </c>
      <c r="T73" t="s">
        <v>30</v>
      </c>
    </row>
    <row r="74" spans="1:21" x14ac:dyDescent="0.25">
      <c r="A74" t="s">
        <v>18</v>
      </c>
      <c r="B74" t="s">
        <v>383</v>
      </c>
      <c r="C74" t="s">
        <v>19</v>
      </c>
      <c r="D74" s="2" t="s">
        <v>665</v>
      </c>
      <c r="G74" t="s">
        <v>131</v>
      </c>
      <c r="H74" s="1">
        <v>42633</v>
      </c>
      <c r="I74">
        <v>2</v>
      </c>
      <c r="J74">
        <f>1500*25</f>
        <v>37500</v>
      </c>
      <c r="K74" t="s">
        <v>849</v>
      </c>
      <c r="L74" t="s">
        <v>384</v>
      </c>
      <c r="M74" s="3" t="s">
        <v>923</v>
      </c>
      <c r="P74" t="s">
        <v>22</v>
      </c>
      <c r="Q74" t="s">
        <v>23</v>
      </c>
      <c r="R74" s="3" t="s">
        <v>385</v>
      </c>
      <c r="S74" t="s">
        <v>24</v>
      </c>
      <c r="T74" t="s">
        <v>27</v>
      </c>
      <c r="U74" t="s">
        <v>521</v>
      </c>
    </row>
    <row r="75" spans="1:21" x14ac:dyDescent="0.25">
      <c r="A75" t="s">
        <v>18</v>
      </c>
      <c r="B75" t="s">
        <v>41</v>
      </c>
      <c r="C75" t="s">
        <v>19</v>
      </c>
      <c r="D75" s="2" t="s">
        <v>554</v>
      </c>
      <c r="G75" t="s">
        <v>42</v>
      </c>
      <c r="H75" s="1">
        <v>42633</v>
      </c>
      <c r="I75">
        <v>2</v>
      </c>
      <c r="J75">
        <f>6500*1</f>
        <v>6500</v>
      </c>
      <c r="K75" t="s">
        <v>935</v>
      </c>
      <c r="L75" t="s">
        <v>43</v>
      </c>
      <c r="M75" s="3" t="s">
        <v>936</v>
      </c>
      <c r="P75" t="s">
        <v>22</v>
      </c>
      <c r="Q75" t="s">
        <v>23</v>
      </c>
      <c r="R75" s="3" t="s">
        <v>44</v>
      </c>
      <c r="S75" t="s">
        <v>24</v>
      </c>
      <c r="T75" t="s">
        <v>30</v>
      </c>
    </row>
    <row r="76" spans="1:21" x14ac:dyDescent="0.25">
      <c r="A76" t="s">
        <v>18</v>
      </c>
      <c r="B76" t="s">
        <v>522</v>
      </c>
      <c r="C76" t="s">
        <v>489</v>
      </c>
      <c r="D76" s="2" t="s">
        <v>711</v>
      </c>
      <c r="G76" t="s">
        <v>523</v>
      </c>
      <c r="H76" s="1">
        <v>42633</v>
      </c>
      <c r="I76">
        <v>2</v>
      </c>
      <c r="J76">
        <v>5700</v>
      </c>
      <c r="K76" t="s">
        <v>852</v>
      </c>
      <c r="L76" t="s">
        <v>524</v>
      </c>
      <c r="M76" s="3" t="s">
        <v>899</v>
      </c>
      <c r="N76" t="s">
        <v>525</v>
      </c>
      <c r="O76" t="s">
        <v>526</v>
      </c>
      <c r="P76" t="s">
        <v>22</v>
      </c>
      <c r="Q76" t="s">
        <v>23</v>
      </c>
      <c r="R76" s="3" t="s">
        <v>527</v>
      </c>
      <c r="S76" t="s">
        <v>24</v>
      </c>
      <c r="T76" t="s">
        <v>143</v>
      </c>
    </row>
    <row r="77" spans="1:21" x14ac:dyDescent="0.25">
      <c r="A77" t="s">
        <v>18</v>
      </c>
      <c r="B77" t="s">
        <v>265</v>
      </c>
      <c r="C77" t="s">
        <v>19</v>
      </c>
      <c r="D77" s="2" t="s">
        <v>627</v>
      </c>
      <c r="G77" t="s">
        <v>94</v>
      </c>
      <c r="H77" s="1">
        <v>42633</v>
      </c>
      <c r="I77">
        <v>2</v>
      </c>
      <c r="J77">
        <f>10000*1</f>
        <v>10000</v>
      </c>
      <c r="L77" t="s">
        <v>266</v>
      </c>
      <c r="M77" s="3" t="s">
        <v>963</v>
      </c>
      <c r="P77" t="s">
        <v>22</v>
      </c>
      <c r="Q77" t="s">
        <v>23</v>
      </c>
      <c r="R77" s="3" t="s">
        <v>267</v>
      </c>
      <c r="S77" t="s">
        <v>24</v>
      </c>
      <c r="T77" t="s">
        <v>25</v>
      </c>
    </row>
    <row r="78" spans="1:21" x14ac:dyDescent="0.25">
      <c r="A78" t="s">
        <v>18</v>
      </c>
      <c r="B78" t="s">
        <v>105</v>
      </c>
      <c r="C78" t="s">
        <v>19</v>
      </c>
      <c r="D78" s="2" t="s">
        <v>572</v>
      </c>
      <c r="G78" t="s">
        <v>106</v>
      </c>
      <c r="H78" s="1">
        <v>42633</v>
      </c>
      <c r="I78">
        <v>3</v>
      </c>
      <c r="J78">
        <f>12500*25</f>
        <v>312500</v>
      </c>
      <c r="K78" t="s">
        <v>853</v>
      </c>
      <c r="L78" t="s">
        <v>905</v>
      </c>
      <c r="M78" s="3" t="s">
        <v>943</v>
      </c>
      <c r="P78" t="s">
        <v>22</v>
      </c>
      <c r="Q78" t="s">
        <v>23</v>
      </c>
      <c r="R78" s="3" t="s">
        <v>107</v>
      </c>
      <c r="S78" t="s">
        <v>24</v>
      </c>
      <c r="T78" t="s">
        <v>30</v>
      </c>
      <c r="U78" t="s">
        <v>508</v>
      </c>
    </row>
    <row r="79" spans="1:21" x14ac:dyDescent="0.25">
      <c r="A79" t="s">
        <v>18</v>
      </c>
      <c r="B79" t="s">
        <v>272</v>
      </c>
      <c r="C79" t="s">
        <v>19</v>
      </c>
      <c r="D79" s="2" t="s">
        <v>630</v>
      </c>
      <c r="G79" t="s">
        <v>46</v>
      </c>
      <c r="H79" s="1">
        <v>42633</v>
      </c>
      <c r="I79">
        <v>3</v>
      </c>
      <c r="J79">
        <f>8000*1</f>
        <v>8000</v>
      </c>
      <c r="K79" t="s">
        <v>839</v>
      </c>
      <c r="L79" t="s">
        <v>273</v>
      </c>
      <c r="M79" s="3" t="s">
        <v>880</v>
      </c>
      <c r="P79" t="s">
        <v>22</v>
      </c>
      <c r="Q79" t="s">
        <v>23</v>
      </c>
      <c r="R79" s="3" t="s">
        <v>274</v>
      </c>
      <c r="S79" t="s">
        <v>24</v>
      </c>
      <c r="T79" t="s">
        <v>25</v>
      </c>
    </row>
    <row r="80" spans="1:21" x14ac:dyDescent="0.25">
      <c r="A80" t="s">
        <v>18</v>
      </c>
      <c r="B80" t="s">
        <v>257</v>
      </c>
      <c r="C80" t="s">
        <v>19</v>
      </c>
      <c r="D80" s="2" t="s">
        <v>625</v>
      </c>
      <c r="G80" t="s">
        <v>258</v>
      </c>
      <c r="H80" s="1">
        <v>42633</v>
      </c>
      <c r="I80">
        <v>1</v>
      </c>
      <c r="J80">
        <f>4800*1</f>
        <v>4800</v>
      </c>
      <c r="K80" t="s">
        <v>837</v>
      </c>
      <c r="L80" t="s">
        <v>259</v>
      </c>
      <c r="M80" s="3" t="s">
        <v>961</v>
      </c>
      <c r="P80" t="s">
        <v>22</v>
      </c>
      <c r="Q80" t="s">
        <v>23</v>
      </c>
      <c r="R80" s="3" t="s">
        <v>260</v>
      </c>
      <c r="S80" t="s">
        <v>24</v>
      </c>
      <c r="T80" t="s">
        <v>36</v>
      </c>
    </row>
    <row r="81" spans="1:21" x14ac:dyDescent="0.25">
      <c r="A81" t="s">
        <v>18</v>
      </c>
      <c r="B81" t="s">
        <v>212</v>
      </c>
      <c r="C81" t="s">
        <v>19</v>
      </c>
      <c r="D81" s="2" t="s">
        <v>610</v>
      </c>
      <c r="G81" t="s">
        <v>172</v>
      </c>
      <c r="H81" s="1">
        <v>42633</v>
      </c>
      <c r="I81">
        <v>2</v>
      </c>
      <c r="J81">
        <f>11500*1</f>
        <v>11500</v>
      </c>
      <c r="L81" t="s">
        <v>213</v>
      </c>
      <c r="M81" s="3" t="s">
        <v>957</v>
      </c>
      <c r="P81" t="s">
        <v>22</v>
      </c>
      <c r="Q81" t="s">
        <v>23</v>
      </c>
      <c r="R81" s="3" t="s">
        <v>214</v>
      </c>
      <c r="S81" t="s">
        <v>24</v>
      </c>
      <c r="T81" t="s">
        <v>57</v>
      </c>
    </row>
    <row r="82" spans="1:21" x14ac:dyDescent="0.25">
      <c r="A82" t="s">
        <v>18</v>
      </c>
      <c r="B82" t="s">
        <v>308</v>
      </c>
      <c r="C82" t="s">
        <v>19</v>
      </c>
      <c r="D82" s="2" t="s">
        <v>641</v>
      </c>
      <c r="G82" t="s">
        <v>309</v>
      </c>
      <c r="H82" s="1">
        <v>42633</v>
      </c>
      <c r="I82">
        <v>1</v>
      </c>
      <c r="J82">
        <f>5000*1</f>
        <v>5000</v>
      </c>
      <c r="K82" t="s">
        <v>754</v>
      </c>
      <c r="L82" t="s">
        <v>310</v>
      </c>
      <c r="M82" s="3" t="s">
        <v>882</v>
      </c>
      <c r="P82" t="s">
        <v>22</v>
      </c>
      <c r="Q82" t="s">
        <v>23</v>
      </c>
      <c r="S82" t="s">
        <v>24</v>
      </c>
      <c r="T82" t="s">
        <v>30</v>
      </c>
    </row>
    <row r="83" spans="1:21" x14ac:dyDescent="0.25">
      <c r="A83" t="s">
        <v>18</v>
      </c>
      <c r="B83" t="s">
        <v>354</v>
      </c>
      <c r="C83" t="s">
        <v>19</v>
      </c>
      <c r="D83" s="2" t="s">
        <v>656</v>
      </c>
      <c r="G83" t="s">
        <v>355</v>
      </c>
      <c r="H83" s="1">
        <v>42633</v>
      </c>
      <c r="I83" t="s">
        <v>21</v>
      </c>
      <c r="J83">
        <f>3000*25</f>
        <v>75000</v>
      </c>
      <c r="L83" t="s">
        <v>356</v>
      </c>
      <c r="M83" s="3" t="s">
        <v>975</v>
      </c>
      <c r="O83" t="s">
        <v>856</v>
      </c>
      <c r="P83" t="s">
        <v>22</v>
      </c>
      <c r="Q83" t="s">
        <v>23</v>
      </c>
      <c r="R83" s="3" t="s">
        <v>357</v>
      </c>
      <c r="S83" t="s">
        <v>24</v>
      </c>
      <c r="T83" t="s">
        <v>30</v>
      </c>
    </row>
    <row r="84" spans="1:21" x14ac:dyDescent="0.25">
      <c r="A84" t="s">
        <v>18</v>
      </c>
      <c r="B84" t="s">
        <v>466</v>
      </c>
      <c r="C84" t="s">
        <v>19</v>
      </c>
      <c r="D84" s="2" t="s">
        <v>698</v>
      </c>
      <c r="G84" t="s">
        <v>54</v>
      </c>
      <c r="H84" s="1">
        <v>42633</v>
      </c>
      <c r="I84" t="s">
        <v>409</v>
      </c>
      <c r="J84">
        <f>1500*1</f>
        <v>1500</v>
      </c>
      <c r="L84" t="s">
        <v>467</v>
      </c>
      <c r="M84" s="3" t="s">
        <v>815</v>
      </c>
      <c r="P84" t="s">
        <v>22</v>
      </c>
      <c r="Q84" t="s">
        <v>23</v>
      </c>
      <c r="S84" t="s">
        <v>24</v>
      </c>
      <c r="T84" t="s">
        <v>57</v>
      </c>
    </row>
    <row r="85" spans="1:21" x14ac:dyDescent="0.25">
      <c r="A85" t="s">
        <v>18</v>
      </c>
      <c r="B85" t="s">
        <v>180</v>
      </c>
      <c r="C85" t="s">
        <v>19</v>
      </c>
      <c r="D85" s="2" t="s">
        <v>599</v>
      </c>
      <c r="E85" s="2" t="s">
        <v>600</v>
      </c>
      <c r="G85" t="s">
        <v>106</v>
      </c>
      <c r="H85" s="1">
        <v>42633</v>
      </c>
      <c r="I85">
        <v>3</v>
      </c>
      <c r="J85">
        <f>800*25</f>
        <v>20000</v>
      </c>
      <c r="K85" t="s">
        <v>830</v>
      </c>
      <c r="L85" t="s">
        <v>721</v>
      </c>
      <c r="M85" s="3" t="s">
        <v>872</v>
      </c>
      <c r="P85" t="s">
        <v>22</v>
      </c>
      <c r="Q85" t="s">
        <v>23</v>
      </c>
      <c r="R85" s="3" t="s">
        <v>181</v>
      </c>
      <c r="S85" t="s">
        <v>24</v>
      </c>
      <c r="T85" t="s">
        <v>27</v>
      </c>
    </row>
    <row r="86" spans="1:21" x14ac:dyDescent="0.25">
      <c r="A86" t="s">
        <v>18</v>
      </c>
      <c r="B86" t="s">
        <v>162</v>
      </c>
      <c r="C86" t="s">
        <v>19</v>
      </c>
      <c r="D86" s="2" t="s">
        <v>592</v>
      </c>
      <c r="G86" t="s">
        <v>163</v>
      </c>
      <c r="H86" s="1">
        <v>42633</v>
      </c>
      <c r="I86">
        <v>2</v>
      </c>
      <c r="J86">
        <f>20000*1</f>
        <v>20000</v>
      </c>
      <c r="K86" t="s">
        <v>740</v>
      </c>
      <c r="L86" t="s">
        <v>164</v>
      </c>
      <c r="M86" s="3" t="s">
        <v>871</v>
      </c>
      <c r="P86" t="s">
        <v>22</v>
      </c>
      <c r="Q86" t="s">
        <v>23</v>
      </c>
      <c r="R86" s="3" t="s">
        <v>165</v>
      </c>
      <c r="S86" t="s">
        <v>24</v>
      </c>
      <c r="T86" t="s">
        <v>30</v>
      </c>
      <c r="U86" t="s">
        <v>781</v>
      </c>
    </row>
    <row r="87" spans="1:21" x14ac:dyDescent="0.25">
      <c r="A87" t="s">
        <v>18</v>
      </c>
      <c r="B87" t="s">
        <v>182</v>
      </c>
      <c r="C87" t="s">
        <v>19</v>
      </c>
      <c r="D87" s="2" t="s">
        <v>601</v>
      </c>
      <c r="G87" t="s">
        <v>42</v>
      </c>
      <c r="H87" s="1">
        <v>42633</v>
      </c>
      <c r="I87">
        <v>3</v>
      </c>
      <c r="J87">
        <f>20000*1</f>
        <v>20000</v>
      </c>
      <c r="K87" t="s">
        <v>746</v>
      </c>
      <c r="L87" t="s">
        <v>183</v>
      </c>
      <c r="M87" s="3" t="s">
        <v>912</v>
      </c>
      <c r="O87" t="s">
        <v>863</v>
      </c>
      <c r="P87" t="s">
        <v>22</v>
      </c>
      <c r="Q87" t="s">
        <v>23</v>
      </c>
      <c r="R87" s="3" t="s">
        <v>184</v>
      </c>
      <c r="S87" t="s">
        <v>24</v>
      </c>
      <c r="T87" t="s">
        <v>26</v>
      </c>
    </row>
    <row r="88" spans="1:21" x14ac:dyDescent="0.25">
      <c r="A88" t="s">
        <v>18</v>
      </c>
      <c r="B88" t="s">
        <v>293</v>
      </c>
      <c r="C88" t="s">
        <v>19</v>
      </c>
      <c r="D88" s="2" t="s">
        <v>636</v>
      </c>
      <c r="G88" t="s">
        <v>294</v>
      </c>
      <c r="H88" s="1">
        <v>42633</v>
      </c>
      <c r="I88">
        <v>2</v>
      </c>
      <c r="J88">
        <f>400*25</f>
        <v>10000</v>
      </c>
      <c r="L88" t="s">
        <v>295</v>
      </c>
      <c r="M88" s="3" t="s">
        <v>967</v>
      </c>
      <c r="P88" t="s">
        <v>22</v>
      </c>
      <c r="Q88" t="s">
        <v>23</v>
      </c>
      <c r="R88" s="3" t="s">
        <v>296</v>
      </c>
      <c r="S88" t="s">
        <v>24</v>
      </c>
      <c r="T88" t="s">
        <v>27</v>
      </c>
      <c r="U88" t="s">
        <v>779</v>
      </c>
    </row>
    <row r="89" spans="1:21" x14ac:dyDescent="0.25">
      <c r="A89" t="s">
        <v>18</v>
      </c>
      <c r="B89" t="s">
        <v>101</v>
      </c>
      <c r="C89" t="s">
        <v>19</v>
      </c>
      <c r="D89" s="2" t="s">
        <v>571</v>
      </c>
      <c r="G89" t="s">
        <v>102</v>
      </c>
      <c r="H89" s="1">
        <v>42633</v>
      </c>
      <c r="I89">
        <v>3</v>
      </c>
      <c r="J89">
        <f>15000*1</f>
        <v>15000</v>
      </c>
      <c r="K89" t="s">
        <v>826</v>
      </c>
      <c r="L89" t="s">
        <v>103</v>
      </c>
      <c r="M89" s="3" t="s">
        <v>870</v>
      </c>
      <c r="P89" t="s">
        <v>22</v>
      </c>
      <c r="Q89" t="s">
        <v>23</v>
      </c>
      <c r="R89" s="3" t="s">
        <v>104</v>
      </c>
      <c r="S89" t="s">
        <v>24</v>
      </c>
      <c r="T89" t="s">
        <v>49</v>
      </c>
    </row>
    <row r="90" spans="1:21" x14ac:dyDescent="0.25">
      <c r="A90" t="s">
        <v>18</v>
      </c>
      <c r="B90" t="s">
        <v>282</v>
      </c>
      <c r="C90" t="s">
        <v>19</v>
      </c>
      <c r="D90" s="2" t="s">
        <v>633</v>
      </c>
      <c r="G90" t="s">
        <v>283</v>
      </c>
      <c r="H90" s="1">
        <v>42633</v>
      </c>
      <c r="I90" t="s">
        <v>21</v>
      </c>
      <c r="J90">
        <f>65000*1</f>
        <v>65000</v>
      </c>
      <c r="L90" t="s">
        <v>284</v>
      </c>
      <c r="M90" s="3" t="s">
        <v>799</v>
      </c>
      <c r="P90" t="s">
        <v>22</v>
      </c>
      <c r="Q90" t="s">
        <v>23</v>
      </c>
      <c r="R90" s="3" t="s">
        <v>285</v>
      </c>
      <c r="S90" t="s">
        <v>24</v>
      </c>
      <c r="T90" t="s">
        <v>85</v>
      </c>
    </row>
    <row r="91" spans="1:21" x14ac:dyDescent="0.25">
      <c r="A91" t="s">
        <v>18</v>
      </c>
      <c r="B91" t="s">
        <v>299</v>
      </c>
      <c r="C91" t="s">
        <v>19</v>
      </c>
      <c r="D91" s="2" t="s">
        <v>638</v>
      </c>
      <c r="G91" t="s">
        <v>20</v>
      </c>
      <c r="H91" s="1">
        <v>42633</v>
      </c>
      <c r="I91">
        <v>3</v>
      </c>
      <c r="J91">
        <f>11000*1</f>
        <v>11000</v>
      </c>
      <c r="K91" t="s">
        <v>841</v>
      </c>
      <c r="L91" t="s">
        <v>300</v>
      </c>
      <c r="M91" s="3" t="s">
        <v>881</v>
      </c>
      <c r="P91" t="s">
        <v>22</v>
      </c>
      <c r="Q91" t="s">
        <v>23</v>
      </c>
      <c r="R91" s="3" t="s">
        <v>301</v>
      </c>
      <c r="S91" t="s">
        <v>24</v>
      </c>
      <c r="T91" t="s">
        <v>25</v>
      </c>
    </row>
    <row r="92" spans="1:21" x14ac:dyDescent="0.25">
      <c r="A92" t="s">
        <v>18</v>
      </c>
      <c r="B92" t="s">
        <v>403</v>
      </c>
      <c r="C92" t="s">
        <v>19</v>
      </c>
      <c r="D92" s="2" t="s">
        <v>672</v>
      </c>
      <c r="G92" t="s">
        <v>193</v>
      </c>
      <c r="H92" s="1">
        <v>42633</v>
      </c>
      <c r="I92">
        <v>2</v>
      </c>
      <c r="J92">
        <f>16000*1</f>
        <v>16000</v>
      </c>
      <c r="L92" t="s">
        <v>404</v>
      </c>
      <c r="M92" s="3" t="s">
        <v>805</v>
      </c>
      <c r="P92" t="s">
        <v>22</v>
      </c>
      <c r="Q92" t="s">
        <v>23</v>
      </c>
      <c r="R92" s="3" t="s">
        <v>405</v>
      </c>
      <c r="S92" t="s">
        <v>24</v>
      </c>
      <c r="T92" t="s">
        <v>32</v>
      </c>
    </row>
    <row r="93" spans="1:21" x14ac:dyDescent="0.25">
      <c r="A93" t="s">
        <v>18</v>
      </c>
      <c r="B93" t="s">
        <v>311</v>
      </c>
      <c r="C93" t="s">
        <v>19</v>
      </c>
      <c r="D93" s="2" t="s">
        <v>642</v>
      </c>
      <c r="G93" t="s">
        <v>312</v>
      </c>
      <c r="H93" s="1">
        <v>42633</v>
      </c>
      <c r="I93">
        <v>3</v>
      </c>
      <c r="J93">
        <f>24000*1</f>
        <v>24000</v>
      </c>
      <c r="K93" t="s">
        <v>842</v>
      </c>
      <c r="L93" t="s">
        <v>313</v>
      </c>
      <c r="M93" s="3" t="s">
        <v>883</v>
      </c>
      <c r="P93" t="s">
        <v>22</v>
      </c>
      <c r="Q93" t="s">
        <v>23</v>
      </c>
      <c r="R93" s="3" t="s">
        <v>314</v>
      </c>
      <c r="S93" t="s">
        <v>24</v>
      </c>
      <c r="T93" t="s">
        <v>30</v>
      </c>
    </row>
    <row r="94" spans="1:21" x14ac:dyDescent="0.25">
      <c r="A94" t="s">
        <v>18</v>
      </c>
      <c r="B94" t="s">
        <v>391</v>
      </c>
      <c r="C94" t="s">
        <v>19</v>
      </c>
      <c r="D94" s="2" t="s">
        <v>667</v>
      </c>
      <c r="G94" t="s">
        <v>28</v>
      </c>
      <c r="H94" s="1">
        <v>42633</v>
      </c>
      <c r="I94">
        <v>2</v>
      </c>
      <c r="J94">
        <f>800*25</f>
        <v>20000</v>
      </c>
      <c r="L94" t="s">
        <v>392</v>
      </c>
      <c r="M94" s="3" t="s">
        <v>804</v>
      </c>
      <c r="P94" t="s">
        <v>22</v>
      </c>
      <c r="Q94" t="s">
        <v>23</v>
      </c>
      <c r="R94" s="3" t="s">
        <v>393</v>
      </c>
      <c r="S94" t="s">
        <v>24</v>
      </c>
      <c r="T94" t="s">
        <v>27</v>
      </c>
    </row>
    <row r="95" spans="1:21" x14ac:dyDescent="0.25">
      <c r="A95" t="s">
        <v>18</v>
      </c>
      <c r="B95" t="s">
        <v>533</v>
      </c>
      <c r="C95" t="s">
        <v>489</v>
      </c>
      <c r="D95" s="2" t="s">
        <v>713</v>
      </c>
      <c r="G95" t="s">
        <v>193</v>
      </c>
      <c r="H95" s="1">
        <v>42633</v>
      </c>
      <c r="I95">
        <v>3</v>
      </c>
      <c r="J95">
        <v>24000</v>
      </c>
      <c r="K95" t="s">
        <v>758</v>
      </c>
      <c r="L95" t="s">
        <v>534</v>
      </c>
      <c r="M95" s="3" t="s">
        <v>900</v>
      </c>
      <c r="N95" t="s">
        <v>535</v>
      </c>
      <c r="O95" t="s">
        <v>536</v>
      </c>
      <c r="P95" t="s">
        <v>22</v>
      </c>
      <c r="Q95" t="s">
        <v>23</v>
      </c>
      <c r="R95" s="3" t="s">
        <v>537</v>
      </c>
      <c r="S95" t="s">
        <v>24</v>
      </c>
      <c r="T95" t="s">
        <v>30</v>
      </c>
    </row>
    <row r="96" spans="1:21" x14ac:dyDescent="0.25">
      <c r="A96" t="s">
        <v>18</v>
      </c>
      <c r="B96" t="s">
        <v>275</v>
      </c>
      <c r="C96" t="s">
        <v>19</v>
      </c>
      <c r="D96" s="2" t="s">
        <v>631</v>
      </c>
      <c r="G96" t="s">
        <v>276</v>
      </c>
      <c r="H96" s="1">
        <v>42633</v>
      </c>
      <c r="I96" t="s">
        <v>21</v>
      </c>
      <c r="J96">
        <f>16000*1</f>
        <v>16000</v>
      </c>
      <c r="K96" t="s">
        <v>759</v>
      </c>
      <c r="L96" t="s">
        <v>277</v>
      </c>
      <c r="M96" s="3" t="s">
        <v>917</v>
      </c>
      <c r="P96" t="s">
        <v>22</v>
      </c>
      <c r="Q96" t="s">
        <v>23</v>
      </c>
      <c r="R96" s="3" t="s">
        <v>278</v>
      </c>
      <c r="S96" t="s">
        <v>24</v>
      </c>
      <c r="T96" t="s">
        <v>57</v>
      </c>
      <c r="U96" t="s">
        <v>782</v>
      </c>
    </row>
    <row r="97" spans="1:21" x14ac:dyDescent="0.25">
      <c r="A97" t="s">
        <v>18</v>
      </c>
      <c r="B97" t="s">
        <v>488</v>
      </c>
      <c r="C97" t="s">
        <v>489</v>
      </c>
      <c r="D97" s="2" t="s">
        <v>708</v>
      </c>
      <c r="G97" t="s">
        <v>46</v>
      </c>
      <c r="H97" s="1">
        <v>42633</v>
      </c>
      <c r="I97">
        <v>1</v>
      </c>
      <c r="J97">
        <v>10000</v>
      </c>
      <c r="K97" t="s">
        <v>772</v>
      </c>
      <c r="L97" t="s">
        <v>490</v>
      </c>
      <c r="M97" s="3" t="s">
        <v>896</v>
      </c>
      <c r="N97" t="s">
        <v>491</v>
      </c>
      <c r="O97" t="s">
        <v>492</v>
      </c>
      <c r="P97" t="s">
        <v>22</v>
      </c>
      <c r="Q97" t="s">
        <v>23</v>
      </c>
      <c r="R97" s="3" t="s">
        <v>493</v>
      </c>
      <c r="S97" t="s">
        <v>24</v>
      </c>
      <c r="T97" t="s">
        <v>49</v>
      </c>
      <c r="U97" t="s">
        <v>494</v>
      </c>
    </row>
    <row r="98" spans="1:21" x14ac:dyDescent="0.25">
      <c r="A98" t="s">
        <v>18</v>
      </c>
      <c r="B98" t="s">
        <v>364</v>
      </c>
      <c r="C98" t="s">
        <v>19</v>
      </c>
      <c r="D98" s="2" t="s">
        <v>659</v>
      </c>
      <c r="G98" t="s">
        <v>54</v>
      </c>
      <c r="H98" s="1">
        <v>42633</v>
      </c>
      <c r="I98">
        <v>3</v>
      </c>
      <c r="J98">
        <f>8000*1</f>
        <v>8000</v>
      </c>
      <c r="K98" t="s">
        <v>847</v>
      </c>
      <c r="L98" t="s">
        <v>365</v>
      </c>
      <c r="M98" s="3" t="s">
        <v>887</v>
      </c>
      <c r="P98" t="s">
        <v>22</v>
      </c>
      <c r="Q98" t="s">
        <v>23</v>
      </c>
      <c r="R98" s="3" t="s">
        <v>366</v>
      </c>
      <c r="S98" t="s">
        <v>24</v>
      </c>
      <c r="T98" t="s">
        <v>143</v>
      </c>
    </row>
    <row r="99" spans="1:21" x14ac:dyDescent="0.25">
      <c r="A99" t="s">
        <v>18</v>
      </c>
      <c r="B99" t="s">
        <v>360</v>
      </c>
      <c r="C99" t="s">
        <v>19</v>
      </c>
      <c r="D99" s="2" t="s">
        <v>658</v>
      </c>
      <c r="G99" t="s">
        <v>361</v>
      </c>
      <c r="H99" s="1">
        <v>42633</v>
      </c>
      <c r="I99">
        <v>3</v>
      </c>
      <c r="J99">
        <f>1800*25</f>
        <v>45000</v>
      </c>
      <c r="L99" t="s">
        <v>362</v>
      </c>
      <c r="M99" s="3" t="s">
        <v>977</v>
      </c>
      <c r="O99" t="s">
        <v>860</v>
      </c>
      <c r="P99" t="s">
        <v>22</v>
      </c>
      <c r="Q99" t="s">
        <v>23</v>
      </c>
      <c r="R99" s="3" t="s">
        <v>363</v>
      </c>
      <c r="S99" t="s">
        <v>24</v>
      </c>
      <c r="T99" t="s">
        <v>30</v>
      </c>
      <c r="U99" t="s">
        <v>549</v>
      </c>
    </row>
    <row r="100" spans="1:21" x14ac:dyDescent="0.25">
      <c r="A100" t="s">
        <v>18</v>
      </c>
      <c r="B100" t="s">
        <v>226</v>
      </c>
      <c r="C100" t="s">
        <v>19</v>
      </c>
      <c r="D100" s="2" t="s">
        <v>614</v>
      </c>
      <c r="G100" t="s">
        <v>173</v>
      </c>
      <c r="H100" s="1">
        <v>42633</v>
      </c>
      <c r="I100">
        <v>3</v>
      </c>
      <c r="J100">
        <f>380*25</f>
        <v>9500</v>
      </c>
      <c r="L100" t="s">
        <v>227</v>
      </c>
      <c r="M100" s="3" t="s">
        <v>959</v>
      </c>
      <c r="P100" t="s">
        <v>22</v>
      </c>
      <c r="Q100" t="s">
        <v>23</v>
      </c>
      <c r="R100" s="3" t="s">
        <v>228</v>
      </c>
      <c r="S100" t="s">
        <v>24</v>
      </c>
      <c r="T100" t="s">
        <v>25</v>
      </c>
    </row>
    <row r="101" spans="1:21" x14ac:dyDescent="0.25">
      <c r="A101" t="s">
        <v>18</v>
      </c>
      <c r="B101" t="s">
        <v>305</v>
      </c>
      <c r="C101" t="s">
        <v>19</v>
      </c>
      <c r="D101" s="2" t="s">
        <v>640</v>
      </c>
      <c r="G101" t="s">
        <v>163</v>
      </c>
      <c r="H101" s="1">
        <v>42633</v>
      </c>
      <c r="I101">
        <v>3</v>
      </c>
      <c r="J101">
        <f>21000*1</f>
        <v>21000</v>
      </c>
      <c r="L101" t="s">
        <v>306</v>
      </c>
      <c r="M101" s="3" t="s">
        <v>919</v>
      </c>
      <c r="P101" t="s">
        <v>22</v>
      </c>
      <c r="Q101" t="s">
        <v>23</v>
      </c>
      <c r="R101" s="3" t="s">
        <v>307</v>
      </c>
      <c r="S101" t="s">
        <v>24</v>
      </c>
      <c r="T101" t="s">
        <v>25</v>
      </c>
    </row>
    <row r="102" spans="1:21" x14ac:dyDescent="0.25">
      <c r="A102" t="s">
        <v>18</v>
      </c>
      <c r="B102" t="s">
        <v>358</v>
      </c>
      <c r="C102" t="s">
        <v>19</v>
      </c>
      <c r="D102" s="2" t="s">
        <v>657</v>
      </c>
      <c r="G102" t="s">
        <v>268</v>
      </c>
      <c r="H102" s="1">
        <v>42633</v>
      </c>
      <c r="I102">
        <v>3</v>
      </c>
      <c r="J102">
        <f>20000*1</f>
        <v>20000</v>
      </c>
      <c r="K102" t="s">
        <v>846</v>
      </c>
      <c r="L102" t="s">
        <v>725</v>
      </c>
      <c r="M102" s="3" t="s">
        <v>976</v>
      </c>
      <c r="P102" t="s">
        <v>22</v>
      </c>
      <c r="Q102" t="s">
        <v>23</v>
      </c>
      <c r="R102" s="3" t="s">
        <v>359</v>
      </c>
      <c r="S102" t="s">
        <v>24</v>
      </c>
      <c r="T102" t="s">
        <v>49</v>
      </c>
    </row>
    <row r="103" spans="1:21" x14ac:dyDescent="0.25">
      <c r="A103" t="s">
        <v>18</v>
      </c>
      <c r="B103" t="s">
        <v>339</v>
      </c>
      <c r="C103" t="s">
        <v>19</v>
      </c>
      <c r="D103" s="2" t="s">
        <v>651</v>
      </c>
      <c r="G103" t="s">
        <v>283</v>
      </c>
      <c r="H103" s="1">
        <v>42633</v>
      </c>
      <c r="I103">
        <v>1</v>
      </c>
      <c r="J103">
        <f>500*25</f>
        <v>12500</v>
      </c>
      <c r="K103" t="s">
        <v>750</v>
      </c>
      <c r="L103" t="s">
        <v>718</v>
      </c>
      <c r="M103" s="3" t="s">
        <v>886</v>
      </c>
      <c r="P103" t="s">
        <v>22</v>
      </c>
      <c r="Q103" t="s">
        <v>23</v>
      </c>
      <c r="R103" s="3" t="s">
        <v>340</v>
      </c>
      <c r="S103" t="s">
        <v>24</v>
      </c>
      <c r="T103" t="s">
        <v>30</v>
      </c>
    </row>
    <row r="104" spans="1:21" x14ac:dyDescent="0.25">
      <c r="A104" t="s">
        <v>18</v>
      </c>
      <c r="B104" t="s">
        <v>329</v>
      </c>
      <c r="C104" t="s">
        <v>19</v>
      </c>
      <c r="D104" s="2" t="s">
        <v>647</v>
      </c>
      <c r="G104" t="s">
        <v>94</v>
      </c>
      <c r="H104" s="1">
        <v>42633</v>
      </c>
      <c r="I104">
        <v>1</v>
      </c>
      <c r="J104">
        <f>3800*1</f>
        <v>3800</v>
      </c>
      <c r="K104" t="s">
        <v>844</v>
      </c>
      <c r="L104" t="s">
        <v>330</v>
      </c>
      <c r="M104" s="3" t="s">
        <v>970</v>
      </c>
      <c r="P104" t="s">
        <v>22</v>
      </c>
      <c r="Q104" t="s">
        <v>23</v>
      </c>
      <c r="S104" t="s">
        <v>24</v>
      </c>
      <c r="T104" t="s">
        <v>143</v>
      </c>
      <c r="U104" t="s">
        <v>550</v>
      </c>
    </row>
    <row r="105" spans="1:21" x14ac:dyDescent="0.25">
      <c r="A105" t="s">
        <v>18</v>
      </c>
      <c r="B105" t="s">
        <v>208</v>
      </c>
      <c r="C105" t="s">
        <v>19</v>
      </c>
      <c r="D105" s="2" t="s">
        <v>609</v>
      </c>
      <c r="G105" t="s">
        <v>209</v>
      </c>
      <c r="H105" s="1">
        <v>42633</v>
      </c>
      <c r="I105">
        <v>3</v>
      </c>
      <c r="J105">
        <f>17000*1</f>
        <v>17000</v>
      </c>
      <c r="L105" t="s">
        <v>210</v>
      </c>
      <c r="M105" s="3" t="s">
        <v>914</v>
      </c>
      <c r="P105" t="s">
        <v>22</v>
      </c>
      <c r="Q105" t="s">
        <v>23</v>
      </c>
      <c r="R105" s="3" t="s">
        <v>211</v>
      </c>
      <c r="S105" t="s">
        <v>24</v>
      </c>
      <c r="T105" t="s">
        <v>25</v>
      </c>
      <c r="U105" t="s">
        <v>532</v>
      </c>
    </row>
    <row r="106" spans="1:21" x14ac:dyDescent="0.25">
      <c r="A106" t="s">
        <v>18</v>
      </c>
      <c r="B106" t="s">
        <v>252</v>
      </c>
      <c r="C106" t="s">
        <v>19</v>
      </c>
      <c r="D106" s="2" t="s">
        <v>623</v>
      </c>
      <c r="G106" t="s">
        <v>31</v>
      </c>
      <c r="H106" s="1">
        <v>42633</v>
      </c>
      <c r="I106">
        <v>1</v>
      </c>
      <c r="J106">
        <f>7000*1</f>
        <v>7000</v>
      </c>
      <c r="L106" t="s">
        <v>253</v>
      </c>
      <c r="M106" s="3" t="s">
        <v>916</v>
      </c>
      <c r="P106" t="s">
        <v>22</v>
      </c>
      <c r="Q106" t="s">
        <v>23</v>
      </c>
      <c r="R106" s="3" t="s">
        <v>254</v>
      </c>
      <c r="S106" t="s">
        <v>24</v>
      </c>
      <c r="T106" t="s">
        <v>30</v>
      </c>
    </row>
    <row r="107" spans="1:21" x14ac:dyDescent="0.25">
      <c r="A107" t="s">
        <v>18</v>
      </c>
      <c r="B107" t="s">
        <v>463</v>
      </c>
      <c r="C107" t="s">
        <v>19</v>
      </c>
      <c r="D107" s="2" t="s">
        <v>696</v>
      </c>
      <c r="E107" s="2" t="s">
        <v>697</v>
      </c>
      <c r="G107" t="s">
        <v>377</v>
      </c>
      <c r="H107" s="1">
        <v>42633</v>
      </c>
      <c r="I107" t="s">
        <v>409</v>
      </c>
      <c r="J107">
        <f>5000*1</f>
        <v>5000</v>
      </c>
      <c r="L107" t="s">
        <v>464</v>
      </c>
      <c r="M107" s="3" t="s">
        <v>814</v>
      </c>
      <c r="P107" t="s">
        <v>22</v>
      </c>
      <c r="Q107" t="s">
        <v>23</v>
      </c>
      <c r="R107" s="3" t="s">
        <v>465</v>
      </c>
      <c r="S107" t="s">
        <v>24</v>
      </c>
      <c r="T107" t="s">
        <v>25</v>
      </c>
      <c r="U107" t="s">
        <v>785</v>
      </c>
    </row>
    <row r="108" spans="1:21" x14ac:dyDescent="0.25">
      <c r="A108" t="s">
        <v>18</v>
      </c>
      <c r="B108" t="s">
        <v>126</v>
      </c>
      <c r="C108" t="s">
        <v>19</v>
      </c>
      <c r="D108" s="2" t="s">
        <v>580</v>
      </c>
      <c r="G108" t="s">
        <v>106</v>
      </c>
      <c r="H108" s="1">
        <v>42633</v>
      </c>
      <c r="I108">
        <v>2</v>
      </c>
      <c r="J108">
        <f>7000*1</f>
        <v>7000</v>
      </c>
      <c r="K108" t="s">
        <v>765</v>
      </c>
      <c r="L108" t="s">
        <v>112</v>
      </c>
      <c r="M108" s="3" t="s">
        <v>909</v>
      </c>
      <c r="P108" t="s">
        <v>22</v>
      </c>
      <c r="Q108" t="s">
        <v>23</v>
      </c>
      <c r="R108" s="3" t="s">
        <v>127</v>
      </c>
      <c r="S108" t="s">
        <v>24</v>
      </c>
      <c r="T108" t="s">
        <v>25</v>
      </c>
      <c r="U108" t="s">
        <v>515</v>
      </c>
    </row>
    <row r="109" spans="1:21" x14ac:dyDescent="0.25">
      <c r="A109" t="s">
        <v>18</v>
      </c>
      <c r="B109" t="s">
        <v>45</v>
      </c>
      <c r="C109" t="s">
        <v>19</v>
      </c>
      <c r="D109" s="2" t="s">
        <v>555</v>
      </c>
      <c r="G109" t="s">
        <v>46</v>
      </c>
      <c r="H109" s="1">
        <v>42633</v>
      </c>
      <c r="I109">
        <v>1</v>
      </c>
      <c r="J109">
        <f>10000*1</f>
        <v>10000</v>
      </c>
      <c r="K109" t="s">
        <v>772</v>
      </c>
      <c r="L109" t="s">
        <v>47</v>
      </c>
      <c r="M109" s="3" t="s">
        <v>903</v>
      </c>
      <c r="P109" t="s">
        <v>22</v>
      </c>
      <c r="Q109" t="s">
        <v>23</v>
      </c>
      <c r="R109" s="3" t="s">
        <v>48</v>
      </c>
      <c r="S109" t="s">
        <v>24</v>
      </c>
      <c r="T109" t="s">
        <v>49</v>
      </c>
      <c r="U109" t="s">
        <v>778</v>
      </c>
    </row>
    <row r="110" spans="1:21" x14ac:dyDescent="0.25">
      <c r="A110" t="s">
        <v>18</v>
      </c>
      <c r="B110" t="s">
        <v>302</v>
      </c>
      <c r="C110" t="s">
        <v>19</v>
      </c>
      <c r="D110" s="2" t="s">
        <v>639</v>
      </c>
      <c r="G110" t="s">
        <v>106</v>
      </c>
      <c r="H110" s="1">
        <v>42633</v>
      </c>
      <c r="I110">
        <v>3</v>
      </c>
      <c r="J110">
        <f>12000*1</f>
        <v>12000</v>
      </c>
      <c r="L110" t="s">
        <v>303</v>
      </c>
      <c r="M110" s="3" t="s">
        <v>918</v>
      </c>
      <c r="P110" t="s">
        <v>22</v>
      </c>
      <c r="Q110" t="s">
        <v>23</v>
      </c>
      <c r="R110" s="3" t="s">
        <v>304</v>
      </c>
      <c r="S110" t="s">
        <v>24</v>
      </c>
      <c r="T110" t="s">
        <v>49</v>
      </c>
      <c r="U110" t="s">
        <v>774</v>
      </c>
    </row>
    <row r="111" spans="1:21" x14ac:dyDescent="0.25">
      <c r="A111" t="s">
        <v>18</v>
      </c>
      <c r="B111" t="s">
        <v>174</v>
      </c>
      <c r="C111" t="s">
        <v>19</v>
      </c>
      <c r="D111" s="2" t="s">
        <v>597</v>
      </c>
      <c r="G111" t="s">
        <v>83</v>
      </c>
      <c r="H111" s="1">
        <v>42633</v>
      </c>
      <c r="I111">
        <v>2</v>
      </c>
      <c r="J111">
        <f>12500*1</f>
        <v>12500</v>
      </c>
      <c r="L111" t="s">
        <v>175</v>
      </c>
      <c r="M111" s="3" t="s">
        <v>793</v>
      </c>
      <c r="P111" t="s">
        <v>22</v>
      </c>
      <c r="Q111" t="s">
        <v>23</v>
      </c>
      <c r="R111" s="3" t="s">
        <v>176</v>
      </c>
      <c r="S111" t="s">
        <v>24</v>
      </c>
      <c r="T111" t="s">
        <v>25</v>
      </c>
      <c r="U111" t="s">
        <v>543</v>
      </c>
    </row>
    <row r="112" spans="1:21" x14ac:dyDescent="0.25">
      <c r="A112" t="s">
        <v>18</v>
      </c>
      <c r="B112" t="s">
        <v>136</v>
      </c>
      <c r="C112" t="s">
        <v>19</v>
      </c>
      <c r="D112" s="2" t="s">
        <v>583</v>
      </c>
      <c r="G112" t="s">
        <v>137</v>
      </c>
      <c r="H112" s="1">
        <v>42633</v>
      </c>
      <c r="I112">
        <v>1</v>
      </c>
      <c r="J112">
        <f>3500*1</f>
        <v>3500</v>
      </c>
      <c r="L112" t="s">
        <v>138</v>
      </c>
      <c r="M112" s="3" t="s">
        <v>791</v>
      </c>
      <c r="P112" t="s">
        <v>22</v>
      </c>
      <c r="Q112" t="s">
        <v>23</v>
      </c>
      <c r="S112" t="s">
        <v>24</v>
      </c>
      <c r="T112" t="s">
        <v>25</v>
      </c>
    </row>
    <row r="113" spans="1:21" x14ac:dyDescent="0.25">
      <c r="A113" t="s">
        <v>18</v>
      </c>
      <c r="B113" t="s">
        <v>427</v>
      </c>
      <c r="C113" t="s">
        <v>19</v>
      </c>
      <c r="D113" s="2" t="s">
        <v>683</v>
      </c>
      <c r="G113" t="s">
        <v>193</v>
      </c>
      <c r="H113" s="1">
        <v>42633</v>
      </c>
      <c r="I113" t="s">
        <v>409</v>
      </c>
      <c r="J113">
        <f>3600*1</f>
        <v>3600</v>
      </c>
      <c r="L113" t="s">
        <v>428</v>
      </c>
      <c r="M113" s="3" t="s">
        <v>808</v>
      </c>
      <c r="P113" t="s">
        <v>22</v>
      </c>
      <c r="Q113" t="s">
        <v>23</v>
      </c>
      <c r="S113" t="s">
        <v>24</v>
      </c>
      <c r="T113" t="s">
        <v>26</v>
      </c>
    </row>
    <row r="114" spans="1:21" x14ac:dyDescent="0.25">
      <c r="A114" t="s">
        <v>18</v>
      </c>
      <c r="B114" t="s">
        <v>246</v>
      </c>
      <c r="C114" t="s">
        <v>19</v>
      </c>
      <c r="D114" s="2" t="s">
        <v>621</v>
      </c>
      <c r="G114" t="s">
        <v>247</v>
      </c>
      <c r="H114" s="1">
        <v>42633</v>
      </c>
      <c r="I114">
        <v>3</v>
      </c>
      <c r="J114">
        <f>4999*25</f>
        <v>124975</v>
      </c>
      <c r="K114" t="s">
        <v>755</v>
      </c>
      <c r="L114" t="s">
        <v>248</v>
      </c>
      <c r="M114" s="3" t="s">
        <v>878</v>
      </c>
      <c r="P114" t="s">
        <v>22</v>
      </c>
      <c r="Q114" t="s">
        <v>23</v>
      </c>
      <c r="R114" s="3" t="s">
        <v>249</v>
      </c>
      <c r="S114" t="s">
        <v>24</v>
      </c>
      <c r="T114" t="s">
        <v>27</v>
      </c>
    </row>
    <row r="115" spans="1:21" x14ac:dyDescent="0.25">
      <c r="A115" t="s">
        <v>18</v>
      </c>
      <c r="B115" t="s">
        <v>73</v>
      </c>
      <c r="C115" t="s">
        <v>19</v>
      </c>
      <c r="D115" s="2" t="s">
        <v>563</v>
      </c>
      <c r="G115" t="s">
        <v>74</v>
      </c>
      <c r="H115" s="1">
        <v>42633</v>
      </c>
      <c r="I115">
        <v>1</v>
      </c>
      <c r="J115">
        <f>7000*1</f>
        <v>7000</v>
      </c>
      <c r="L115" t="s">
        <v>75</v>
      </c>
      <c r="M115" s="3" t="s">
        <v>940</v>
      </c>
      <c r="P115" t="s">
        <v>22</v>
      </c>
      <c r="Q115" t="s">
        <v>23</v>
      </c>
      <c r="R115" s="3" t="s">
        <v>76</v>
      </c>
      <c r="S115" t="s">
        <v>24</v>
      </c>
      <c r="T115" t="s">
        <v>30</v>
      </c>
    </row>
    <row r="116" spans="1:21" x14ac:dyDescent="0.25">
      <c r="A116" t="s">
        <v>18</v>
      </c>
      <c r="B116" t="s">
        <v>451</v>
      </c>
      <c r="C116" t="s">
        <v>19</v>
      </c>
      <c r="D116" s="2" t="s">
        <v>692</v>
      </c>
      <c r="G116" t="s">
        <v>230</v>
      </c>
      <c r="H116" s="1">
        <v>42633</v>
      </c>
      <c r="I116" t="s">
        <v>409</v>
      </c>
      <c r="J116">
        <f>900*1</f>
        <v>900</v>
      </c>
      <c r="L116" t="s">
        <v>452</v>
      </c>
      <c r="M116" s="3" t="s">
        <v>986</v>
      </c>
      <c r="P116" t="s">
        <v>22</v>
      </c>
      <c r="Q116" t="s">
        <v>23</v>
      </c>
      <c r="R116" s="3" t="s">
        <v>453</v>
      </c>
      <c r="S116" t="s">
        <v>24</v>
      </c>
      <c r="T116" t="s">
        <v>57</v>
      </c>
      <c r="U116" t="s">
        <v>515</v>
      </c>
    </row>
    <row r="117" spans="1:21" x14ac:dyDescent="0.25">
      <c r="A117" t="s">
        <v>18</v>
      </c>
      <c r="B117" t="s">
        <v>425</v>
      </c>
      <c r="C117" t="s">
        <v>19</v>
      </c>
      <c r="D117" s="2" t="s">
        <v>682</v>
      </c>
      <c r="G117" t="s">
        <v>408</v>
      </c>
      <c r="H117" s="1">
        <v>42633</v>
      </c>
      <c r="I117" t="s">
        <v>409</v>
      </c>
      <c r="J117">
        <f>2000*1</f>
        <v>2000</v>
      </c>
      <c r="L117" t="s">
        <v>426</v>
      </c>
      <c r="M117" s="3" t="s">
        <v>983</v>
      </c>
      <c r="P117" t="s">
        <v>22</v>
      </c>
      <c r="Q117" t="s">
        <v>23</v>
      </c>
      <c r="S117" t="s">
        <v>24</v>
      </c>
      <c r="T117" t="s">
        <v>32</v>
      </c>
    </row>
    <row r="118" spans="1:21" x14ac:dyDescent="0.25">
      <c r="A118" t="s">
        <v>18</v>
      </c>
      <c r="B118" t="s">
        <v>445</v>
      </c>
      <c r="C118" t="s">
        <v>19</v>
      </c>
      <c r="D118" s="2" t="s">
        <v>690</v>
      </c>
      <c r="G118" t="s">
        <v>28</v>
      </c>
      <c r="H118" s="1">
        <v>42633</v>
      </c>
      <c r="I118" t="s">
        <v>409</v>
      </c>
      <c r="J118">
        <f>4000*1</f>
        <v>4000</v>
      </c>
      <c r="K118" t="s">
        <v>763</v>
      </c>
      <c r="L118" t="s">
        <v>446</v>
      </c>
      <c r="M118" s="3" t="s">
        <v>985</v>
      </c>
      <c r="P118" t="s">
        <v>22</v>
      </c>
      <c r="Q118" t="s">
        <v>23</v>
      </c>
      <c r="S118" t="s">
        <v>24</v>
      </c>
      <c r="T118" t="s">
        <v>30</v>
      </c>
    </row>
    <row r="119" spans="1:21" x14ac:dyDescent="0.25">
      <c r="A119" t="s">
        <v>18</v>
      </c>
      <c r="B119" t="s">
        <v>132</v>
      </c>
      <c r="C119" t="s">
        <v>19</v>
      </c>
      <c r="D119" s="2" t="s">
        <v>582</v>
      </c>
      <c r="G119" t="s">
        <v>133</v>
      </c>
      <c r="H119" s="1">
        <v>42633</v>
      </c>
      <c r="I119">
        <v>1</v>
      </c>
      <c r="J119">
        <f>4800*1</f>
        <v>4800</v>
      </c>
      <c r="K119" t="s">
        <v>757</v>
      </c>
      <c r="L119" t="s">
        <v>134</v>
      </c>
      <c r="M119" s="3" t="s">
        <v>947</v>
      </c>
      <c r="P119" t="s">
        <v>22</v>
      </c>
      <c r="Q119" t="s">
        <v>23</v>
      </c>
      <c r="R119" s="3" t="s">
        <v>135</v>
      </c>
      <c r="S119" t="s">
        <v>24</v>
      </c>
      <c r="T119" t="s">
        <v>32</v>
      </c>
      <c r="U119" t="s">
        <v>508</v>
      </c>
    </row>
    <row r="120" spans="1:21" x14ac:dyDescent="0.25">
      <c r="A120" t="s">
        <v>18</v>
      </c>
      <c r="B120" t="s">
        <v>66</v>
      </c>
      <c r="C120" t="s">
        <v>19</v>
      </c>
      <c r="D120" s="2" t="s">
        <v>561</v>
      </c>
      <c r="G120" t="s">
        <v>67</v>
      </c>
      <c r="H120" s="1">
        <v>42633</v>
      </c>
      <c r="I120">
        <v>3</v>
      </c>
      <c r="J120">
        <f>20000*1</f>
        <v>20000</v>
      </c>
      <c r="K120" t="s">
        <v>743</v>
      </c>
      <c r="L120" t="s">
        <v>728</v>
      </c>
      <c r="M120" s="3" t="s">
        <v>938</v>
      </c>
      <c r="O120" t="s">
        <v>861</v>
      </c>
      <c r="P120" t="s">
        <v>22</v>
      </c>
      <c r="Q120" t="s">
        <v>23</v>
      </c>
      <c r="R120" s="3" t="s">
        <v>68</v>
      </c>
      <c r="S120" t="s">
        <v>24</v>
      </c>
      <c r="T120" t="s">
        <v>30</v>
      </c>
    </row>
    <row r="121" spans="1:21" x14ac:dyDescent="0.25">
      <c r="A121" t="s">
        <v>18</v>
      </c>
      <c r="B121" t="s">
        <v>373</v>
      </c>
      <c r="C121" t="s">
        <v>19</v>
      </c>
      <c r="D121" s="2" t="s">
        <v>662</v>
      </c>
      <c r="G121" t="s">
        <v>374</v>
      </c>
      <c r="H121" s="1">
        <v>42633</v>
      </c>
      <c r="I121">
        <v>1</v>
      </c>
      <c r="J121">
        <f>8500*1</f>
        <v>8500</v>
      </c>
      <c r="L121" t="s">
        <v>719</v>
      </c>
      <c r="M121" s="3" t="s">
        <v>978</v>
      </c>
      <c r="P121" t="s">
        <v>22</v>
      </c>
      <c r="Q121" t="s">
        <v>23</v>
      </c>
      <c r="R121" s="3" t="s">
        <v>375</v>
      </c>
      <c r="S121" t="s">
        <v>24</v>
      </c>
      <c r="T121" t="s">
        <v>32</v>
      </c>
      <c r="U121" t="s">
        <v>503</v>
      </c>
    </row>
    <row r="122" spans="1:21" x14ac:dyDescent="0.25">
      <c r="A122" t="s">
        <v>18</v>
      </c>
      <c r="B122" t="s">
        <v>509</v>
      </c>
      <c r="C122" t="s">
        <v>489</v>
      </c>
      <c r="D122" s="2" t="s">
        <v>668</v>
      </c>
      <c r="G122" t="s">
        <v>510</v>
      </c>
      <c r="H122" s="1">
        <v>42633</v>
      </c>
      <c r="I122">
        <v>3</v>
      </c>
      <c r="J122">
        <v>7813</v>
      </c>
      <c r="K122" t="s">
        <v>734</v>
      </c>
      <c r="L122" t="s">
        <v>511</v>
      </c>
      <c r="M122" s="3" t="s">
        <v>897</v>
      </c>
      <c r="N122" t="s">
        <v>512</v>
      </c>
      <c r="O122" t="s">
        <v>513</v>
      </c>
      <c r="P122" t="s">
        <v>22</v>
      </c>
      <c r="Q122" t="s">
        <v>23</v>
      </c>
      <c r="R122" s="3" t="s">
        <v>514</v>
      </c>
      <c r="S122" t="s">
        <v>24</v>
      </c>
      <c r="T122" t="s">
        <v>25</v>
      </c>
      <c r="U122" t="s">
        <v>515</v>
      </c>
    </row>
    <row r="123" spans="1:21" x14ac:dyDescent="0.25">
      <c r="A123" t="s">
        <v>18</v>
      </c>
      <c r="B123" t="s">
        <v>279</v>
      </c>
      <c r="C123" t="s">
        <v>19</v>
      </c>
      <c r="D123" s="2" t="s">
        <v>632</v>
      </c>
      <c r="G123" t="s">
        <v>131</v>
      </c>
      <c r="H123" s="1">
        <v>42633</v>
      </c>
      <c r="I123">
        <v>2</v>
      </c>
      <c r="J123">
        <f>25000*1</f>
        <v>25000</v>
      </c>
      <c r="K123" t="s">
        <v>840</v>
      </c>
      <c r="L123" t="s">
        <v>280</v>
      </c>
      <c r="M123" s="3" t="s">
        <v>965</v>
      </c>
      <c r="P123" t="s">
        <v>22</v>
      </c>
      <c r="Q123" t="s">
        <v>23</v>
      </c>
      <c r="R123" s="3" t="s">
        <v>281</v>
      </c>
      <c r="S123" t="s">
        <v>24</v>
      </c>
      <c r="T123" t="s">
        <v>30</v>
      </c>
    </row>
    <row r="124" spans="1:21" x14ac:dyDescent="0.25">
      <c r="A124" t="s">
        <v>18</v>
      </c>
      <c r="B124" t="s">
        <v>516</v>
      </c>
      <c r="C124" t="s">
        <v>489</v>
      </c>
      <c r="D124" s="2" t="s">
        <v>710</v>
      </c>
      <c r="G124" t="s">
        <v>390</v>
      </c>
      <c r="H124" s="1">
        <v>42633</v>
      </c>
      <c r="I124">
        <v>2</v>
      </c>
      <c r="J124">
        <v>15</v>
      </c>
      <c r="K124" t="s">
        <v>769</v>
      </c>
      <c r="L124" t="s">
        <v>517</v>
      </c>
      <c r="M124" s="3" t="s">
        <v>898</v>
      </c>
      <c r="N124" t="s">
        <v>518</v>
      </c>
      <c r="O124" t="s">
        <v>519</v>
      </c>
      <c r="P124" t="s">
        <v>22</v>
      </c>
      <c r="Q124" t="s">
        <v>23</v>
      </c>
      <c r="R124" s="3" t="s">
        <v>520</v>
      </c>
      <c r="S124" t="s">
        <v>24</v>
      </c>
      <c r="T124" t="s">
        <v>27</v>
      </c>
      <c r="U124" t="s">
        <v>521</v>
      </c>
    </row>
    <row r="125" spans="1:21" x14ac:dyDescent="0.25">
      <c r="A125" t="s">
        <v>18</v>
      </c>
      <c r="B125" t="s">
        <v>476</v>
      </c>
      <c r="C125" t="s">
        <v>19</v>
      </c>
      <c r="D125" s="2" t="s">
        <v>703</v>
      </c>
      <c r="G125" t="s">
        <v>172</v>
      </c>
      <c r="H125" s="1">
        <v>42633</v>
      </c>
      <c r="I125" t="s">
        <v>409</v>
      </c>
      <c r="J125">
        <f>2150*1</f>
        <v>2150</v>
      </c>
      <c r="L125" t="s">
        <v>477</v>
      </c>
      <c r="M125" s="3" t="s">
        <v>817</v>
      </c>
      <c r="P125" t="s">
        <v>22</v>
      </c>
      <c r="Q125" t="s">
        <v>23</v>
      </c>
      <c r="S125" t="s">
        <v>24</v>
      </c>
      <c r="T125" t="s">
        <v>57</v>
      </c>
    </row>
    <row r="126" spans="1:21" x14ac:dyDescent="0.25">
      <c r="A126" t="s">
        <v>18</v>
      </c>
      <c r="B126" t="s">
        <v>166</v>
      </c>
      <c r="C126" t="s">
        <v>19</v>
      </c>
      <c r="D126" s="2" t="s">
        <v>593</v>
      </c>
      <c r="G126" t="s">
        <v>51</v>
      </c>
      <c r="H126" s="1">
        <v>42633</v>
      </c>
      <c r="I126">
        <v>2</v>
      </c>
      <c r="J126">
        <f>6300*1</f>
        <v>6300</v>
      </c>
      <c r="K126" t="s">
        <v>770</v>
      </c>
      <c r="L126" t="s">
        <v>167</v>
      </c>
      <c r="M126" s="3" t="s">
        <v>952</v>
      </c>
      <c r="P126" t="s">
        <v>22</v>
      </c>
      <c r="Q126" t="s">
        <v>23</v>
      </c>
      <c r="S126" t="s">
        <v>24</v>
      </c>
      <c r="T126" t="s">
        <v>30</v>
      </c>
      <c r="U126" t="s">
        <v>786</v>
      </c>
    </row>
    <row r="127" spans="1:21" x14ac:dyDescent="0.25">
      <c r="A127" t="s">
        <v>18</v>
      </c>
      <c r="B127" t="s">
        <v>457</v>
      </c>
      <c r="C127" t="s">
        <v>19</v>
      </c>
      <c r="D127" s="2" t="s">
        <v>694</v>
      </c>
      <c r="G127" t="s">
        <v>172</v>
      </c>
      <c r="H127" s="1">
        <v>42633</v>
      </c>
      <c r="I127" t="s">
        <v>409</v>
      </c>
      <c r="J127">
        <f>2800*1</f>
        <v>2800</v>
      </c>
      <c r="K127" t="s">
        <v>761</v>
      </c>
      <c r="L127" t="s">
        <v>458</v>
      </c>
      <c r="M127" s="3" t="s">
        <v>894</v>
      </c>
      <c r="P127" t="s">
        <v>22</v>
      </c>
      <c r="Q127" t="s">
        <v>23</v>
      </c>
      <c r="R127" s="3" t="s">
        <v>459</v>
      </c>
      <c r="S127" t="s">
        <v>24</v>
      </c>
      <c r="T127" t="s">
        <v>25</v>
      </c>
      <c r="U127" t="s">
        <v>782</v>
      </c>
    </row>
    <row r="128" spans="1:21" x14ac:dyDescent="0.25">
      <c r="A128" t="s">
        <v>18</v>
      </c>
      <c r="B128" t="s">
        <v>440</v>
      </c>
      <c r="C128" t="s">
        <v>19</v>
      </c>
      <c r="D128" s="2" t="s">
        <v>688</v>
      </c>
      <c r="G128" t="s">
        <v>209</v>
      </c>
      <c r="H128" s="1">
        <v>42633</v>
      </c>
      <c r="I128" t="s">
        <v>409</v>
      </c>
      <c r="J128">
        <f>1700*1</f>
        <v>1700</v>
      </c>
      <c r="K128" t="s">
        <v>756</v>
      </c>
      <c r="L128" t="s">
        <v>441</v>
      </c>
      <c r="M128" s="3" t="s">
        <v>927</v>
      </c>
      <c r="P128" t="s">
        <v>22</v>
      </c>
      <c r="Q128" t="s">
        <v>23</v>
      </c>
      <c r="S128" t="s">
        <v>24</v>
      </c>
      <c r="T128" t="s">
        <v>143</v>
      </c>
      <c r="U128" t="s">
        <v>551</v>
      </c>
    </row>
    <row r="129" spans="1:21" x14ac:dyDescent="0.25">
      <c r="A129" t="s">
        <v>18</v>
      </c>
      <c r="B129" t="s">
        <v>250</v>
      </c>
      <c r="C129" t="s">
        <v>19</v>
      </c>
      <c r="D129" s="2" t="s">
        <v>622</v>
      </c>
      <c r="G129" t="s">
        <v>172</v>
      </c>
      <c r="H129" s="1">
        <v>42633</v>
      </c>
      <c r="I129">
        <v>2</v>
      </c>
      <c r="J129">
        <f>1300*25</f>
        <v>32500</v>
      </c>
      <c r="K129" t="s">
        <v>836</v>
      </c>
      <c r="L129" t="s">
        <v>29</v>
      </c>
      <c r="M129" s="3" t="s">
        <v>879</v>
      </c>
      <c r="P129" t="s">
        <v>22</v>
      </c>
      <c r="Q129" t="s">
        <v>23</v>
      </c>
      <c r="R129" s="3" t="s">
        <v>251</v>
      </c>
      <c r="S129" t="s">
        <v>24</v>
      </c>
      <c r="T129" t="s">
        <v>27</v>
      </c>
    </row>
    <row r="130" spans="1:21" x14ac:dyDescent="0.25">
      <c r="A130" t="s">
        <v>18</v>
      </c>
      <c r="B130" t="s">
        <v>62</v>
      </c>
      <c r="C130" t="s">
        <v>19</v>
      </c>
      <c r="D130" s="2" t="s">
        <v>560</v>
      </c>
      <c r="G130" t="s">
        <v>63</v>
      </c>
      <c r="H130" s="1">
        <v>42633</v>
      </c>
      <c r="I130">
        <v>2</v>
      </c>
      <c r="J130">
        <f>30000*1</f>
        <v>30000</v>
      </c>
      <c r="K130" t="s">
        <v>823</v>
      </c>
      <c r="L130" t="s">
        <v>64</v>
      </c>
      <c r="M130" s="3" t="s">
        <v>867</v>
      </c>
      <c r="P130" t="s">
        <v>22</v>
      </c>
      <c r="Q130" t="s">
        <v>23</v>
      </c>
      <c r="R130" s="3" t="s">
        <v>65</v>
      </c>
      <c r="S130" t="s">
        <v>24</v>
      </c>
      <c r="T130" t="s">
        <v>26</v>
      </c>
    </row>
    <row r="131" spans="1:21" x14ac:dyDescent="0.25">
      <c r="A131" t="s">
        <v>18</v>
      </c>
      <c r="B131" t="s">
        <v>53</v>
      </c>
      <c r="C131" t="s">
        <v>19</v>
      </c>
      <c r="D131" s="2" t="s">
        <v>557</v>
      </c>
      <c r="E131" s="2" t="s">
        <v>558</v>
      </c>
      <c r="G131" t="s">
        <v>54</v>
      </c>
      <c r="H131" s="1">
        <v>42633</v>
      </c>
      <c r="I131">
        <v>2</v>
      </c>
      <c r="J131">
        <f>6500*1</f>
        <v>6500</v>
      </c>
      <c r="K131" t="s">
        <v>821</v>
      </c>
      <c r="L131" t="s">
        <v>55</v>
      </c>
      <c r="M131" s="3" t="s">
        <v>866</v>
      </c>
      <c r="O131" t="s">
        <v>858</v>
      </c>
      <c r="P131" t="s">
        <v>22</v>
      </c>
      <c r="Q131" t="s">
        <v>23</v>
      </c>
      <c r="R131" s="3" t="s">
        <v>56</v>
      </c>
      <c r="S131" t="s">
        <v>24</v>
      </c>
      <c r="T131" t="s">
        <v>57</v>
      </c>
      <c r="U131" t="s">
        <v>503</v>
      </c>
    </row>
    <row r="132" spans="1:21" x14ac:dyDescent="0.25">
      <c r="A132" t="s">
        <v>18</v>
      </c>
      <c r="B132" t="s">
        <v>168</v>
      </c>
      <c r="C132" t="s">
        <v>19</v>
      </c>
      <c r="D132" s="2" t="s">
        <v>594</v>
      </c>
      <c r="E132" s="2" t="s">
        <v>595</v>
      </c>
      <c r="G132" t="s">
        <v>169</v>
      </c>
      <c r="H132" s="1">
        <v>42633</v>
      </c>
      <c r="I132" t="s">
        <v>21</v>
      </c>
      <c r="J132">
        <f>3000*25</f>
        <v>75000</v>
      </c>
      <c r="K132" t="s">
        <v>747</v>
      </c>
      <c r="L132" t="s">
        <v>170</v>
      </c>
      <c r="M132" s="3" t="s">
        <v>953</v>
      </c>
      <c r="P132" t="s">
        <v>22</v>
      </c>
      <c r="Q132" t="s">
        <v>23</v>
      </c>
      <c r="R132" s="3" t="s">
        <v>171</v>
      </c>
      <c r="S132" t="s">
        <v>24</v>
      </c>
      <c r="T132" t="s">
        <v>49</v>
      </c>
      <c r="U132" t="s">
        <v>787</v>
      </c>
    </row>
    <row r="133" spans="1:21" x14ac:dyDescent="0.25">
      <c r="A133" t="s">
        <v>18</v>
      </c>
      <c r="B133" t="s">
        <v>394</v>
      </c>
      <c r="C133" t="s">
        <v>19</v>
      </c>
      <c r="D133" s="2" t="s">
        <v>669</v>
      </c>
      <c r="G133" t="s">
        <v>283</v>
      </c>
      <c r="H133" s="1">
        <v>42633</v>
      </c>
      <c r="I133">
        <v>2</v>
      </c>
      <c r="J133">
        <f>10500*1</f>
        <v>10500</v>
      </c>
      <c r="K133" t="s">
        <v>768</v>
      </c>
      <c r="L133" t="s">
        <v>395</v>
      </c>
      <c r="M133" s="3" t="s">
        <v>889</v>
      </c>
      <c r="P133" t="s">
        <v>22</v>
      </c>
      <c r="Q133" t="s">
        <v>23</v>
      </c>
      <c r="R133" s="3" t="s">
        <v>396</v>
      </c>
      <c r="S133" t="s">
        <v>24</v>
      </c>
      <c r="T133" t="s">
        <v>27</v>
      </c>
    </row>
    <row r="134" spans="1:21" x14ac:dyDescent="0.25">
      <c r="A134" t="s">
        <v>18</v>
      </c>
      <c r="B134" t="s">
        <v>206</v>
      </c>
      <c r="C134" t="s">
        <v>19</v>
      </c>
      <c r="D134" s="2" t="s">
        <v>608</v>
      </c>
      <c r="G134" t="s">
        <v>129</v>
      </c>
      <c r="H134" s="1">
        <v>42633</v>
      </c>
      <c r="I134">
        <v>3</v>
      </c>
      <c r="J134">
        <f>8000*1</f>
        <v>8000</v>
      </c>
      <c r="K134" t="s">
        <v>832</v>
      </c>
      <c r="L134" t="s">
        <v>207</v>
      </c>
      <c r="M134" s="3" t="s">
        <v>874</v>
      </c>
      <c r="P134" t="s">
        <v>22</v>
      </c>
      <c r="Q134" t="s">
        <v>23</v>
      </c>
      <c r="S134" t="s">
        <v>24</v>
      </c>
      <c r="T134" t="s">
        <v>32</v>
      </c>
      <c r="U134" t="s">
        <v>551</v>
      </c>
    </row>
    <row r="135" spans="1:21" x14ac:dyDescent="0.25">
      <c r="A135" t="s">
        <v>18</v>
      </c>
      <c r="B135" t="s">
        <v>110</v>
      </c>
      <c r="C135" t="s">
        <v>19</v>
      </c>
      <c r="D135" s="2" t="s">
        <v>574</v>
      </c>
      <c r="E135" s="2" t="s">
        <v>575</v>
      </c>
      <c r="G135" t="s">
        <v>111</v>
      </c>
      <c r="H135" s="1">
        <v>42633</v>
      </c>
      <c r="I135">
        <v>2</v>
      </c>
      <c r="J135">
        <f>12000*1</f>
        <v>12000</v>
      </c>
      <c r="L135" t="s">
        <v>112</v>
      </c>
      <c r="M135" s="3" t="s">
        <v>907</v>
      </c>
      <c r="P135" t="s">
        <v>22</v>
      </c>
      <c r="Q135" t="s">
        <v>23</v>
      </c>
      <c r="R135" s="3" t="s">
        <v>113</v>
      </c>
      <c r="S135" t="s">
        <v>24</v>
      </c>
      <c r="T135" t="s">
        <v>25</v>
      </c>
      <c r="U135" t="s">
        <v>784</v>
      </c>
    </row>
    <row r="136" spans="1:21" x14ac:dyDescent="0.25">
      <c r="A136" t="s">
        <v>18</v>
      </c>
      <c r="B136" t="s">
        <v>380</v>
      </c>
      <c r="C136" t="s">
        <v>19</v>
      </c>
      <c r="D136" s="2" t="s">
        <v>664</v>
      </c>
      <c r="G136" t="s">
        <v>111</v>
      </c>
      <c r="H136" s="1">
        <v>42633</v>
      </c>
      <c r="I136">
        <v>3</v>
      </c>
      <c r="J136">
        <f>20000*1</f>
        <v>20000</v>
      </c>
      <c r="K136" t="s">
        <v>848</v>
      </c>
      <c r="L136" t="s">
        <v>381</v>
      </c>
      <c r="M136" s="3" t="s">
        <v>888</v>
      </c>
      <c r="P136" t="s">
        <v>22</v>
      </c>
      <c r="Q136" t="s">
        <v>23</v>
      </c>
      <c r="R136" s="3" t="s">
        <v>382</v>
      </c>
      <c r="S136" t="s">
        <v>24</v>
      </c>
      <c r="T136" t="s">
        <v>30</v>
      </c>
    </row>
    <row r="137" spans="1:21" x14ac:dyDescent="0.25">
      <c r="A137" t="s">
        <v>18</v>
      </c>
      <c r="B137" t="s">
        <v>406</v>
      </c>
      <c r="C137" t="s">
        <v>19</v>
      </c>
      <c r="D137" s="2" t="s">
        <v>673</v>
      </c>
      <c r="G137" t="s">
        <v>28</v>
      </c>
      <c r="H137" s="1">
        <v>42633</v>
      </c>
      <c r="I137">
        <v>1</v>
      </c>
      <c r="J137">
        <f>6500*1</f>
        <v>6500</v>
      </c>
      <c r="K137" t="s">
        <v>850</v>
      </c>
      <c r="L137" t="s">
        <v>407</v>
      </c>
      <c r="M137" s="3" t="s">
        <v>891</v>
      </c>
      <c r="P137" t="s">
        <v>22</v>
      </c>
      <c r="Q137" t="s">
        <v>23</v>
      </c>
      <c r="S137" t="s">
        <v>24</v>
      </c>
      <c r="T137" t="s">
        <v>25</v>
      </c>
    </row>
    <row r="138" spans="1:21" x14ac:dyDescent="0.25">
      <c r="A138" t="s">
        <v>18</v>
      </c>
      <c r="B138" t="s">
        <v>186</v>
      </c>
      <c r="C138" t="s">
        <v>19</v>
      </c>
      <c r="D138" s="2" t="s">
        <v>602</v>
      </c>
      <c r="G138" t="s">
        <v>187</v>
      </c>
      <c r="H138" s="1">
        <v>42633</v>
      </c>
      <c r="I138">
        <v>2</v>
      </c>
      <c r="J138">
        <f>7000*1</f>
        <v>7000</v>
      </c>
      <c r="L138" t="s">
        <v>188</v>
      </c>
      <c r="M138" s="3" t="s">
        <v>913</v>
      </c>
      <c r="P138" t="s">
        <v>22</v>
      </c>
      <c r="Q138" t="s">
        <v>23</v>
      </c>
      <c r="R138" s="3" t="s">
        <v>189</v>
      </c>
      <c r="S138" t="s">
        <v>24</v>
      </c>
      <c r="T138" t="s">
        <v>32</v>
      </c>
      <c r="U138" t="s">
        <v>543</v>
      </c>
    </row>
    <row r="139" spans="1:21" x14ac:dyDescent="0.25">
      <c r="A139" t="s">
        <v>18</v>
      </c>
      <c r="B139" t="s">
        <v>504</v>
      </c>
      <c r="C139" t="s">
        <v>489</v>
      </c>
      <c r="D139" s="2" t="s">
        <v>709</v>
      </c>
      <c r="G139" t="s">
        <v>28</v>
      </c>
      <c r="H139" s="1">
        <v>42633</v>
      </c>
      <c r="I139">
        <v>3</v>
      </c>
      <c r="J139">
        <v>20000</v>
      </c>
      <c r="K139" t="s">
        <v>737</v>
      </c>
      <c r="L139" t="s">
        <v>505</v>
      </c>
      <c r="M139" s="3" t="s">
        <v>931</v>
      </c>
      <c r="N139" t="s">
        <v>506</v>
      </c>
      <c r="O139" t="s">
        <v>854</v>
      </c>
      <c r="P139" t="s">
        <v>22</v>
      </c>
      <c r="Q139" t="s">
        <v>23</v>
      </c>
      <c r="R139" s="3" t="s">
        <v>507</v>
      </c>
      <c r="S139" t="s">
        <v>24</v>
      </c>
      <c r="T139" t="s">
        <v>30</v>
      </c>
      <c r="U139" t="s">
        <v>508</v>
      </c>
    </row>
    <row r="140" spans="1:21" x14ac:dyDescent="0.25">
      <c r="A140" t="s">
        <v>18</v>
      </c>
      <c r="B140" t="s">
        <v>190</v>
      </c>
      <c r="C140" t="s">
        <v>19</v>
      </c>
      <c r="D140" s="2" t="s">
        <v>603</v>
      </c>
      <c r="G140" t="s">
        <v>51</v>
      </c>
      <c r="H140" s="1">
        <v>42633</v>
      </c>
      <c r="I140">
        <v>3</v>
      </c>
      <c r="J140">
        <f>14000*1</f>
        <v>14000</v>
      </c>
      <c r="L140" t="s">
        <v>29</v>
      </c>
      <c r="M140" s="3" t="s">
        <v>954</v>
      </c>
      <c r="P140" t="s">
        <v>22</v>
      </c>
      <c r="Q140" t="s">
        <v>23</v>
      </c>
      <c r="R140" s="3" t="s">
        <v>191</v>
      </c>
      <c r="S140" t="s">
        <v>24</v>
      </c>
      <c r="T140" t="s">
        <v>30</v>
      </c>
      <c r="U140" t="s">
        <v>549</v>
      </c>
    </row>
    <row r="141" spans="1:21" x14ac:dyDescent="0.25">
      <c r="A141" t="s">
        <v>18</v>
      </c>
      <c r="B141" t="s">
        <v>367</v>
      </c>
      <c r="C141" t="s">
        <v>19</v>
      </c>
      <c r="D141" s="2" t="s">
        <v>660</v>
      </c>
      <c r="G141" t="s">
        <v>131</v>
      </c>
      <c r="H141" s="1">
        <v>42633</v>
      </c>
      <c r="I141">
        <v>3</v>
      </c>
      <c r="J141">
        <f>15000*1</f>
        <v>15000</v>
      </c>
      <c r="L141" t="s">
        <v>368</v>
      </c>
      <c r="M141" s="3" t="s">
        <v>803</v>
      </c>
      <c r="P141" t="s">
        <v>22</v>
      </c>
      <c r="Q141" t="s">
        <v>23</v>
      </c>
      <c r="S141" t="s">
        <v>24</v>
      </c>
      <c r="T141" t="s">
        <v>26</v>
      </c>
    </row>
    <row r="142" spans="1:21" x14ac:dyDescent="0.25">
      <c r="A142" t="s">
        <v>18</v>
      </c>
      <c r="B142" t="s">
        <v>222</v>
      </c>
      <c r="C142" t="s">
        <v>19</v>
      </c>
      <c r="D142" s="2" t="s">
        <v>613</v>
      </c>
      <c r="G142" t="s">
        <v>223</v>
      </c>
      <c r="H142" s="1">
        <v>42633</v>
      </c>
      <c r="I142">
        <v>3</v>
      </c>
      <c r="J142">
        <f>12000*1</f>
        <v>12000</v>
      </c>
      <c r="K142" t="s">
        <v>739</v>
      </c>
      <c r="L142" t="s">
        <v>224</v>
      </c>
      <c r="M142" s="3" t="s">
        <v>875</v>
      </c>
      <c r="O142" t="s">
        <v>861</v>
      </c>
      <c r="P142" t="s">
        <v>22</v>
      </c>
      <c r="Q142" t="s">
        <v>23</v>
      </c>
      <c r="R142" s="3" t="s">
        <v>225</v>
      </c>
      <c r="S142" t="s">
        <v>24</v>
      </c>
      <c r="T142" t="s">
        <v>49</v>
      </c>
    </row>
    <row r="143" spans="1:21" x14ac:dyDescent="0.25">
      <c r="A143" t="s">
        <v>18</v>
      </c>
      <c r="B143" t="s">
        <v>544</v>
      </c>
      <c r="C143" t="s">
        <v>489</v>
      </c>
      <c r="D143" s="2" t="s">
        <v>715</v>
      </c>
      <c r="G143" t="s">
        <v>209</v>
      </c>
      <c r="H143" s="1">
        <v>42633</v>
      </c>
      <c r="I143">
        <v>1</v>
      </c>
      <c r="J143">
        <v>13000</v>
      </c>
      <c r="K143" t="s">
        <v>771</v>
      </c>
      <c r="L143" t="s">
        <v>545</v>
      </c>
      <c r="M143" s="3" t="s">
        <v>902</v>
      </c>
      <c r="N143" t="s">
        <v>546</v>
      </c>
      <c r="O143" t="s">
        <v>547</v>
      </c>
      <c r="P143" t="s">
        <v>22</v>
      </c>
      <c r="Q143" t="s">
        <v>23</v>
      </c>
      <c r="R143" s="3" t="s">
        <v>548</v>
      </c>
      <c r="S143" t="s">
        <v>24</v>
      </c>
      <c r="T143" t="s">
        <v>30</v>
      </c>
      <c r="U143" t="s">
        <v>549</v>
      </c>
    </row>
    <row r="144" spans="1:21" x14ac:dyDescent="0.25">
      <c r="A144" t="s">
        <v>18</v>
      </c>
      <c r="B144" t="s">
        <v>471</v>
      </c>
      <c r="C144" t="s">
        <v>19</v>
      </c>
      <c r="D144" s="2" t="s">
        <v>700</v>
      </c>
      <c r="E144" s="2" t="s">
        <v>701</v>
      </c>
      <c r="G144" t="s">
        <v>84</v>
      </c>
      <c r="H144" s="1">
        <v>42633</v>
      </c>
      <c r="I144" t="s">
        <v>409</v>
      </c>
      <c r="J144">
        <f>2200*1</f>
        <v>2200</v>
      </c>
      <c r="K144" t="s">
        <v>851</v>
      </c>
      <c r="L144" t="s">
        <v>472</v>
      </c>
      <c r="M144" s="3" t="s">
        <v>987</v>
      </c>
      <c r="P144" t="s">
        <v>22</v>
      </c>
      <c r="Q144" t="s">
        <v>23</v>
      </c>
      <c r="R144" s="3" t="s">
        <v>473</v>
      </c>
      <c r="S144" t="s">
        <v>24</v>
      </c>
      <c r="T144" t="s">
        <v>36</v>
      </c>
      <c r="U144" t="s">
        <v>515</v>
      </c>
    </row>
    <row r="145" spans="1:21" x14ac:dyDescent="0.25">
      <c r="A145" t="s">
        <v>18</v>
      </c>
      <c r="B145" t="s">
        <v>122</v>
      </c>
      <c r="C145" t="s">
        <v>19</v>
      </c>
      <c r="D145" s="2" t="s">
        <v>579</v>
      </c>
      <c r="G145" t="s">
        <v>123</v>
      </c>
      <c r="H145" s="1">
        <v>42633</v>
      </c>
      <c r="I145">
        <v>2</v>
      </c>
      <c r="J145">
        <f>16500*1</f>
        <v>16500</v>
      </c>
      <c r="L145" t="s">
        <v>124</v>
      </c>
      <c r="M145" s="3" t="s">
        <v>945</v>
      </c>
      <c r="P145" t="s">
        <v>22</v>
      </c>
      <c r="Q145" t="s">
        <v>23</v>
      </c>
      <c r="R145" s="3" t="s">
        <v>125</v>
      </c>
      <c r="S145" t="s">
        <v>24</v>
      </c>
      <c r="T145" t="s">
        <v>49</v>
      </c>
      <c r="U145" t="s">
        <v>774</v>
      </c>
    </row>
    <row r="146" spans="1:21" x14ac:dyDescent="0.25">
      <c r="A146" t="s">
        <v>18</v>
      </c>
      <c r="B146" t="s">
        <v>347</v>
      </c>
      <c r="C146" t="s">
        <v>19</v>
      </c>
      <c r="D146" s="2" t="s">
        <v>654</v>
      </c>
      <c r="G146" t="s">
        <v>348</v>
      </c>
      <c r="H146" s="1">
        <v>42633</v>
      </c>
      <c r="I146">
        <v>3</v>
      </c>
      <c r="J146">
        <f>14500*1</f>
        <v>14500</v>
      </c>
      <c r="K146" t="s">
        <v>845</v>
      </c>
      <c r="L146" t="s">
        <v>349</v>
      </c>
      <c r="M146" s="3" t="s">
        <v>921</v>
      </c>
      <c r="P146" t="s">
        <v>22</v>
      </c>
      <c r="Q146" t="s">
        <v>23</v>
      </c>
      <c r="R146" s="3" t="s">
        <v>350</v>
      </c>
      <c r="S146" t="s">
        <v>24</v>
      </c>
      <c r="T146" t="s">
        <v>85</v>
      </c>
    </row>
    <row r="147" spans="1:21" x14ac:dyDescent="0.25">
      <c r="A147" t="s">
        <v>18</v>
      </c>
      <c r="B147" t="s">
        <v>297</v>
      </c>
      <c r="C147" t="s">
        <v>19</v>
      </c>
      <c r="D147" s="2" t="s">
        <v>637</v>
      </c>
      <c r="G147" t="s">
        <v>28</v>
      </c>
      <c r="H147" s="1">
        <v>42633</v>
      </c>
      <c r="I147">
        <v>2</v>
      </c>
      <c r="J147">
        <f>15000*1</f>
        <v>15000</v>
      </c>
      <c r="K147" t="s">
        <v>748</v>
      </c>
      <c r="L147" t="s">
        <v>731</v>
      </c>
      <c r="M147" s="3" t="s">
        <v>968</v>
      </c>
      <c r="O147" t="s">
        <v>857</v>
      </c>
      <c r="P147" t="s">
        <v>22</v>
      </c>
      <c r="Q147" t="s">
        <v>23</v>
      </c>
      <c r="R147" s="3" t="s">
        <v>298</v>
      </c>
      <c r="S147" t="s">
        <v>24</v>
      </c>
      <c r="T147" t="s">
        <v>32</v>
      </c>
      <c r="U147" t="s">
        <v>764</v>
      </c>
    </row>
    <row r="148" spans="1:21" x14ac:dyDescent="0.25">
      <c r="A148" t="s">
        <v>18</v>
      </c>
      <c r="B148" t="s">
        <v>442</v>
      </c>
      <c r="C148" t="s">
        <v>19</v>
      </c>
      <c r="D148" s="2" t="s">
        <v>689</v>
      </c>
      <c r="G148" t="s">
        <v>200</v>
      </c>
      <c r="H148" s="1">
        <v>42633</v>
      </c>
      <c r="I148" t="s">
        <v>409</v>
      </c>
      <c r="J148">
        <f>3000*1</f>
        <v>3000</v>
      </c>
      <c r="L148" t="s">
        <v>443</v>
      </c>
      <c r="M148" s="3" t="s">
        <v>984</v>
      </c>
      <c r="P148" t="s">
        <v>22</v>
      </c>
      <c r="Q148" t="s">
        <v>23</v>
      </c>
      <c r="R148" s="3" t="s">
        <v>444</v>
      </c>
      <c r="S148" t="s">
        <v>24</v>
      </c>
      <c r="T148" t="s">
        <v>85</v>
      </c>
    </row>
    <row r="149" spans="1:21" x14ac:dyDescent="0.25">
      <c r="A149" t="s">
        <v>18</v>
      </c>
      <c r="B149" t="s">
        <v>86</v>
      </c>
      <c r="C149" t="s">
        <v>19</v>
      </c>
      <c r="D149" s="2" t="s">
        <v>567</v>
      </c>
      <c r="G149" t="s">
        <v>87</v>
      </c>
      <c r="H149" s="1">
        <v>42633</v>
      </c>
      <c r="I149">
        <v>1</v>
      </c>
      <c r="J149">
        <f>4000*1</f>
        <v>4000</v>
      </c>
      <c r="L149" t="s">
        <v>88</v>
      </c>
      <c r="M149" s="3" t="s">
        <v>789</v>
      </c>
      <c r="P149" t="s">
        <v>22</v>
      </c>
      <c r="Q149" t="s">
        <v>23</v>
      </c>
      <c r="S149" t="s">
        <v>24</v>
      </c>
      <c r="T149" t="s">
        <v>30</v>
      </c>
    </row>
    <row r="150" spans="1:21" x14ac:dyDescent="0.25">
      <c r="A150" t="s">
        <v>18</v>
      </c>
      <c r="B150" t="s">
        <v>319</v>
      </c>
      <c r="C150" t="s">
        <v>19</v>
      </c>
      <c r="D150" s="2" t="s">
        <v>644</v>
      </c>
      <c r="G150" t="s">
        <v>320</v>
      </c>
      <c r="H150" s="1">
        <v>42633</v>
      </c>
      <c r="I150">
        <v>2</v>
      </c>
      <c r="J150">
        <f>6500*1</f>
        <v>6500</v>
      </c>
      <c r="K150" t="s">
        <v>843</v>
      </c>
      <c r="L150" t="s">
        <v>321</v>
      </c>
      <c r="M150" s="3" t="s">
        <v>920</v>
      </c>
      <c r="O150" t="s">
        <v>855</v>
      </c>
      <c r="P150" t="s">
        <v>22</v>
      </c>
      <c r="Q150" t="s">
        <v>23</v>
      </c>
      <c r="R150" s="3" t="s">
        <v>322</v>
      </c>
      <c r="S150" t="s">
        <v>24</v>
      </c>
      <c r="T150" t="s">
        <v>49</v>
      </c>
      <c r="U150" t="s">
        <v>774</v>
      </c>
    </row>
    <row r="151" spans="1:21" x14ac:dyDescent="0.25">
      <c r="A151" t="s">
        <v>18</v>
      </c>
      <c r="B151" t="s">
        <v>114</v>
      </c>
      <c r="C151" t="s">
        <v>19</v>
      </c>
      <c r="D151" s="2" t="s">
        <v>576</v>
      </c>
      <c r="G151" t="s">
        <v>106</v>
      </c>
      <c r="H151" s="1">
        <v>42633</v>
      </c>
      <c r="I151">
        <v>3</v>
      </c>
      <c r="J151">
        <f>16500*1</f>
        <v>16500</v>
      </c>
      <c r="K151" t="s">
        <v>827</v>
      </c>
      <c r="L151" t="s">
        <v>115</v>
      </c>
      <c r="M151" s="3" t="s">
        <v>944</v>
      </c>
      <c r="O151" t="s">
        <v>862</v>
      </c>
      <c r="P151" t="s">
        <v>22</v>
      </c>
      <c r="Q151" t="s">
        <v>23</v>
      </c>
      <c r="R151" s="3" t="s">
        <v>116</v>
      </c>
      <c r="S151" t="s">
        <v>24</v>
      </c>
      <c r="T151" t="s">
        <v>26</v>
      </c>
      <c r="U151" t="s">
        <v>543</v>
      </c>
    </row>
    <row r="152" spans="1:21" x14ac:dyDescent="0.25">
      <c r="A152" t="s">
        <v>18</v>
      </c>
      <c r="B152" t="s">
        <v>369</v>
      </c>
      <c r="C152" t="s">
        <v>19</v>
      </c>
      <c r="D152" s="2" t="s">
        <v>661</v>
      </c>
      <c r="G152" t="s">
        <v>370</v>
      </c>
      <c r="H152" s="1">
        <v>42633</v>
      </c>
      <c r="I152">
        <v>2</v>
      </c>
      <c r="J152">
        <f>15000*1</f>
        <v>15000</v>
      </c>
      <c r="L152" t="s">
        <v>371</v>
      </c>
      <c r="M152" s="3" t="s">
        <v>922</v>
      </c>
      <c r="P152" t="s">
        <v>22</v>
      </c>
      <c r="Q152" t="s">
        <v>23</v>
      </c>
      <c r="R152" s="3" t="s">
        <v>372</v>
      </c>
      <c r="S152" t="s">
        <v>24</v>
      </c>
      <c r="T152" t="s">
        <v>25</v>
      </c>
    </row>
    <row r="153" spans="1:21" x14ac:dyDescent="0.25">
      <c r="A153" t="s">
        <v>18</v>
      </c>
      <c r="B153" t="s">
        <v>422</v>
      </c>
      <c r="C153" t="s">
        <v>19</v>
      </c>
      <c r="D153" s="2" t="s">
        <v>680</v>
      </c>
      <c r="E153" s="2" t="s">
        <v>681</v>
      </c>
      <c r="G153" t="s">
        <v>423</v>
      </c>
      <c r="H153" s="1">
        <v>42633</v>
      </c>
      <c r="I153" t="s">
        <v>409</v>
      </c>
      <c r="J153">
        <f>2000*1</f>
        <v>2000</v>
      </c>
      <c r="L153" t="s">
        <v>424</v>
      </c>
      <c r="M153" s="3" t="s">
        <v>982</v>
      </c>
      <c r="P153" t="s">
        <v>22</v>
      </c>
      <c r="Q153" t="s">
        <v>23</v>
      </c>
      <c r="S153" t="s">
        <v>24</v>
      </c>
      <c r="T153" t="s">
        <v>85</v>
      </c>
    </row>
    <row r="155" spans="1:21" x14ac:dyDescent="0.25">
      <c r="M155"/>
      <c r="R155"/>
    </row>
    <row r="156" spans="1:21" x14ac:dyDescent="0.25">
      <c r="M156"/>
      <c r="R156"/>
    </row>
    <row r="157" spans="1:21" x14ac:dyDescent="0.25">
      <c r="M157"/>
      <c r="R157"/>
    </row>
    <row r="158" spans="1:21" x14ac:dyDescent="0.25">
      <c r="M158"/>
      <c r="R158"/>
    </row>
    <row r="159" spans="1:21" x14ac:dyDescent="0.25">
      <c r="M159"/>
      <c r="R159"/>
    </row>
    <row r="160" spans="1:21" x14ac:dyDescent="0.25">
      <c r="M160"/>
      <c r="R160"/>
    </row>
    <row r="161" spans="13:18" x14ac:dyDescent="0.25">
      <c r="M161"/>
      <c r="R161"/>
    </row>
    <row r="162" spans="13:18" x14ac:dyDescent="0.25">
      <c r="M162"/>
      <c r="R162"/>
    </row>
    <row r="163" spans="13:18" x14ac:dyDescent="0.25">
      <c r="M163"/>
      <c r="R163"/>
    </row>
    <row r="164" spans="13:18" x14ac:dyDescent="0.25">
      <c r="M164"/>
      <c r="R164"/>
    </row>
    <row r="165" spans="13:18" x14ac:dyDescent="0.25">
      <c r="M165"/>
      <c r="R165"/>
    </row>
    <row r="166" spans="13:18" x14ac:dyDescent="0.25">
      <c r="M166"/>
      <c r="R166"/>
    </row>
    <row r="167" spans="13:18" x14ac:dyDescent="0.25">
      <c r="M167"/>
      <c r="R167"/>
    </row>
    <row r="168" spans="13:18" x14ac:dyDescent="0.25">
      <c r="M168"/>
      <c r="R168"/>
    </row>
    <row r="169" spans="13:18" x14ac:dyDescent="0.25">
      <c r="M169"/>
      <c r="R169"/>
    </row>
    <row r="170" spans="13:18" x14ac:dyDescent="0.25">
      <c r="M170"/>
      <c r="R170"/>
    </row>
    <row r="171" spans="13:18" x14ac:dyDescent="0.25">
      <c r="M171"/>
      <c r="R171"/>
    </row>
    <row r="172" spans="13:18" x14ac:dyDescent="0.25">
      <c r="M172"/>
      <c r="R172"/>
    </row>
    <row r="173" spans="13:18" x14ac:dyDescent="0.25">
      <c r="M173"/>
      <c r="R173"/>
    </row>
    <row r="174" spans="13:18" x14ac:dyDescent="0.25">
      <c r="M174"/>
      <c r="R174"/>
    </row>
    <row r="175" spans="13:18" x14ac:dyDescent="0.25">
      <c r="M175"/>
      <c r="R175"/>
    </row>
    <row r="176" spans="13:18" x14ac:dyDescent="0.25">
      <c r="M176"/>
      <c r="R176"/>
    </row>
    <row r="177" spans="13:18" x14ac:dyDescent="0.25">
      <c r="M177"/>
      <c r="R177"/>
    </row>
    <row r="178" spans="13:18" x14ac:dyDescent="0.25">
      <c r="M178"/>
      <c r="R178"/>
    </row>
    <row r="179" spans="13:18" x14ac:dyDescent="0.25">
      <c r="M179"/>
      <c r="R179"/>
    </row>
    <row r="180" spans="13:18" x14ac:dyDescent="0.25">
      <c r="M180"/>
      <c r="R180"/>
    </row>
    <row r="181" spans="13:18" x14ac:dyDescent="0.25">
      <c r="M181"/>
      <c r="R181"/>
    </row>
    <row r="182" spans="13:18" x14ac:dyDescent="0.25">
      <c r="M182"/>
      <c r="R182"/>
    </row>
    <row r="183" spans="13:18" x14ac:dyDescent="0.25">
      <c r="M183"/>
      <c r="R183"/>
    </row>
    <row r="184" spans="13:18" x14ac:dyDescent="0.25">
      <c r="M184"/>
      <c r="R184"/>
    </row>
    <row r="185" spans="13:18" x14ac:dyDescent="0.25">
      <c r="M185"/>
      <c r="R185"/>
    </row>
    <row r="186" spans="13:18" x14ac:dyDescent="0.25">
      <c r="M186"/>
      <c r="R186"/>
    </row>
    <row r="187" spans="13:18" x14ac:dyDescent="0.25">
      <c r="M187"/>
      <c r="R187"/>
    </row>
    <row r="188" spans="13:18" x14ac:dyDescent="0.25">
      <c r="M188"/>
      <c r="R188"/>
    </row>
  </sheetData>
  <sortState ref="A1:U271">
    <sortCondition descending="1" ref="D1"/>
  </sortState>
  <conditionalFormatting sqref="I189:I1048576 I1:I154">
    <cfRule type="cellIs" dxfId="10" priority="11" operator="between">
      <formula>4</formula>
      <formula>100</formula>
    </cfRule>
  </conditionalFormatting>
  <conditionalFormatting sqref="M189:M1048576 M1:M154">
    <cfRule type="containsText" dxfId="9" priority="4" operator="containsText" text="осредник.">
      <formula>NOT(ISERROR(SEARCH("осредник.",M1)))</formula>
    </cfRule>
    <cfRule type="containsText" dxfId="8" priority="5" operator="containsText" text="рокер">
      <formula>NOT(ISERROR(SEARCH("рокер",M1)))</formula>
    </cfRule>
    <cfRule type="containsText" dxfId="7" priority="6" operator="containsText" text="омиссия">
      <formula>NOT(ISERROR(SEARCH("омиссия",M1)))</formula>
    </cfRule>
    <cfRule type="containsText" dxfId="6" priority="7" operator="containsText" text="агенство">
      <formula>NOT(ISERROR(SEARCH("агенство",M1)))</formula>
    </cfRule>
    <cfRule type="containsText" dxfId="5" priority="8" operator="containsText" text="агентство">
      <formula>NOT(ISERROR(SEARCH("агентство",M1)))</formula>
    </cfRule>
    <cfRule type="containsText" dxfId="4" priority="9" operator="containsText" text="омисси">
      <formula>NOT(ISERROR(SEARCH("омисси",M1)))</formula>
    </cfRule>
    <cfRule type="containsText" dxfId="3" priority="10" operator="containsText" text="редставитель ">
      <formula>NOT(ISERROR(SEARCH("редставитель ",M1)))</formula>
    </cfRule>
  </conditionalFormatting>
  <conditionalFormatting sqref="J1:J154 J189:J1048576">
    <cfRule type="expression" dxfId="2" priority="2">
      <formula>AND(I1=2,J1&gt;1,J1&lt;4500)</formula>
    </cfRule>
    <cfRule type="expression" dxfId="1" priority="3">
      <formula>AND(I1=1,J1&gt;1,J1&lt;3400)</formula>
    </cfRule>
  </conditionalFormatting>
  <conditionalFormatting sqref="D189:D1048576 D1:D154">
    <cfRule type="duplicateValues" dxfId="0" priority="1"/>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20.09.16</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ЕвГений</dc:creator>
  <cp:lastModifiedBy>ЕвГений</cp:lastModifiedBy>
  <dcterms:created xsi:type="dcterms:W3CDTF">2016-09-20T15:51:21Z</dcterms:created>
  <dcterms:modified xsi:type="dcterms:W3CDTF">2016-09-20T18:04:29Z</dcterms:modified>
</cp:coreProperties>
</file>