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8835" activeTab="1"/>
  </bookViews>
  <sheets>
    <sheet name="отчет" sheetId="4" r:id="rId1"/>
    <sheet name="план_график" sheetId="2" r:id="rId2"/>
  </sheets>
  <definedNames>
    <definedName name="_xlnm._FilterDatabase" localSheetId="0" hidden="1">отчет!$B$2:$B$5</definedName>
    <definedName name="_xlnm.Print_Area" localSheetId="0">отчет!$A$1:$H$5</definedName>
  </definedNames>
  <calcPr calcId="152511"/>
</workbook>
</file>

<file path=xl/calcChain.xml><?xml version="1.0" encoding="utf-8"?>
<calcChain xmlns="http://schemas.openxmlformats.org/spreadsheetml/2006/main">
  <c r="G19" i="2" l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G19" i="2" s="1"/>
  <c r="AH19" i="2" s="1"/>
  <c r="E19" i="2"/>
  <c r="Q17" i="2"/>
  <c r="R17" i="2" s="1"/>
  <c r="S17" i="2" s="1"/>
  <c r="P17" i="2"/>
  <c r="E17" i="2"/>
  <c r="W15" i="2"/>
  <c r="X15" i="2" s="1"/>
  <c r="Y15" i="2" s="1"/>
  <c r="Z15" i="2" s="1"/>
  <c r="E15" i="2"/>
  <c r="F14" i="2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D5" i="4"/>
  <c r="D4" i="4"/>
  <c r="D3" i="4"/>
  <c r="E1" i="4"/>
  <c r="B4" i="4"/>
  <c r="B5" i="4"/>
  <c r="B3" i="4"/>
  <c r="C3" i="4"/>
  <c r="C4" i="4"/>
  <c r="C5" i="4"/>
  <c r="AC6" i="2"/>
  <c r="AD6" i="2"/>
  <c r="AE6" i="2" s="1"/>
  <c r="AF6" i="2" s="1"/>
  <c r="AG6" i="2" s="1"/>
  <c r="AH6" i="2" s="1"/>
  <c r="G6" i="2" l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P4" i="2"/>
  <c r="Q4" i="2" s="1"/>
  <c r="R4" i="2" s="1"/>
  <c r="S4" i="2" s="1"/>
  <c r="W2" i="2"/>
  <c r="X2" i="2" s="1"/>
  <c r="Y2" i="2" s="1"/>
  <c r="Z2" i="2" s="1"/>
  <c r="F1" i="4" l="1"/>
  <c r="F3" i="4" l="1"/>
  <c r="G3" i="4"/>
  <c r="F5" i="4"/>
  <c r="G5" i="4"/>
  <c r="G4" i="4"/>
  <c r="F4" i="4"/>
  <c r="E6" i="2" l="1"/>
  <c r="E4" i="2"/>
  <c r="F1" i="2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l="1"/>
  <c r="AG1" i="2" s="1"/>
  <c r="AH1" i="2" s="1"/>
  <c r="AI1" i="2" s="1"/>
  <c r="AJ1" i="2" s="1"/>
  <c r="E2" i="2"/>
</calcChain>
</file>

<file path=xl/sharedStrings.xml><?xml version="1.0" encoding="utf-8"?>
<sst xmlns="http://schemas.openxmlformats.org/spreadsheetml/2006/main" count="30" uniqueCount="20">
  <si>
    <t>№ линии</t>
  </si>
  <si>
    <t>План на месяц</t>
  </si>
  <si>
    <t>план на сутки</t>
  </si>
  <si>
    <t xml:space="preserve">  </t>
  </si>
  <si>
    <t xml:space="preserve"> </t>
  </si>
  <si>
    <t xml:space="preserve">Плановое задание за </t>
  </si>
  <si>
    <t>План на месяц, м</t>
  </si>
  <si>
    <t>План с начала месяца, м</t>
  </si>
  <si>
    <t>Факт. выполнение с начала месяца, м</t>
  </si>
  <si>
    <t>Выполнено с начала месяца, %</t>
  </si>
  <si>
    <t>Выполнено к месячному плану, %</t>
  </si>
  <si>
    <t xml:space="preserve">               </t>
  </si>
  <si>
    <t>ст. дн.</t>
  </si>
  <si>
    <t>Наименование</t>
  </si>
  <si>
    <t>план на сутки, м</t>
  </si>
  <si>
    <t>Товар 1</t>
  </si>
  <si>
    <t>Товар 2</t>
  </si>
  <si>
    <t>Товар 3</t>
  </si>
  <si>
    <t>Должно получиться</t>
  </si>
  <si>
    <t>После заполнения столбца Е на листе "отчет", на листе "план_график" в строках 3, 5 и 7 должны появиться соответствующие данные за вчерашний день (с учетом выполненного плана, см. образец ниже).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</si>
</sst>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[$-419]mmmm\ yyyy;@"/>
    <numFmt numFmtId="166" formatCode="d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4" formatCode="[$-FC19]\ mmmm\ yyyy\ &quot;г.&quot;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b/>
      <sz val="8"/>
      <color theme="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9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6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165" fontId="4" fillId="2" borderId="1" xfId="1" applyNumberFormat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textRotation="90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166" fontId="1" fillId="2" borderId="1" xfId="1" applyNumberFormat="1" applyFont="1" applyFill="1" applyBorder="1" applyAlignment="1" applyProtection="1">
      <alignment horizontal="center" vertical="center"/>
      <protection locked="0"/>
    </xf>
    <xf numFmtId="166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/>
    <xf numFmtId="169" fontId="1" fillId="2" borderId="1" xfId="1" applyNumberFormat="1" applyFont="1" applyFill="1" applyBorder="1" applyAlignment="1" applyProtection="1">
      <alignment vertical="center" shrinkToFit="1"/>
      <protection locked="0"/>
    </xf>
    <xf numFmtId="0" fontId="3" fillId="2" borderId="1" xfId="1" applyFill="1" applyBorder="1" applyAlignment="1">
      <alignment vertical="center" shrinkToFit="1"/>
    </xf>
    <xf numFmtId="169" fontId="2" fillId="2" borderId="1" xfId="1" applyNumberFormat="1" applyFont="1" applyFill="1" applyBorder="1" applyAlignment="1" applyProtection="1">
      <alignment vertical="center" shrinkToFit="1"/>
      <protection locked="0"/>
    </xf>
    <xf numFmtId="169" fontId="2" fillId="0" borderId="0" xfId="1" applyNumberFormat="1" applyFont="1"/>
    <xf numFmtId="0" fontId="2" fillId="0" borderId="1" xfId="1" applyFont="1" applyBorder="1" applyAlignment="1">
      <alignment vertical="center" shrinkToFit="1"/>
    </xf>
    <xf numFmtId="169" fontId="6" fillId="3" borderId="1" xfId="1" applyNumberFormat="1" applyFont="1" applyFill="1" applyBorder="1" applyAlignment="1" applyProtection="1">
      <alignment vertical="center" shrinkToFit="1"/>
      <protection locked="0"/>
    </xf>
    <xf numFmtId="0" fontId="3" fillId="0" borderId="1" xfId="1" applyBorder="1"/>
    <xf numFmtId="169" fontId="6" fillId="4" borderId="1" xfId="1" applyNumberFormat="1" applyFont="1" applyFill="1" applyBorder="1" applyAlignment="1" applyProtection="1">
      <alignment vertical="center" shrinkToFit="1"/>
      <protection locked="0"/>
    </xf>
    <xf numFmtId="1" fontId="6" fillId="4" borderId="1" xfId="1" applyNumberFormat="1" applyFont="1" applyFill="1" applyBorder="1" applyAlignment="1" applyProtection="1">
      <alignment vertical="center" shrinkToFit="1"/>
      <protection locked="0"/>
    </xf>
    <xf numFmtId="0" fontId="0" fillId="0" borderId="0" xfId="1" applyFont="1"/>
    <xf numFmtId="0" fontId="9" fillId="0" borderId="0" xfId="0" applyFont="1" applyFill="1" applyAlignment="1" applyProtection="1">
      <alignment horizontal="center" vertical="center"/>
    </xf>
    <xf numFmtId="3" fontId="10" fillId="0" borderId="0" xfId="0" applyNumberFormat="1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14" fontId="0" fillId="0" borderId="0" xfId="0" applyNumberFormat="1"/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169" fontId="0" fillId="0" borderId="1" xfId="0" applyNumberFormat="1" applyBorder="1" applyAlignment="1" applyProtection="1">
      <alignment horizontal="center" vertical="center"/>
    </xf>
    <xf numFmtId="169" fontId="7" fillId="2" borderId="3" xfId="0" applyNumberFormat="1" applyFont="1" applyFill="1" applyBorder="1" applyAlignment="1" applyProtection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14" fontId="14" fillId="0" borderId="0" xfId="1" applyNumberFormat="1" applyFont="1" applyAlignment="1">
      <alignment vertical="center"/>
    </xf>
    <xf numFmtId="169" fontId="3" fillId="0" borderId="0" xfId="1" applyNumberFormat="1"/>
    <xf numFmtId="169" fontId="15" fillId="0" borderId="0" xfId="1" applyNumberFormat="1" applyFont="1"/>
    <xf numFmtId="0" fontId="4" fillId="2" borderId="2" xfId="2" applyNumberFormat="1" applyFont="1" applyFill="1" applyBorder="1" applyAlignment="1">
      <alignment horizontal="center" vertical="center"/>
    </xf>
    <xf numFmtId="174" fontId="8" fillId="0" borderId="5" xfId="0" applyNumberFormat="1" applyFont="1" applyFill="1" applyBorder="1" applyAlignment="1" applyProtection="1">
      <alignment horizontal="left" vertical="center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" fontId="4" fillId="2" borderId="2" xfId="3" applyNumberFormat="1" applyFont="1" applyFill="1" applyBorder="1" applyAlignment="1">
      <alignment horizontal="center" vertical="center"/>
    </xf>
    <xf numFmtId="1" fontId="4" fillId="2" borderId="3" xfId="3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" fontId="13" fillId="2" borderId="2" xfId="1" applyNumberFormat="1" applyFont="1" applyFill="1" applyBorder="1" applyAlignment="1">
      <alignment vertical="center" wrapText="1"/>
    </xf>
    <xf numFmtId="0" fontId="12" fillId="0" borderId="4" xfId="0" applyFont="1" applyFill="1" applyBorder="1" applyAlignment="1" applyProtection="1">
      <alignment horizontal="center" vertical="center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/>
    </xf>
    <xf numFmtId="3" fontId="13" fillId="2" borderId="1" xfId="1" applyNumberFormat="1" applyFont="1" applyFill="1" applyBorder="1" applyAlignment="1">
      <alignment vertical="center" wrapText="1"/>
    </xf>
    <xf numFmtId="0" fontId="16" fillId="0" borderId="0" xfId="1" applyFont="1"/>
    <xf numFmtId="169" fontId="17" fillId="2" borderId="1" xfId="1" applyNumberFormat="1" applyFont="1" applyFill="1" applyBorder="1" applyAlignment="1" applyProtection="1">
      <alignment vertical="center" shrinkToFit="1"/>
      <protection locked="0"/>
    </xf>
  </cellXfs>
  <cellStyles count="5">
    <cellStyle name="Денежный 2" xfId="2"/>
    <cellStyle name="Обычный" xfId="0" builtinId="0"/>
    <cellStyle name="Обычный 3" xfId="1"/>
    <cellStyle name="Обычный 5" xfId="4"/>
    <cellStyle name="Финансовый 2" xfId="3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3"/>
  <sheetViews>
    <sheetView workbookViewId="0">
      <selection activeCell="D5" sqref="D5"/>
    </sheetView>
  </sheetViews>
  <sheetFormatPr defaultRowHeight="15" x14ac:dyDescent="0.25"/>
  <cols>
    <col min="1" max="1" width="12.5703125" style="30" customWidth="1"/>
    <col min="3" max="3" width="11.28515625" customWidth="1"/>
    <col min="4" max="4" width="10.42578125" customWidth="1"/>
    <col min="6" max="6" width="11.7109375" customWidth="1"/>
    <col min="7" max="7" width="12" customWidth="1"/>
    <col min="10" max="10" width="10.140625" bestFit="1" customWidth="1"/>
  </cols>
  <sheetData>
    <row r="1" spans="1:10" ht="18.75" x14ac:dyDescent="0.25">
      <c r="A1" s="19"/>
      <c r="B1" s="20"/>
      <c r="C1" s="20"/>
      <c r="D1" s="21" t="s">
        <v>5</v>
      </c>
      <c r="E1" s="22">
        <f ca="1">DAY(TODAY())-1</f>
        <v>27</v>
      </c>
      <c r="F1" s="35">
        <f>план_график!A1</f>
        <v>42614</v>
      </c>
      <c r="G1" s="35"/>
      <c r="J1" s="23"/>
    </row>
    <row r="2" spans="1:10" ht="49.5" customHeight="1" x14ac:dyDescent="0.25">
      <c r="A2" s="47" t="s">
        <v>13</v>
      </c>
      <c r="B2" s="48" t="s">
        <v>6</v>
      </c>
      <c r="C2" s="4" t="s">
        <v>14</v>
      </c>
      <c r="D2" s="24" t="s">
        <v>7</v>
      </c>
      <c r="E2" s="24" t="s">
        <v>8</v>
      </c>
      <c r="F2" s="24" t="s">
        <v>9</v>
      </c>
      <c r="G2" s="24" t="s">
        <v>10</v>
      </c>
      <c r="I2" s="25" t="s">
        <v>11</v>
      </c>
    </row>
    <row r="3" spans="1:10" ht="14.45" customHeight="1" x14ac:dyDescent="0.25">
      <c r="A3" s="34" t="s">
        <v>15</v>
      </c>
      <c r="B3" s="46">
        <f>VLOOKUP(A3,план_график!$A$2:$D$6,3,0)</f>
        <v>32595</v>
      </c>
      <c r="C3" s="46">
        <f>VLOOKUP(A3,план_график!$A$2:$D$6,4,0)</f>
        <v>6519</v>
      </c>
      <c r="D3" s="26">
        <f>C3*5</f>
        <v>32595</v>
      </c>
      <c r="E3" s="26">
        <v>32595</v>
      </c>
      <c r="F3" s="27">
        <f>IFERROR(E3*100/D3,"")</f>
        <v>100</v>
      </c>
      <c r="G3" s="28">
        <f>IFERROR(E3*100/B3,"")</f>
        <v>100</v>
      </c>
      <c r="H3" s="29"/>
    </row>
    <row r="4" spans="1:10" collapsed="1" x14ac:dyDescent="0.25">
      <c r="A4" s="34" t="s">
        <v>16</v>
      </c>
      <c r="B4" s="46">
        <f>VLOOKUP(A4,план_график!$A$2:$D$6,3,0)</f>
        <v>37500</v>
      </c>
      <c r="C4" s="46">
        <f>VLOOKUP(A4,план_график!$A$2:$D$6,4,0)</f>
        <v>7500</v>
      </c>
      <c r="D4" s="26">
        <f t="shared" ref="D4:D5" si="0">C4*5</f>
        <v>37500</v>
      </c>
      <c r="E4" s="26">
        <v>38000</v>
      </c>
      <c r="F4" s="27">
        <f t="shared" ref="F4:F5" si="1">IFERROR(E4*100/D4,"")</f>
        <v>101.33333333333333</v>
      </c>
      <c r="G4" s="28">
        <f t="shared" ref="G4:G5" si="2">IFERROR(E4*100/B4,"")</f>
        <v>101.33333333333333</v>
      </c>
      <c r="H4" s="29"/>
    </row>
    <row r="5" spans="1:10" x14ac:dyDescent="0.25">
      <c r="A5" s="49" t="s">
        <v>17</v>
      </c>
      <c r="B5" s="50">
        <f>VLOOKUP(A5,план_график!$A$2:$D$6,3,0)</f>
        <v>193401</v>
      </c>
      <c r="C5" s="50">
        <f>VLOOKUP(A5,план_график!$A$2:$D$6,4,0)</f>
        <v>6669</v>
      </c>
      <c r="D5" s="26">
        <f>C5*27</f>
        <v>180063</v>
      </c>
      <c r="E5" s="26">
        <v>177000</v>
      </c>
      <c r="F5" s="27">
        <f t="shared" si="1"/>
        <v>98.29892870828543</v>
      </c>
      <c r="G5" s="28">
        <f t="shared" si="2"/>
        <v>91.519692245645061</v>
      </c>
      <c r="H5" s="29"/>
    </row>
    <row r="6" spans="1:10" x14ac:dyDescent="0.25">
      <c r="A6"/>
    </row>
    <row r="7" spans="1:10" x14ac:dyDescent="0.25">
      <c r="A7"/>
    </row>
    <row r="8" spans="1:10" x14ac:dyDescent="0.25">
      <c r="A8"/>
    </row>
    <row r="9" spans="1:10" x14ac:dyDescent="0.25">
      <c r="A9"/>
    </row>
    <row r="10" spans="1:10" x14ac:dyDescent="0.25">
      <c r="A10"/>
    </row>
    <row r="11" spans="1:10" x14ac:dyDescent="0.25">
      <c r="A11"/>
    </row>
    <row r="12" spans="1:10" x14ac:dyDescent="0.25">
      <c r="A12"/>
    </row>
    <row r="13" spans="1:10" x14ac:dyDescent="0.25">
      <c r="A13"/>
    </row>
  </sheetData>
  <sheetProtection selectLockedCells="1" selectUnlockedCells="1"/>
  <mergeCells count="1">
    <mergeCell ref="F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zoomScale="115" zoomScaleNormal="115" workbookViewId="0">
      <selection activeCell="A14" sqref="A14"/>
    </sheetView>
  </sheetViews>
  <sheetFormatPr defaultColWidth="9.140625" defaultRowHeight="12.75" outlineLevelCol="1" x14ac:dyDescent="0.2"/>
  <cols>
    <col min="1" max="1" width="11.5703125" style="8" customWidth="1"/>
    <col min="2" max="2" width="5.140625" style="8" customWidth="1"/>
    <col min="3" max="3" width="9.42578125" style="8" customWidth="1"/>
    <col min="4" max="4" width="5.85546875" style="8" customWidth="1"/>
    <col min="5" max="5" width="4.7109375" style="8" customWidth="1"/>
    <col min="6" max="8" width="4.28515625" style="8" customWidth="1"/>
    <col min="9" max="19" width="4.5703125" style="8" customWidth="1"/>
    <col min="20" max="20" width="4.7109375" style="8" customWidth="1"/>
    <col min="21" max="21" width="4.28515625" style="8" customWidth="1"/>
    <col min="22" max="22" width="4.7109375" style="8" customWidth="1"/>
    <col min="23" max="33" width="4.5703125" style="8" customWidth="1"/>
    <col min="34" max="35" width="4.28515625" style="8" customWidth="1"/>
    <col min="36" max="36" width="4.28515625" style="8" hidden="1" customWidth="1" outlineLevel="1"/>
    <col min="37" max="37" width="8.7109375" style="8" bestFit="1" customWidth="1" collapsed="1"/>
    <col min="38" max="16384" width="9.140625" style="8"/>
  </cols>
  <sheetData>
    <row r="1" spans="1:41" ht="44.25" customHeight="1" x14ac:dyDescent="0.2">
      <c r="A1" s="1">
        <v>42614</v>
      </c>
      <c r="B1" s="2" t="s">
        <v>0</v>
      </c>
      <c r="C1" s="3" t="s">
        <v>1</v>
      </c>
      <c r="D1" s="4" t="s">
        <v>2</v>
      </c>
      <c r="E1" s="5" t="s">
        <v>12</v>
      </c>
      <c r="F1" s="6">
        <f>A1</f>
        <v>42614</v>
      </c>
      <c r="G1" s="7">
        <f>F1+1</f>
        <v>42615</v>
      </c>
      <c r="H1" s="7">
        <f t="shared" ref="H1:AJ1" si="0">G1+1</f>
        <v>42616</v>
      </c>
      <c r="I1" s="7">
        <f t="shared" si="0"/>
        <v>42617</v>
      </c>
      <c r="J1" s="7">
        <f t="shared" si="0"/>
        <v>42618</v>
      </c>
      <c r="K1" s="7">
        <f t="shared" si="0"/>
        <v>42619</v>
      </c>
      <c r="L1" s="7">
        <f t="shared" si="0"/>
        <v>42620</v>
      </c>
      <c r="M1" s="7">
        <f t="shared" si="0"/>
        <v>42621</v>
      </c>
      <c r="N1" s="7">
        <f t="shared" si="0"/>
        <v>42622</v>
      </c>
      <c r="O1" s="7">
        <f t="shared" si="0"/>
        <v>42623</v>
      </c>
      <c r="P1" s="7">
        <f t="shared" si="0"/>
        <v>42624</v>
      </c>
      <c r="Q1" s="7">
        <f t="shared" si="0"/>
        <v>42625</v>
      </c>
      <c r="R1" s="7">
        <f t="shared" si="0"/>
        <v>42626</v>
      </c>
      <c r="S1" s="7">
        <f t="shared" si="0"/>
        <v>42627</v>
      </c>
      <c r="T1" s="7">
        <f t="shared" si="0"/>
        <v>42628</v>
      </c>
      <c r="U1" s="7">
        <f t="shared" si="0"/>
        <v>42629</v>
      </c>
      <c r="V1" s="7">
        <f t="shared" si="0"/>
        <v>42630</v>
      </c>
      <c r="W1" s="7">
        <f t="shared" si="0"/>
        <v>42631</v>
      </c>
      <c r="X1" s="7">
        <f t="shared" si="0"/>
        <v>42632</v>
      </c>
      <c r="Y1" s="7">
        <f t="shared" si="0"/>
        <v>42633</v>
      </c>
      <c r="Z1" s="7">
        <f t="shared" si="0"/>
        <v>42634</v>
      </c>
      <c r="AA1" s="7">
        <f t="shared" si="0"/>
        <v>42635</v>
      </c>
      <c r="AB1" s="7">
        <f t="shared" si="0"/>
        <v>42636</v>
      </c>
      <c r="AC1" s="7">
        <f t="shared" si="0"/>
        <v>42637</v>
      </c>
      <c r="AD1" s="7">
        <f t="shared" si="0"/>
        <v>42638</v>
      </c>
      <c r="AE1" s="7">
        <f t="shared" si="0"/>
        <v>42639</v>
      </c>
      <c r="AF1" s="7">
        <f t="shared" si="0"/>
        <v>42640</v>
      </c>
      <c r="AG1" s="7">
        <f t="shared" si="0"/>
        <v>42641</v>
      </c>
      <c r="AH1" s="7">
        <f t="shared" si="0"/>
        <v>42642</v>
      </c>
      <c r="AI1" s="7">
        <f t="shared" si="0"/>
        <v>42643</v>
      </c>
      <c r="AJ1" s="7">
        <f t="shared" si="0"/>
        <v>42644</v>
      </c>
      <c r="AK1" s="31"/>
    </row>
    <row r="2" spans="1:41" ht="9.9499999999999993" customHeight="1" x14ac:dyDescent="0.2">
      <c r="A2" s="36" t="s">
        <v>15</v>
      </c>
      <c r="B2" s="40">
        <v>7</v>
      </c>
      <c r="C2" s="38">
        <v>32595</v>
      </c>
      <c r="D2" s="40">
        <v>6519</v>
      </c>
      <c r="E2" s="42">
        <f>C2/D2</f>
        <v>5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4">
        <v>6.5190000000000001</v>
      </c>
      <c r="W2" s="14">
        <f>V2+6.519</f>
        <v>13.038</v>
      </c>
      <c r="X2" s="14">
        <f>W2+6.519</f>
        <v>19.557000000000002</v>
      </c>
      <c r="Y2" s="14">
        <f>X2+6.519</f>
        <v>26.076000000000001</v>
      </c>
      <c r="Z2" s="14">
        <f>Y2+6.519</f>
        <v>32.594999999999999</v>
      </c>
      <c r="AB2" s="11"/>
      <c r="AC2" s="10"/>
      <c r="AD2" s="10"/>
      <c r="AE2" s="10"/>
      <c r="AF2" s="10"/>
      <c r="AG2" s="10"/>
      <c r="AH2" s="10"/>
      <c r="AI2" s="10"/>
      <c r="AJ2" s="9"/>
    </row>
    <row r="3" spans="1:41" ht="9.9499999999999993" customHeight="1" x14ac:dyDescent="0.2">
      <c r="A3" s="37"/>
      <c r="B3" s="41"/>
      <c r="C3" s="39"/>
      <c r="D3" s="41"/>
      <c r="E3" s="4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</row>
    <row r="4" spans="1:41" ht="9.9499999999999993" customHeight="1" x14ac:dyDescent="0.2">
      <c r="A4" s="36" t="s">
        <v>16</v>
      </c>
      <c r="B4" s="40">
        <v>7</v>
      </c>
      <c r="C4" s="38">
        <v>37500</v>
      </c>
      <c r="D4" s="40">
        <v>7500</v>
      </c>
      <c r="E4" s="42">
        <f t="shared" ref="E4" si="1">C4/D4</f>
        <v>5</v>
      </c>
      <c r="F4" s="13"/>
      <c r="G4" s="11"/>
      <c r="H4" s="11"/>
      <c r="I4" s="11"/>
      <c r="J4" s="11"/>
      <c r="K4" s="11"/>
      <c r="L4" s="11"/>
      <c r="M4" s="9"/>
      <c r="N4" s="15"/>
      <c r="O4" s="14">
        <v>7.5</v>
      </c>
      <c r="P4" s="14">
        <f t="shared" ref="P4:S4" si="2">O4+7.5</f>
        <v>15</v>
      </c>
      <c r="Q4" s="14">
        <f t="shared" si="2"/>
        <v>22.5</v>
      </c>
      <c r="R4" s="14">
        <f t="shared" si="2"/>
        <v>30</v>
      </c>
      <c r="S4" s="14">
        <f t="shared" si="2"/>
        <v>37.5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2"/>
    </row>
    <row r="5" spans="1:41" ht="9.9499999999999993" customHeight="1" x14ac:dyDescent="0.2">
      <c r="A5" s="37"/>
      <c r="B5" s="41"/>
      <c r="C5" s="39"/>
      <c r="D5" s="41"/>
      <c r="E5" s="43"/>
      <c r="F5" s="9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2"/>
    </row>
    <row r="6" spans="1:41" ht="9.9499999999999993" customHeight="1" x14ac:dyDescent="0.2">
      <c r="A6" s="36" t="s">
        <v>17</v>
      </c>
      <c r="B6" s="44">
        <v>3</v>
      </c>
      <c r="C6" s="38">
        <v>193401</v>
      </c>
      <c r="D6" s="40">
        <v>6669</v>
      </c>
      <c r="E6" s="42">
        <f t="shared" ref="E6" si="3">C6/D6</f>
        <v>29</v>
      </c>
      <c r="F6" s="16">
        <v>6.6689999999999996</v>
      </c>
      <c r="G6" s="16">
        <f t="shared" ref="G6:AB6" si="4">F6+6.669</f>
        <v>13.337999999999999</v>
      </c>
      <c r="H6" s="16">
        <f t="shared" si="4"/>
        <v>20.006999999999998</v>
      </c>
      <c r="I6" s="16">
        <f t="shared" si="4"/>
        <v>26.675999999999998</v>
      </c>
      <c r="J6" s="16">
        <f t="shared" si="4"/>
        <v>33.344999999999999</v>
      </c>
      <c r="K6" s="16">
        <f t="shared" si="4"/>
        <v>40.013999999999996</v>
      </c>
      <c r="L6" s="16">
        <f t="shared" si="4"/>
        <v>46.682999999999993</v>
      </c>
      <c r="M6" s="16">
        <f t="shared" si="4"/>
        <v>53.35199999999999</v>
      </c>
      <c r="N6" s="16">
        <f t="shared" si="4"/>
        <v>60.020999999999987</v>
      </c>
      <c r="O6" s="16">
        <f t="shared" si="4"/>
        <v>66.689999999999984</v>
      </c>
      <c r="P6" s="16">
        <f t="shared" si="4"/>
        <v>73.35899999999998</v>
      </c>
      <c r="Q6" s="16">
        <f t="shared" si="4"/>
        <v>80.027999999999977</v>
      </c>
      <c r="R6" s="16">
        <f t="shared" si="4"/>
        <v>86.696999999999974</v>
      </c>
      <c r="S6" s="16">
        <f t="shared" si="4"/>
        <v>93.365999999999971</v>
      </c>
      <c r="T6" s="16">
        <f t="shared" si="4"/>
        <v>100.03499999999997</v>
      </c>
      <c r="U6" s="17">
        <f t="shared" si="4"/>
        <v>106.70399999999997</v>
      </c>
      <c r="V6" s="17">
        <f t="shared" si="4"/>
        <v>113.37299999999996</v>
      </c>
      <c r="W6" s="16">
        <f t="shared" si="4"/>
        <v>120.04199999999996</v>
      </c>
      <c r="X6" s="16">
        <f t="shared" si="4"/>
        <v>126.71099999999996</v>
      </c>
      <c r="Y6" s="16">
        <f t="shared" si="4"/>
        <v>133.37999999999997</v>
      </c>
      <c r="Z6" s="16">
        <f t="shared" si="4"/>
        <v>140.04899999999998</v>
      </c>
      <c r="AA6" s="16">
        <f t="shared" si="4"/>
        <v>146.71799999999999</v>
      </c>
      <c r="AB6" s="16">
        <f t="shared" si="4"/>
        <v>153.387</v>
      </c>
      <c r="AC6" s="16">
        <f t="shared" ref="AC6" si="5">AB6+6.669</f>
        <v>160.05600000000001</v>
      </c>
      <c r="AD6" s="16">
        <f t="shared" ref="AD6" si="6">AC6+6.669</f>
        <v>166.72500000000002</v>
      </c>
      <c r="AE6" s="16">
        <f t="shared" ref="AE6" si="7">AD6+6.669</f>
        <v>173.39400000000003</v>
      </c>
      <c r="AF6" s="16">
        <f t="shared" ref="AF6" si="8">AE6+6.669</f>
        <v>180.06300000000005</v>
      </c>
      <c r="AG6" s="16">
        <f t="shared" ref="AG6" si="9">AF6+6.669</f>
        <v>186.73200000000006</v>
      </c>
      <c r="AH6" s="16">
        <f t="shared" ref="AH6" si="10">AG6+6.669</f>
        <v>193.40100000000007</v>
      </c>
      <c r="AI6" s="9"/>
      <c r="AJ6" s="9"/>
      <c r="AK6" s="12"/>
    </row>
    <row r="7" spans="1:41" ht="9.9499999999999993" customHeight="1" x14ac:dyDescent="0.2">
      <c r="A7" s="37"/>
      <c r="B7" s="45"/>
      <c r="C7" s="39"/>
      <c r="D7" s="41"/>
      <c r="E7" s="4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2"/>
      <c r="AL7" s="32"/>
      <c r="AM7" s="33"/>
      <c r="AN7" s="32"/>
      <c r="AO7" s="32"/>
    </row>
    <row r="9" spans="1:41" ht="15" x14ac:dyDescent="0.25">
      <c r="G9" s="8" t="s">
        <v>3</v>
      </c>
      <c r="J9" s="18"/>
    </row>
    <row r="10" spans="1:41" ht="15" x14ac:dyDescent="0.25">
      <c r="J10" s="18"/>
    </row>
    <row r="12" spans="1:41" ht="20.25" x14ac:dyDescent="0.3">
      <c r="E12" s="18" t="s">
        <v>4</v>
      </c>
      <c r="O12" s="51" t="s">
        <v>18</v>
      </c>
    </row>
    <row r="14" spans="1:41" ht="44.25" customHeight="1" x14ac:dyDescent="0.2">
      <c r="A14" s="1">
        <v>42614</v>
      </c>
      <c r="B14" s="2" t="s">
        <v>0</v>
      </c>
      <c r="C14" s="3" t="s">
        <v>1</v>
      </c>
      <c r="D14" s="4" t="s">
        <v>2</v>
      </c>
      <c r="E14" s="5" t="s">
        <v>12</v>
      </c>
      <c r="F14" s="6">
        <f>A14</f>
        <v>42614</v>
      </c>
      <c r="G14" s="7">
        <f>F14+1</f>
        <v>42615</v>
      </c>
      <c r="H14" s="7">
        <f t="shared" ref="H14" si="11">G14+1</f>
        <v>42616</v>
      </c>
      <c r="I14" s="7">
        <f t="shared" ref="I14" si="12">H14+1</f>
        <v>42617</v>
      </c>
      <c r="J14" s="7">
        <f t="shared" ref="J14" si="13">I14+1</f>
        <v>42618</v>
      </c>
      <c r="K14" s="7">
        <f t="shared" ref="K14" si="14">J14+1</f>
        <v>42619</v>
      </c>
      <c r="L14" s="7">
        <f t="shared" ref="L14" si="15">K14+1</f>
        <v>42620</v>
      </c>
      <c r="M14" s="7">
        <f t="shared" ref="M14" si="16">L14+1</f>
        <v>42621</v>
      </c>
      <c r="N14" s="7">
        <f t="shared" ref="N14" si="17">M14+1</f>
        <v>42622</v>
      </c>
      <c r="O14" s="7">
        <f t="shared" ref="O14" si="18">N14+1</f>
        <v>42623</v>
      </c>
      <c r="P14" s="7">
        <f t="shared" ref="P14" si="19">O14+1</f>
        <v>42624</v>
      </c>
      <c r="Q14" s="7">
        <f t="shared" ref="Q14" si="20">P14+1</f>
        <v>42625</v>
      </c>
      <c r="R14" s="7">
        <f t="shared" ref="R14" si="21">Q14+1</f>
        <v>42626</v>
      </c>
      <c r="S14" s="7">
        <f t="shared" ref="S14" si="22">R14+1</f>
        <v>42627</v>
      </c>
      <c r="T14" s="7">
        <f t="shared" ref="T14" si="23">S14+1</f>
        <v>42628</v>
      </c>
      <c r="U14" s="7">
        <f t="shared" ref="U14" si="24">T14+1</f>
        <v>42629</v>
      </c>
      <c r="V14" s="7">
        <f t="shared" ref="V14" si="25">U14+1</f>
        <v>42630</v>
      </c>
      <c r="W14" s="7">
        <f t="shared" ref="W14" si="26">V14+1</f>
        <v>42631</v>
      </c>
      <c r="X14" s="7">
        <f t="shared" ref="X14" si="27">W14+1</f>
        <v>42632</v>
      </c>
      <c r="Y14" s="7">
        <f t="shared" ref="Y14" si="28">X14+1</f>
        <v>42633</v>
      </c>
      <c r="Z14" s="7">
        <f t="shared" ref="Z14" si="29">Y14+1</f>
        <v>42634</v>
      </c>
      <c r="AA14" s="7">
        <f t="shared" ref="AA14" si="30">Z14+1</f>
        <v>42635</v>
      </c>
      <c r="AB14" s="7">
        <f t="shared" ref="AB14" si="31">AA14+1</f>
        <v>42636</v>
      </c>
      <c r="AC14" s="7">
        <f t="shared" ref="AC14" si="32">AB14+1</f>
        <v>42637</v>
      </c>
      <c r="AD14" s="7">
        <f t="shared" ref="AD14" si="33">AC14+1</f>
        <v>42638</v>
      </c>
      <c r="AE14" s="7">
        <f t="shared" ref="AE14" si="34">AD14+1</f>
        <v>42639</v>
      </c>
      <c r="AF14" s="7">
        <f t="shared" ref="AF14" si="35">AE14+1</f>
        <v>42640</v>
      </c>
      <c r="AG14" s="7">
        <f t="shared" ref="AG14" si="36">AF14+1</f>
        <v>42641</v>
      </c>
      <c r="AH14" s="7">
        <f t="shared" ref="AH14" si="37">AG14+1</f>
        <v>42642</v>
      </c>
      <c r="AI14" s="7">
        <f t="shared" ref="AI14" si="38">AH14+1</f>
        <v>42643</v>
      </c>
      <c r="AJ14" s="7">
        <f t="shared" ref="AJ14" si="39">AI14+1</f>
        <v>42644</v>
      </c>
      <c r="AK14" s="31"/>
    </row>
    <row r="15" spans="1:41" ht="9.9499999999999993" customHeight="1" x14ac:dyDescent="0.2">
      <c r="A15" s="36" t="s">
        <v>15</v>
      </c>
      <c r="B15" s="40">
        <v>7</v>
      </c>
      <c r="C15" s="38">
        <v>32595</v>
      </c>
      <c r="D15" s="40">
        <v>6519</v>
      </c>
      <c r="E15" s="42">
        <f>C15/D15</f>
        <v>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4">
        <v>6.5190000000000001</v>
      </c>
      <c r="W15" s="14">
        <f>V15+6.519</f>
        <v>13.038</v>
      </c>
      <c r="X15" s="14">
        <f>W15+6.519</f>
        <v>19.557000000000002</v>
      </c>
      <c r="Y15" s="14">
        <f>X15+6.519</f>
        <v>26.076000000000001</v>
      </c>
      <c r="Z15" s="14">
        <f>Y15+6.519</f>
        <v>32.594999999999999</v>
      </c>
      <c r="AB15" s="11"/>
      <c r="AC15" s="10"/>
      <c r="AD15" s="10"/>
      <c r="AE15" s="10"/>
      <c r="AF15" s="10"/>
      <c r="AG15" s="10"/>
      <c r="AH15" s="10"/>
      <c r="AI15" s="10"/>
      <c r="AJ15" s="9"/>
    </row>
    <row r="16" spans="1:41" ht="9.9499999999999993" customHeight="1" x14ac:dyDescent="0.2">
      <c r="A16" s="37"/>
      <c r="B16" s="41"/>
      <c r="C16" s="39"/>
      <c r="D16" s="41"/>
      <c r="E16" s="43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52">
        <v>32.594999999999999</v>
      </c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2"/>
    </row>
    <row r="17" spans="1:41" ht="9.9499999999999993" customHeight="1" x14ac:dyDescent="0.2">
      <c r="A17" s="36" t="s">
        <v>16</v>
      </c>
      <c r="B17" s="40">
        <v>7</v>
      </c>
      <c r="C17" s="38">
        <v>37500</v>
      </c>
      <c r="D17" s="40">
        <v>7500</v>
      </c>
      <c r="E17" s="42">
        <f t="shared" ref="E17" si="40">C17/D17</f>
        <v>5</v>
      </c>
      <c r="F17" s="13"/>
      <c r="G17" s="11"/>
      <c r="H17" s="11"/>
      <c r="I17" s="11"/>
      <c r="J17" s="11"/>
      <c r="K17" s="11"/>
      <c r="L17" s="11"/>
      <c r="M17" s="9"/>
      <c r="N17" s="15"/>
      <c r="O17" s="14">
        <v>7.5</v>
      </c>
      <c r="P17" s="14">
        <f t="shared" ref="P17" si="41">O17+7.5</f>
        <v>15</v>
      </c>
      <c r="Q17" s="14">
        <f t="shared" ref="Q17" si="42">P17+7.5</f>
        <v>22.5</v>
      </c>
      <c r="R17" s="14">
        <f t="shared" ref="R17" si="43">Q17+7.5</f>
        <v>30</v>
      </c>
      <c r="S17" s="14">
        <f t="shared" ref="S17" si="44">R17+7.5</f>
        <v>37.5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2"/>
    </row>
    <row r="18" spans="1:41" ht="9.9499999999999993" customHeight="1" x14ac:dyDescent="0.2">
      <c r="A18" s="37"/>
      <c r="B18" s="41"/>
      <c r="C18" s="39"/>
      <c r="D18" s="41"/>
      <c r="E18" s="43"/>
      <c r="F18" s="9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52">
        <v>38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2"/>
    </row>
    <row r="19" spans="1:41" ht="9.9499999999999993" customHeight="1" x14ac:dyDescent="0.2">
      <c r="A19" s="36" t="s">
        <v>17</v>
      </c>
      <c r="B19" s="44">
        <v>3</v>
      </c>
      <c r="C19" s="38">
        <v>193401</v>
      </c>
      <c r="D19" s="40">
        <v>6669</v>
      </c>
      <c r="E19" s="42">
        <f t="shared" ref="E19" si="45">C19/D19</f>
        <v>29</v>
      </c>
      <c r="F19" s="16">
        <v>6.6689999999999996</v>
      </c>
      <c r="G19" s="16">
        <f t="shared" ref="G19" si="46">F19+6.669</f>
        <v>13.337999999999999</v>
      </c>
      <c r="H19" s="16">
        <f t="shared" ref="H19" si="47">G19+6.669</f>
        <v>20.006999999999998</v>
      </c>
      <c r="I19" s="16">
        <f t="shared" ref="I19" si="48">H19+6.669</f>
        <v>26.675999999999998</v>
      </c>
      <c r="J19" s="16">
        <f t="shared" ref="J19" si="49">I19+6.669</f>
        <v>33.344999999999999</v>
      </c>
      <c r="K19" s="16">
        <f t="shared" ref="K19" si="50">J19+6.669</f>
        <v>40.013999999999996</v>
      </c>
      <c r="L19" s="16">
        <f t="shared" ref="L19" si="51">K19+6.669</f>
        <v>46.682999999999993</v>
      </c>
      <c r="M19" s="16">
        <f t="shared" ref="M19" si="52">L19+6.669</f>
        <v>53.35199999999999</v>
      </c>
      <c r="N19" s="16">
        <f t="shared" ref="N19" si="53">M19+6.669</f>
        <v>60.020999999999987</v>
      </c>
      <c r="O19" s="16">
        <f t="shared" ref="O19" si="54">N19+6.669</f>
        <v>66.689999999999984</v>
      </c>
      <c r="P19" s="16">
        <f t="shared" ref="P19" si="55">O19+6.669</f>
        <v>73.35899999999998</v>
      </c>
      <c r="Q19" s="16">
        <f t="shared" ref="Q19" si="56">P19+6.669</f>
        <v>80.027999999999977</v>
      </c>
      <c r="R19" s="16">
        <f t="shared" ref="R19" si="57">Q19+6.669</f>
        <v>86.696999999999974</v>
      </c>
      <c r="S19" s="16">
        <f t="shared" ref="S19" si="58">R19+6.669</f>
        <v>93.365999999999971</v>
      </c>
      <c r="T19" s="16">
        <f t="shared" ref="T19" si="59">S19+6.669</f>
        <v>100.03499999999997</v>
      </c>
      <c r="U19" s="17">
        <f t="shared" ref="U19" si="60">T19+6.669</f>
        <v>106.70399999999997</v>
      </c>
      <c r="V19" s="17">
        <f t="shared" ref="V19" si="61">U19+6.669</f>
        <v>113.37299999999996</v>
      </c>
      <c r="W19" s="16">
        <f t="shared" ref="W19" si="62">V19+6.669</f>
        <v>120.04199999999996</v>
      </c>
      <c r="X19" s="16">
        <f t="shared" ref="X19" si="63">W19+6.669</f>
        <v>126.71099999999996</v>
      </c>
      <c r="Y19" s="16">
        <f t="shared" ref="Y19" si="64">X19+6.669</f>
        <v>133.37999999999997</v>
      </c>
      <c r="Z19" s="16">
        <f t="shared" ref="Z19" si="65">Y19+6.669</f>
        <v>140.04899999999998</v>
      </c>
      <c r="AA19" s="16">
        <f t="shared" ref="AA19" si="66">Z19+6.669</f>
        <v>146.71799999999999</v>
      </c>
      <c r="AB19" s="16">
        <f t="shared" ref="AB19" si="67">AA19+6.669</f>
        <v>153.387</v>
      </c>
      <c r="AC19" s="16">
        <f t="shared" ref="AC19" si="68">AB19+6.669</f>
        <v>160.05600000000001</v>
      </c>
      <c r="AD19" s="16">
        <f t="shared" ref="AD19" si="69">AC19+6.669</f>
        <v>166.72500000000002</v>
      </c>
      <c r="AE19" s="16">
        <f t="shared" ref="AE19" si="70">AD19+6.669</f>
        <v>173.39400000000003</v>
      </c>
      <c r="AF19" s="16">
        <f t="shared" ref="AF19" si="71">AE19+6.669</f>
        <v>180.06300000000005</v>
      </c>
      <c r="AG19" s="16">
        <f t="shared" ref="AG19" si="72">AF19+6.669</f>
        <v>186.73200000000006</v>
      </c>
      <c r="AH19" s="16">
        <f t="shared" ref="AH19" si="73">AG19+6.669</f>
        <v>193.40100000000007</v>
      </c>
      <c r="AI19" s="9"/>
      <c r="AJ19" s="9"/>
      <c r="AK19" s="12"/>
    </row>
    <row r="20" spans="1:41" ht="9.9499999999999993" customHeight="1" x14ac:dyDescent="0.2">
      <c r="A20" s="37"/>
      <c r="B20" s="45"/>
      <c r="C20" s="39"/>
      <c r="D20" s="41"/>
      <c r="E20" s="4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52">
        <v>177</v>
      </c>
      <c r="AG20" s="11"/>
      <c r="AH20" s="11"/>
      <c r="AI20" s="11"/>
      <c r="AJ20" s="11"/>
      <c r="AK20" s="12"/>
      <c r="AL20" s="32"/>
      <c r="AM20" s="33"/>
      <c r="AN20" s="32"/>
      <c r="AO20" s="32"/>
    </row>
    <row r="23" spans="1:41" x14ac:dyDescent="0.2">
      <c r="A23" s="8" t="s">
        <v>19</v>
      </c>
    </row>
  </sheetData>
  <mergeCells count="30">
    <mergeCell ref="A2:A3"/>
    <mergeCell ref="B2:B3"/>
    <mergeCell ref="C2:C3"/>
    <mergeCell ref="D2:D3"/>
    <mergeCell ref="E2:E3"/>
    <mergeCell ref="A4:A5"/>
    <mergeCell ref="B4:B5"/>
    <mergeCell ref="C4:C5"/>
    <mergeCell ref="D4:D5"/>
    <mergeCell ref="E4:E5"/>
    <mergeCell ref="A6:A7"/>
    <mergeCell ref="B6:B7"/>
    <mergeCell ref="C6:C7"/>
    <mergeCell ref="D6:D7"/>
    <mergeCell ref="E6:E7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</mergeCells>
  <conditionalFormatting sqref="F1:AJ1">
    <cfRule type="expression" dxfId="1" priority="2">
      <formula>IF(ISBLANK(F1),FALSE,OR(WEEKDAY(F1)=7,WEEKDAY(F1)=1))</formula>
    </cfRule>
  </conditionalFormatting>
  <conditionalFormatting sqref="F14:AJ14">
    <cfRule type="expression" dxfId="0" priority="1">
      <formula>IF(ISBLANK(F14),FALSE,OR(WEEKDAY(F14)=7,WEEKDAY(F14)=1))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</vt:lpstr>
      <vt:lpstr>план_график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2016-09-28T09:47:17Z</dcterms:modified>
</cp:coreProperties>
</file>