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Печать расчета" sheetId="1" r:id="rId1"/>
  </sheets>
  <definedNames>
    <definedName name="Formula1">'Печать расчета'!$Y$34</definedName>
    <definedName name="_xlnm.Print_Area" localSheetId="0">'Печать расчета'!$A$1:$W$50</definedName>
    <definedName name="Ф1">IF('Печать расчета'!$AE$15&lt;='Печать расчета'!$AE$16,'Печать расчета'!$A$45,'Печать расчета'!$A$49)</definedName>
  </definedNames>
  <calcPr calcId="152511"/>
</workbook>
</file>

<file path=xl/calcChain.xml><?xml version="1.0" encoding="utf-8"?>
<calcChain xmlns="http://schemas.openxmlformats.org/spreadsheetml/2006/main">
  <c r="A37" i="1" l="1"/>
  <c r="A29" i="1"/>
  <c r="J27" i="1"/>
  <c r="J23" i="1"/>
  <c r="A17" i="1"/>
  <c r="A16" i="1"/>
  <c r="A15" i="1"/>
  <c r="A14" i="1"/>
  <c r="A12" i="1"/>
  <c r="A10" i="1"/>
  <c r="A8" i="1"/>
  <c r="A6" i="1"/>
  <c r="A5" i="1"/>
</calcChain>
</file>

<file path=xl/sharedStrings.xml><?xml version="1.0" encoding="utf-8"?>
<sst xmlns="http://schemas.openxmlformats.org/spreadsheetml/2006/main" count="20" uniqueCount="20">
  <si>
    <t>Расчет пропускной способности клапана</t>
  </si>
  <si>
    <t>(по ГОСТ 12.2.085-02)</t>
  </si>
  <si>
    <t>Д.1 Исходные данные</t>
  </si>
  <si>
    <t>Агрегатное состояние</t>
  </si>
  <si>
    <t>Среда</t>
  </si>
  <si>
    <r>
      <t>Р</t>
    </r>
    <r>
      <rPr>
        <vertAlign val="subscript"/>
        <sz val="12"/>
        <color theme="1"/>
        <rFont val="Calibri"/>
        <family val="2"/>
        <charset val="204"/>
        <scheme val="minor"/>
      </rPr>
      <t>1</t>
    </r>
  </si>
  <si>
    <r>
      <t>Р</t>
    </r>
    <r>
      <rPr>
        <vertAlign val="subscript"/>
        <sz val="12"/>
        <color theme="1"/>
        <rFont val="Calibri"/>
        <family val="2"/>
        <charset val="204"/>
        <scheme val="minor"/>
      </rPr>
      <t>2</t>
    </r>
  </si>
  <si>
    <r>
      <rPr>
        <sz val="12"/>
        <color theme="1"/>
        <rFont val="Calibri"/>
        <family val="2"/>
        <charset val="204"/>
      </rPr>
      <t>α</t>
    </r>
    <r>
      <rPr>
        <vertAlign val="subscript"/>
        <sz val="12"/>
        <color theme="1"/>
        <rFont val="Calibri"/>
        <family val="2"/>
        <charset val="204"/>
      </rPr>
      <t>1</t>
    </r>
  </si>
  <si>
    <t>F</t>
  </si>
  <si>
    <t>k</t>
  </si>
  <si>
    <t>R</t>
  </si>
  <si>
    <t>T1</t>
  </si>
  <si>
    <r>
      <t>B</t>
    </r>
    <r>
      <rPr>
        <vertAlign val="subscript"/>
        <sz val="12"/>
        <color theme="1"/>
        <rFont val="Calibri"/>
        <family val="2"/>
        <charset val="204"/>
        <scheme val="minor"/>
      </rPr>
      <t>4</t>
    </r>
  </si>
  <si>
    <t>β</t>
  </si>
  <si>
    <r>
      <t>β</t>
    </r>
    <r>
      <rPr>
        <vertAlign val="subscript"/>
        <sz val="12"/>
        <color theme="1"/>
        <rFont val="Calibri"/>
        <family val="2"/>
        <charset val="204"/>
      </rPr>
      <t>кр</t>
    </r>
  </si>
  <si>
    <r>
      <rPr>
        <sz val="12"/>
        <color theme="1"/>
        <rFont val="Calibri"/>
        <family val="2"/>
        <charset val="204"/>
      </rPr>
      <t>α</t>
    </r>
    <r>
      <rPr>
        <vertAlign val="subscript"/>
        <sz val="12"/>
        <color theme="1"/>
        <rFont val="Calibri"/>
        <family val="2"/>
        <charset val="204"/>
      </rPr>
      <t>2</t>
    </r>
  </si>
  <si>
    <r>
      <t>B</t>
    </r>
    <r>
      <rPr>
        <vertAlign val="subscript"/>
        <sz val="12"/>
        <color theme="1"/>
        <rFont val="Calibri"/>
        <family val="2"/>
        <charset val="204"/>
        <scheme val="minor"/>
      </rPr>
      <t>3</t>
    </r>
  </si>
  <si>
    <t>Д.2 Результаты расчета</t>
  </si>
  <si>
    <t>Д.2.1 Отношение абсолютных давлений перед и за предохранительным клапаном:</t>
  </si>
  <si>
    <t>Д.2.2 Критическое отношение давлений: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</si>
</sst>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vertAlign val="subscript"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vertAlign val="subscript"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133350</xdr:colOff>
      <xdr:row>0</xdr:row>
      <xdr:rowOff>190500</xdr:rowOff>
    </xdr:from>
    <xdr:to>
      <xdr:col>63</xdr:col>
      <xdr:colOff>133350</xdr:colOff>
      <xdr:row>23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52"/>
        <a:stretch/>
      </xdr:blipFill>
      <xdr:spPr bwMode="auto">
        <a:xfrm>
          <a:off x="10058400" y="190500"/>
          <a:ext cx="5943600" cy="461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142875</xdr:colOff>
      <xdr:row>21</xdr:row>
      <xdr:rowOff>85725</xdr:rowOff>
    </xdr:from>
    <xdr:to>
      <xdr:col>63</xdr:col>
      <xdr:colOff>142875</xdr:colOff>
      <xdr:row>51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4438650"/>
          <a:ext cx="5943600" cy="602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200025</xdr:colOff>
      <xdr:row>21</xdr:row>
      <xdr:rowOff>90487</xdr:rowOff>
    </xdr:from>
    <xdr:ext cx="107632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190625" y="4443412"/>
              <a:ext cx="107632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ru-RU" sz="1100" i="1">
                        <a:latin typeface="Cambria Math"/>
                        <a:ea typeface="Cambria Math"/>
                      </a:rPr>
                      <m:t>𝛽</m:t>
                    </m:r>
                    <m:r>
                      <a:rPr lang="ru-RU" sz="1100" b="0" i="1">
                        <a:latin typeface="Cambria Math"/>
                        <a:ea typeface="Cambria Math"/>
                      </a:rPr>
                      <m:t>=</m:t>
                    </m:r>
                    <m:f>
                      <m:fPr>
                        <m:ctrlPr>
                          <a:rPr lang="ru-RU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ru-RU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+1</m:t>
                        </m:r>
                      </m:num>
                      <m:den>
                        <m:sSub>
                          <m:sSubPr>
                            <m:ctrlPr>
                              <a:rPr lang="ru-RU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𝑃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+1</m:t>
                        </m:r>
                      </m:den>
                    </m:f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190625" y="4443412"/>
              <a:ext cx="107632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𝛽</a:t>
              </a:r>
              <a:r>
                <a:rPr lang="ru-RU" sz="1100" b="0" i="0">
                  <a:latin typeface="Cambria Math"/>
                  <a:ea typeface="Cambria Math"/>
                </a:rPr>
                <a:t>=(</a:t>
              </a:r>
              <a:r>
                <a:rPr lang="en-US" sz="1100" b="0" i="0">
                  <a:latin typeface="Cambria Math"/>
                  <a:ea typeface="Cambria Math"/>
                </a:rPr>
                <a:t>𝑃</a:t>
              </a:r>
              <a:r>
                <a:rPr lang="ru-RU" sz="1100" b="0" i="0">
                  <a:latin typeface="Cambria Math"/>
                  <a:ea typeface="Cambria Math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2+1</a:t>
              </a:r>
              <a:r>
                <a:rPr lang="ru-RU" sz="1100" b="0" i="0">
                  <a:latin typeface="Cambria Math"/>
                  <a:ea typeface="Cambria Math"/>
                </a:rPr>
                <a:t>)/(</a:t>
              </a:r>
              <a:r>
                <a:rPr lang="en-US" sz="1100" b="0" i="0">
                  <a:latin typeface="Cambria Math"/>
                  <a:ea typeface="Cambria Math"/>
                </a:rPr>
                <a:t>𝑃</a:t>
              </a:r>
              <a:r>
                <a:rPr lang="ru-RU" sz="1100" b="0" i="0">
                  <a:latin typeface="Cambria Math"/>
                  <a:ea typeface="Cambria Math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1+1</a:t>
              </a:r>
              <a:r>
                <a:rPr lang="ru-RU" sz="1100" b="0" i="0">
                  <a:latin typeface="Cambria Math"/>
                  <a:ea typeface="Cambria Math"/>
                </a:rPr>
                <a:t>)</a:t>
              </a:r>
              <a:r>
                <a:rPr lang="en-US" sz="1100" b="0" i="0">
                  <a:latin typeface="Cambria Math"/>
                  <a:ea typeface="Cambria Math"/>
                </a:rPr>
                <a:t>=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2</xdr:col>
      <xdr:colOff>142876</xdr:colOff>
      <xdr:row>24</xdr:row>
      <xdr:rowOff>195262</xdr:rowOff>
    </xdr:from>
    <xdr:ext cx="1847850" cy="5812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638176" y="5148262"/>
              <a:ext cx="1847850" cy="581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ru-RU" sz="110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ru-RU" sz="1100" b="0" i="1">
                            <a:latin typeface="Cambria Math"/>
                            <a:ea typeface="Cambria Math"/>
                          </a:rPr>
                          <m:t>кр</m:t>
                        </m:r>
                      </m:sub>
                    </m:sSub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𝑘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+1</m:t>
                                </m:r>
                              </m:den>
                            </m:f>
                          </m:e>
                        </m:d>
                      </m:e>
                      <m:sup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−1</m:t>
                            </m:r>
                          </m:den>
                        </m:f>
                      </m:sup>
                    </m:sSup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</m:oMath>
                </m:oMathPara>
              </a14:m>
              <a:endParaRPr lang="ru-R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638176" y="5148262"/>
              <a:ext cx="1847850" cy="5812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ru-RU" sz="1100" i="0">
                  <a:latin typeface="Cambria Math"/>
                  <a:ea typeface="Cambria Math"/>
                </a:rPr>
                <a:t>𝛽_</a:t>
              </a:r>
              <a:r>
                <a:rPr lang="ru-RU" sz="1100" b="0" i="0">
                  <a:latin typeface="Cambria Math"/>
                  <a:ea typeface="Cambria Math"/>
                </a:rPr>
                <a:t>кр</a:t>
              </a:r>
              <a:r>
                <a:rPr lang="en-US" sz="1100" b="0" i="0">
                  <a:latin typeface="Cambria Math"/>
                  <a:ea typeface="Cambria Math"/>
                </a:rPr>
                <a:t>=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(2/(𝑘+1))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^(</a:t>
              </a:r>
              <a:r>
                <a:rPr lang="en-US" sz="1100" b="0" i="0">
                  <a:latin typeface="Cambria Math"/>
                  <a:ea typeface="Cambria Math"/>
                </a:rPr>
                <a:t>𝑘/(𝑘−1))=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44</xdr:row>
      <xdr:rowOff>1193</xdr:rowOff>
    </xdr:from>
    <xdr:ext cx="3476624" cy="598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/>
            <xdr:cNvSpPr txBox="1"/>
          </xdr:nvSpPr>
          <xdr:spPr>
            <a:xfrm>
              <a:off x="0" y="8954693"/>
              <a:ext cx="3476624" cy="598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𝐵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3</m:t>
                        </m:r>
                      </m:sub>
                    </m:sSub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n-US" sz="1100" b="0" i="0">
                        <a:latin typeface="Cambria Math"/>
                        <a:ea typeface="Cambria Math"/>
                      </a:rPr>
                      <m:t>1,59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∙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+1</m:t>
                            </m:r>
                          </m:den>
                        </m:f>
                      </m:e>
                    </m:rad>
                    <m:r>
                      <a:rPr lang="en-US" sz="1100" b="0" i="1">
                        <a:latin typeface="Cambria Math"/>
                        <a:ea typeface="Cambria Math"/>
                      </a:rPr>
                      <m:t>∙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𝑘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+1</m:t>
                                </m:r>
                              </m:den>
                            </m:f>
                          </m:e>
                        </m:d>
                      </m:e>
                      <m:sup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−1</m:t>
                            </m:r>
                          </m:den>
                        </m:f>
                      </m:sup>
                    </m:sSup>
                    <m:r>
                      <a:rPr lang="en-US" sz="1100" b="0" i="0">
                        <a:latin typeface="Cambria Math"/>
                        <a:ea typeface="Cambria Math"/>
                      </a:rPr>
                      <m:t>, </m:t>
                    </m:r>
                    <m:r>
                      <a:rPr lang="ru-RU" sz="1100" b="0" i="0">
                        <a:latin typeface="Cambria Math"/>
                        <a:ea typeface="Cambria Math"/>
                      </a:rPr>
                      <m:t>при 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/>
                        <a:ea typeface="Cambria Math"/>
                      </a:rPr>
                      <m:t>β</m:t>
                    </m:r>
                    <m:r>
                      <a:rPr lang="el-GR" sz="1100" b="0" i="1">
                        <a:latin typeface="Cambria Math"/>
                        <a:ea typeface="Cambria Math"/>
                      </a:rPr>
                      <m:t>≤</m:t>
                    </m:r>
                    <m:sSub>
                      <m:sSubPr>
                        <m:ctrlPr>
                          <a:rPr lang="el-G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el-GR" sz="1100" b="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ru-RU" sz="1100" b="0" i="1">
                            <a:latin typeface="Cambria Math"/>
                            <a:ea typeface="Cambria Math"/>
                          </a:rPr>
                          <m:t>кр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6" name="TextBox 5"/>
            <xdr:cNvSpPr txBox="1"/>
          </xdr:nvSpPr>
          <xdr:spPr>
            <a:xfrm>
              <a:off x="0" y="8954693"/>
              <a:ext cx="3476624" cy="598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𝐵</a:t>
              </a:r>
              <a:r>
                <a:rPr lang="ru-RU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3=1,59∙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√(</a:t>
              </a:r>
              <a:r>
                <a:rPr lang="en-US" sz="1100" b="0" i="0">
                  <a:latin typeface="Cambria Math"/>
                  <a:ea typeface="Cambria Math"/>
                </a:rPr>
                <a:t>𝑘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en-US" sz="1100" b="0" i="0">
                  <a:latin typeface="Cambria Math"/>
                  <a:ea typeface="Cambria Math"/>
                </a:rPr>
                <a:t>𝑘+1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US" sz="1100" b="0" i="0">
                  <a:latin typeface="Cambria Math"/>
                  <a:ea typeface="Cambria Math"/>
                </a:rPr>
                <a:t>∙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(</a:t>
              </a:r>
              <a:r>
                <a:rPr lang="en-US" sz="1100" b="0" i="0">
                  <a:latin typeface="Cambria Math"/>
                  <a:ea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en-US" sz="1100" b="0" i="0">
                  <a:latin typeface="Cambria Math"/>
                  <a:ea typeface="Cambria Math"/>
                </a:rPr>
                <a:t>𝑘+1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))^(</a:t>
              </a:r>
              <a:r>
                <a:rPr lang="en-US" sz="1100" b="0" i="0">
                  <a:latin typeface="Cambria Math"/>
                  <a:ea typeface="Cambria Math"/>
                </a:rPr>
                <a:t>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en-US" sz="1100" b="0" i="0">
                  <a:latin typeface="Cambria Math"/>
                  <a:ea typeface="Cambria Math"/>
                </a:rPr>
                <a:t>𝑘−1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US" sz="1100" b="0" i="0">
                  <a:latin typeface="Cambria Math"/>
                  <a:ea typeface="Cambria Math"/>
                </a:rPr>
                <a:t>, </a:t>
              </a:r>
              <a:r>
                <a:rPr lang="ru-RU" sz="1100" b="0" i="0">
                  <a:latin typeface="Cambria Math"/>
                  <a:ea typeface="Cambria Math"/>
                </a:rPr>
                <a:t>при </a:t>
              </a:r>
              <a:r>
                <a:rPr lang="el-GR" sz="1100" b="0" i="0">
                  <a:latin typeface="Cambria Math"/>
                  <a:ea typeface="Cambria Math"/>
                </a:rPr>
                <a:t>β≤𝛽</a:t>
              </a:r>
              <a:r>
                <a:rPr lang="el-G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ru-RU" sz="1100" b="0" i="0">
                  <a:latin typeface="Cambria Math"/>
                  <a:ea typeface="Cambria Math"/>
                </a:rPr>
                <a:t>кр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48</xdr:row>
      <xdr:rowOff>1193</xdr:rowOff>
    </xdr:from>
    <xdr:ext cx="3476624" cy="59888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0" y="9754793"/>
              <a:ext cx="3476624" cy="598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𝐵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3</m:t>
                        </m:r>
                      </m:sub>
                    </m:sSub>
                    <m:r>
                      <a:rPr lang="en-US" sz="1100" b="0" i="1">
                        <a:latin typeface="Cambria Math"/>
                        <a:ea typeface="Cambria Math"/>
                      </a:rPr>
                      <m:t>=</m:t>
                    </m:r>
                    <m:r>
                      <a:rPr lang="en-US" sz="1100" b="0" i="0">
                        <a:latin typeface="Cambria Math"/>
                        <a:ea typeface="Cambria Math"/>
                      </a:rPr>
                      <m:t>1,59</m:t>
                    </m:r>
                    <m:r>
                      <a:rPr lang="en-US" sz="1100" b="0" i="1">
                        <a:latin typeface="Cambria Math"/>
                        <a:ea typeface="Cambria Math"/>
                      </a:rPr>
                      <m:t>∙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𝑘</m:t>
                            </m:r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+1</m:t>
                            </m:r>
                          </m:den>
                        </m:f>
                      </m:e>
                    </m:rad>
                    <m:r>
                      <a:rPr lang="en-US" sz="1100" b="0" i="1">
                        <a:latin typeface="Cambria Math"/>
                        <a:ea typeface="Cambria Math"/>
                      </a:rPr>
                      <m:t>∙</m:t>
                    </m:r>
                    <m:rad>
                      <m:radPr>
                        <m:degHide m:val="on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𝛽</m:t>
                            </m:r>
                          </m:e>
                          <m:sup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𝑘</m:t>
                                </m:r>
                              </m:den>
                            </m:f>
                          </m:sup>
                        </m:sSup>
                        <m:r>
                          <a:rPr lang="en-US" sz="1100" b="0" i="1">
                            <a:latin typeface="Cambria Math"/>
                            <a:ea typeface="Cambria Math"/>
                          </a:rPr>
                          <m:t>−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/>
                                <a:ea typeface="Cambria Math"/>
                              </a:rPr>
                              <m:t>𝛽</m:t>
                            </m:r>
                          </m:e>
                          <m:sup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  <a:ea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𝑘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+1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𝑘</m:t>
                                </m:r>
                              </m:den>
                            </m:f>
                          </m:sup>
                        </m:sSup>
                      </m:e>
                    </m:rad>
                    <m:r>
                      <a:rPr lang="en-US" sz="1100" b="0" i="0">
                        <a:latin typeface="Cambria Math"/>
                        <a:ea typeface="Cambria Math"/>
                      </a:rPr>
                      <m:t>, </m:t>
                    </m:r>
                    <m:r>
                      <a:rPr lang="ru-RU" sz="1100" b="0" i="0">
                        <a:latin typeface="Cambria Math"/>
                        <a:ea typeface="Cambria Math"/>
                      </a:rPr>
                      <m:t>при 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/>
                        <a:ea typeface="Cambria Math"/>
                      </a:rPr>
                      <m:t>β</m:t>
                    </m:r>
                    <m:r>
                      <a:rPr lang="el-GR" sz="1100" b="0" i="1">
                        <a:latin typeface="Cambria Math"/>
                        <a:ea typeface="Cambria Math"/>
                      </a:rPr>
                      <m:t>≥</m:t>
                    </m:r>
                    <m:sSub>
                      <m:sSubPr>
                        <m:ctrlPr>
                          <a:rPr lang="el-GR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el-GR" sz="1100" b="0" i="1">
                            <a:latin typeface="Cambria Math"/>
                            <a:ea typeface="Cambria Math"/>
                          </a:rPr>
                          <m:t>𝛽</m:t>
                        </m:r>
                      </m:e>
                      <m:sub>
                        <m:r>
                          <a:rPr lang="ru-RU" sz="1100" b="0" i="1">
                            <a:latin typeface="Cambria Math"/>
                            <a:ea typeface="Cambria Math"/>
                          </a:rPr>
                          <m:t>кр</m:t>
                        </m:r>
                      </m:sub>
                    </m:sSub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0" y="9754793"/>
              <a:ext cx="3476624" cy="598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:r>
                <a:rPr lang="en-US" sz="1100" b="0" i="0">
                  <a:latin typeface="Cambria Math"/>
                  <a:ea typeface="Cambria Math"/>
                </a:rPr>
                <a:t>𝐵</a:t>
              </a:r>
              <a:r>
                <a:rPr lang="ru-RU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en-US" sz="1100" b="0" i="0">
                  <a:latin typeface="Cambria Math"/>
                  <a:ea typeface="Cambria Math"/>
                </a:rPr>
                <a:t>3=1,59∙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√(</a:t>
              </a:r>
              <a:r>
                <a:rPr lang="en-US" sz="1100" b="0" i="0">
                  <a:latin typeface="Cambria Math"/>
                  <a:ea typeface="Cambria Math"/>
                </a:rPr>
                <a:t>𝑘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/(</a:t>
              </a:r>
              <a:r>
                <a:rPr lang="en-US" sz="1100" b="0" i="0">
                  <a:latin typeface="Cambria Math"/>
                  <a:ea typeface="Cambria Math"/>
                </a:rPr>
                <a:t>𝑘+1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))</a:t>
              </a:r>
              <a:r>
                <a:rPr lang="en-US" sz="1100" b="0" i="0">
                  <a:latin typeface="Cambria Math"/>
                  <a:ea typeface="Cambria Math"/>
                </a:rPr>
                <a:t>∙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√(</a:t>
              </a:r>
              <a:r>
                <a:rPr lang="en-US" sz="1100" b="0" i="0">
                  <a:latin typeface="Cambria Math"/>
                  <a:ea typeface="Cambria Math"/>
                </a:rPr>
                <a:t>𝛽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^(</a:t>
              </a:r>
              <a:r>
                <a:rPr lang="en-US" sz="1100" b="0" i="0">
                  <a:latin typeface="Cambria Math"/>
                  <a:ea typeface="Cambria Math"/>
                </a:rPr>
                <a:t>2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en-US" sz="1100" b="0" i="0">
                  <a:latin typeface="Cambria Math"/>
                  <a:ea typeface="Cambria Math"/>
                </a:rPr>
                <a:t>𝑘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US" sz="1100" b="0" i="0">
                  <a:latin typeface="Cambria Math"/>
                  <a:ea typeface="Cambria Math"/>
                </a:rPr>
                <a:t>−𝛽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^((</a:t>
              </a:r>
              <a:r>
                <a:rPr lang="en-US" sz="1100" b="0" i="0">
                  <a:latin typeface="Cambria Math"/>
                  <a:ea typeface="Cambria Math"/>
                </a:rPr>
                <a:t>𝑘+1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en-US" sz="1100" b="0" i="0">
                  <a:latin typeface="Cambria Math"/>
                  <a:ea typeface="Cambria Math"/>
                </a:rPr>
                <a:t>𝑘</a:t>
              </a:r>
              <a:r>
                <a:rPr lang="en-US" sz="1100" b="0" i="0">
                  <a:latin typeface="Cambria Math" panose="02040503050406030204" pitchFamily="18" charset="0"/>
                  <a:ea typeface="Cambria Math"/>
                </a:rPr>
                <a:t>) )</a:t>
              </a:r>
              <a:r>
                <a:rPr lang="en-US" sz="1100" b="0" i="0">
                  <a:latin typeface="Cambria Math"/>
                  <a:ea typeface="Cambria Math"/>
                </a:rPr>
                <a:t>, </a:t>
              </a:r>
              <a:r>
                <a:rPr lang="ru-RU" sz="1100" b="0" i="0">
                  <a:latin typeface="Cambria Math"/>
                  <a:ea typeface="Cambria Math"/>
                </a:rPr>
                <a:t>при </a:t>
              </a:r>
              <a:r>
                <a:rPr lang="el-GR" sz="1100" b="0" i="0">
                  <a:latin typeface="Cambria Math"/>
                  <a:ea typeface="Cambria Math"/>
                </a:rPr>
                <a:t>β≥𝛽</a:t>
              </a:r>
              <a:r>
                <a:rPr lang="el-GR" sz="11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ru-RU" sz="1100" b="0" i="0">
                  <a:latin typeface="Cambria Math"/>
                  <a:ea typeface="Cambria Math"/>
                </a:rPr>
                <a:t>кр</a:t>
              </a:r>
              <a:endParaRPr lang="ru-RU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9525</xdr:rowOff>
        </xdr:from>
        <xdr:to>
          <xdr:col>23</xdr:col>
          <xdr:colOff>9525</xdr:colOff>
          <xdr:row>33</xdr:row>
          <xdr:rowOff>19050</xdr:rowOff>
        </xdr:to>
        <xdr:pic>
          <xdr:nvPicPr>
            <xdr:cNvPr id="13" name="Рисунок 12"/>
            <xdr:cNvPicPr>
              <a:picLocks noChangeAspect="1" noChangeArrowheads="1"/>
              <a:extLst>
                <a:ext uri="{84589F7E-364E-4C9E-8A38-B11213B215E9}">
                  <a14:cameraTool cellRange="Ф1" spid="_x0000_s102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62675"/>
              <a:ext cx="5972175" cy="609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U51"/>
  <sheetViews>
    <sheetView tabSelected="1" topLeftCell="A14" zoomScaleNormal="100" workbookViewId="0">
      <selection activeCell="AG31" sqref="AG31"/>
    </sheetView>
  </sheetViews>
  <sheetFormatPr defaultColWidth="3.7109375" defaultRowHeight="15.75" x14ac:dyDescent="0.25"/>
  <cols>
    <col min="1" max="13" width="3.7109375" style="1"/>
    <col min="14" max="14" width="7.7109375" style="1" bestFit="1" customWidth="1"/>
    <col min="15" max="16384" width="3.7109375" style="1"/>
  </cols>
  <sheetData>
    <row r="1" spans="1:39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39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4" spans="1:39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39" ht="15.75" customHeight="1" x14ac:dyDescent="0.25">
      <c r="A5" s="4" t="str">
        <f>CONCATENATE("Среда - ",AE5)</f>
        <v xml:space="preserve">Среда - 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Y5" s="10" t="s">
        <v>3</v>
      </c>
      <c r="Z5" s="10"/>
      <c r="AA5" s="10"/>
      <c r="AB5" s="10"/>
      <c r="AC5" s="10"/>
      <c r="AD5" s="10"/>
      <c r="AE5" s="9"/>
      <c r="AF5" s="9"/>
      <c r="AG5" s="9"/>
      <c r="AH5" s="9"/>
      <c r="AI5" s="9"/>
      <c r="AJ5" s="9"/>
      <c r="AK5" s="9"/>
      <c r="AL5" s="9"/>
      <c r="AM5" s="9"/>
    </row>
    <row r="6" spans="1:39" x14ac:dyDescent="0.25">
      <c r="A6" s="4" t="str">
        <f>CONCATENATE("Р1=",AE7," МПа  - максимальное избыточное давление воздуха перед предохранительным клапаном.")</f>
        <v>Р1= МПа  - максимальное избыточное давление воздуха перед предохранительным клапаном.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Y6" s="10" t="s">
        <v>4</v>
      </c>
      <c r="Z6" s="10"/>
      <c r="AA6" s="10"/>
      <c r="AB6" s="10"/>
      <c r="AC6" s="10"/>
      <c r="AD6" s="10"/>
      <c r="AE6" s="9"/>
      <c r="AF6" s="9"/>
      <c r="AG6" s="9"/>
      <c r="AH6" s="9"/>
      <c r="AI6" s="9"/>
      <c r="AJ6" s="9"/>
      <c r="AK6" s="9"/>
      <c r="AL6" s="9"/>
      <c r="AM6" s="9"/>
    </row>
    <row r="7" spans="1:39" ht="17.25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Y7" s="10" t="s">
        <v>5</v>
      </c>
      <c r="Z7" s="10"/>
      <c r="AA7" s="10"/>
      <c r="AB7" s="10"/>
      <c r="AC7" s="10"/>
      <c r="AD7" s="10"/>
      <c r="AE7" s="9"/>
      <c r="AF7" s="9"/>
      <c r="AG7" s="9"/>
      <c r="AH7" s="9"/>
      <c r="AI7" s="9"/>
      <c r="AJ7" s="9"/>
      <c r="AK7" s="9"/>
      <c r="AL7" s="9"/>
      <c r="AM7" s="9"/>
    </row>
    <row r="8" spans="1:39" ht="17.25" x14ac:dyDescent="0.35">
      <c r="A8" s="4" t="str">
        <f>CONCATENATE("Р2=",AE8," МПа  - максимальное избыточное давление воздуха за предохранительным клапаном.")</f>
        <v>Р2= МПа  - максимальное избыточное давление воздуха за предохранительным клапаном.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Y8" s="10" t="s">
        <v>6</v>
      </c>
      <c r="Z8" s="10"/>
      <c r="AA8" s="10"/>
      <c r="AB8" s="10"/>
      <c r="AC8" s="10"/>
      <c r="AD8" s="10"/>
      <c r="AE8" s="9"/>
      <c r="AF8" s="9"/>
      <c r="AG8" s="9"/>
      <c r="AH8" s="9"/>
      <c r="AI8" s="9"/>
      <c r="AJ8" s="9"/>
      <c r="AK8" s="9"/>
      <c r="AL8" s="9"/>
      <c r="AM8" s="9"/>
    </row>
    <row r="9" spans="1:39" ht="17.25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11" t="s">
        <v>7</v>
      </c>
      <c r="Z9" s="10"/>
      <c r="AA9" s="10"/>
      <c r="AB9" s="10"/>
      <c r="AC9" s="10"/>
      <c r="AD9" s="10"/>
      <c r="AE9" s="9"/>
      <c r="AF9" s="9"/>
      <c r="AG9" s="9"/>
      <c r="AH9" s="9"/>
      <c r="AI9" s="9"/>
      <c r="AJ9" s="9"/>
      <c r="AK9" s="9"/>
      <c r="AL9" s="9"/>
      <c r="AM9" s="9"/>
    </row>
    <row r="10" spans="1:39" ht="17.25" customHeight="1" x14ac:dyDescent="0.25">
      <c r="A10" s="4" t="str">
        <f>IF(AE5="жидкость",CONCATENATE(Y17,"=",AE17," - коэффициент расхода, соответсвующий площади F, для жидких сред(согласно ИПКМ 2005 таблица И.З приложение И)."),CONCATENATE(Y9,"=",AE9," - коэффициент расхода, соответсвующий площади F, для газообразных  сред. (согласно ИПКМ 2005 таблица И.З приложение И)."))</f>
        <v>α1= - коэффициент расхода, соответсвующий площади F, для газообразных  сред. (согласно ИПКМ 2005 таблица И.З приложение И).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Y10" s="11" t="s">
        <v>8</v>
      </c>
      <c r="Z10" s="12"/>
      <c r="AA10" s="12"/>
      <c r="AB10" s="12"/>
      <c r="AC10" s="12"/>
      <c r="AD10" s="13"/>
      <c r="AE10" s="9"/>
      <c r="AF10" s="9"/>
      <c r="AG10" s="9"/>
      <c r="AH10" s="9"/>
      <c r="AI10" s="9"/>
      <c r="AJ10" s="9"/>
      <c r="AK10" s="9"/>
      <c r="AL10" s="9"/>
      <c r="AM10" s="9"/>
    </row>
    <row r="11" spans="1:3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Y11" s="10" t="s">
        <v>9</v>
      </c>
      <c r="Z11" s="10"/>
      <c r="AA11" s="10"/>
      <c r="AB11" s="10"/>
      <c r="AC11" s="10"/>
      <c r="AD11" s="10"/>
      <c r="AE11" s="9"/>
      <c r="AF11" s="9"/>
      <c r="AG11" s="9"/>
      <c r="AH11" s="9"/>
      <c r="AI11" s="9"/>
      <c r="AJ11" s="9"/>
      <c r="AK11" s="9"/>
      <c r="AL11" s="9"/>
      <c r="AM11" s="9"/>
    </row>
    <row r="12" spans="1:39" x14ac:dyDescent="0.25">
      <c r="A12" s="4" t="str">
        <f>CONCATENATE(Y10,"=",AE10," мм2 - площадь сечение клапана, равная наименьшей площади сечения в проточной части седла.")</f>
        <v>F= мм2 - площадь сечение клапана, равная наименьшей площади сечения в проточной части седла.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Y12" s="10" t="s">
        <v>10</v>
      </c>
      <c r="Z12" s="10"/>
      <c r="AA12" s="10"/>
      <c r="AB12" s="10"/>
      <c r="AC12" s="10"/>
      <c r="AD12" s="10"/>
      <c r="AE12" s="9"/>
      <c r="AF12" s="9"/>
      <c r="AG12" s="9"/>
      <c r="AH12" s="9"/>
      <c r="AI12" s="9"/>
      <c r="AJ12" s="9"/>
      <c r="AK12" s="9"/>
      <c r="AL12" s="9"/>
      <c r="AM12" s="9"/>
    </row>
    <row r="13" spans="1:3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Y13" s="10" t="s">
        <v>11</v>
      </c>
      <c r="Z13" s="10"/>
      <c r="AA13" s="10"/>
      <c r="AB13" s="10"/>
      <c r="AC13" s="10"/>
      <c r="AD13" s="10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17.25" x14ac:dyDescent="0.35">
      <c r="A14" s="4" t="str">
        <f>CONCATENATE(Y11,"=",AE11," - показатель адиабаты воздуха.")</f>
        <v>k= - показатель адиабаты воздуха.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Y14" s="10" t="s">
        <v>12</v>
      </c>
      <c r="Z14" s="10"/>
      <c r="AA14" s="10"/>
      <c r="AB14" s="10"/>
      <c r="AC14" s="10"/>
      <c r="AD14" s="10"/>
      <c r="AE14" s="9"/>
      <c r="AF14" s="9"/>
      <c r="AG14" s="9"/>
      <c r="AH14" s="9"/>
      <c r="AI14" s="9"/>
      <c r="AJ14" s="9"/>
      <c r="AK14" s="9"/>
      <c r="AL14" s="9"/>
      <c r="AM14" s="9"/>
    </row>
    <row r="15" spans="1:39" x14ac:dyDescent="0.25">
      <c r="A15" s="4" t="str">
        <f>CONCATENATE(Y12,"=",AE12," - газовая постоянная.")</f>
        <v>R= - газовая постоянная.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Y15" s="11" t="s">
        <v>13</v>
      </c>
      <c r="Z15" s="10"/>
      <c r="AA15" s="10"/>
      <c r="AB15" s="10"/>
      <c r="AC15" s="10"/>
      <c r="AD15" s="10"/>
      <c r="AE15" s="9">
        <v>7</v>
      </c>
      <c r="AF15" s="9"/>
      <c r="AG15" s="9"/>
      <c r="AH15" s="9"/>
      <c r="AI15" s="9"/>
      <c r="AJ15" s="9"/>
      <c r="AK15" s="9"/>
      <c r="AL15" s="9"/>
      <c r="AM15" s="9"/>
    </row>
    <row r="16" spans="1:39" ht="17.25" x14ac:dyDescent="0.35">
      <c r="A16" s="4" t="str">
        <f>CONCATENATE(Y13,"=",AE13," - температура рабочей среды перед клананом при давлении ",Y7,", К")</f>
        <v>T1= - температура рабочей среды перед клананом при давлении Р1, К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Y16" s="11" t="s">
        <v>14</v>
      </c>
      <c r="Z16" s="10"/>
      <c r="AA16" s="10"/>
      <c r="AB16" s="10"/>
      <c r="AC16" s="10"/>
      <c r="AD16" s="10"/>
      <c r="AE16" s="9">
        <v>6</v>
      </c>
      <c r="AF16" s="9"/>
      <c r="AG16" s="9"/>
      <c r="AH16" s="9"/>
      <c r="AI16" s="9"/>
      <c r="AJ16" s="9"/>
      <c r="AK16" s="9"/>
      <c r="AL16" s="9"/>
      <c r="AM16" s="9"/>
    </row>
    <row r="17" spans="1:47" ht="17.25" x14ac:dyDescent="0.35">
      <c r="A17" s="4" t="str">
        <f>CONCATENATE(Y14,"=",AE14," - коэффициент сжимаемости.")</f>
        <v>B4= - коэффициент сжимаемости.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Y17" s="11" t="s">
        <v>15</v>
      </c>
      <c r="Z17" s="10"/>
      <c r="AA17" s="10"/>
      <c r="AB17" s="10"/>
      <c r="AC17" s="10"/>
      <c r="AD17" s="10"/>
      <c r="AE17" s="9"/>
      <c r="AF17" s="9"/>
      <c r="AG17" s="9"/>
      <c r="AH17" s="9"/>
      <c r="AI17" s="9"/>
      <c r="AJ17" s="9"/>
      <c r="AK17" s="9"/>
      <c r="AL17" s="9"/>
      <c r="AM17" s="9"/>
    </row>
    <row r="18" spans="1:47" ht="17.25" x14ac:dyDescent="0.35">
      <c r="Y18" s="10" t="s">
        <v>16</v>
      </c>
      <c r="Z18" s="10"/>
      <c r="AA18" s="10"/>
      <c r="AB18" s="10"/>
      <c r="AC18" s="10"/>
      <c r="AD18" s="10"/>
      <c r="AE18" s="9"/>
      <c r="AF18" s="9"/>
      <c r="AG18" s="9"/>
      <c r="AH18" s="9"/>
      <c r="AI18" s="9"/>
      <c r="AJ18" s="9"/>
      <c r="AK18" s="9"/>
      <c r="AL18" s="9"/>
      <c r="AM18" s="9"/>
    </row>
    <row r="19" spans="1:47" x14ac:dyDescent="0.25">
      <c r="A19" s="4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Y19" s="10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9"/>
      <c r="AK19" s="9"/>
      <c r="AL19" s="9"/>
      <c r="AM19" s="9"/>
    </row>
    <row r="20" spans="1:47" x14ac:dyDescent="0.25">
      <c r="Y20" s="10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9"/>
      <c r="AK20" s="9"/>
      <c r="AL20" s="9"/>
      <c r="AM20" s="9"/>
    </row>
    <row r="21" spans="1:47" x14ac:dyDescent="0.25">
      <c r="A21" s="4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Y21" s="6"/>
      <c r="Z21" s="7"/>
      <c r="AA21" s="7"/>
      <c r="AB21" s="7"/>
      <c r="AC21" s="7"/>
      <c r="AD21" s="8"/>
      <c r="AE21" s="9"/>
      <c r="AF21" s="9"/>
      <c r="AG21" s="9"/>
      <c r="AH21" s="9"/>
      <c r="AI21" s="9"/>
      <c r="AJ21" s="9"/>
      <c r="AK21" s="9"/>
      <c r="AL21" s="9"/>
      <c r="AM21" s="9"/>
    </row>
    <row r="22" spans="1:47" x14ac:dyDescent="0.25">
      <c r="A22" s="5"/>
      <c r="B22" s="5"/>
      <c r="C22" s="5"/>
      <c r="D22" s="5"/>
      <c r="E22" s="5"/>
      <c r="F22" s="5"/>
      <c r="G22" s="5"/>
      <c r="H22" s="5"/>
      <c r="I22" s="5"/>
      <c r="Y22" s="6"/>
      <c r="Z22" s="7"/>
      <c r="AA22" s="7"/>
      <c r="AB22" s="7"/>
      <c r="AC22" s="7"/>
      <c r="AD22" s="8"/>
      <c r="AE22" s="9"/>
      <c r="AF22" s="9"/>
      <c r="AG22" s="9"/>
      <c r="AH22" s="9"/>
      <c r="AI22" s="9"/>
      <c r="AJ22" s="9"/>
      <c r="AK22" s="9"/>
      <c r="AL22" s="9"/>
      <c r="AM22" s="9"/>
    </row>
    <row r="23" spans="1:47" x14ac:dyDescent="0.25">
      <c r="A23" s="5"/>
      <c r="B23" s="5"/>
      <c r="C23" s="5"/>
      <c r="D23" s="5"/>
      <c r="E23" s="5"/>
      <c r="F23" s="5"/>
      <c r="G23" s="5"/>
      <c r="H23" s="5"/>
      <c r="I23" s="5"/>
      <c r="J23" s="4" t="str">
        <f>CONCATENATE(AE15,".")</f>
        <v>7.</v>
      </c>
      <c r="K23" s="4"/>
      <c r="L23" s="4"/>
    </row>
    <row r="24" spans="1:47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47" x14ac:dyDescent="0.25">
      <c r="A25" s="4" t="s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47" x14ac:dyDescent="0.25">
      <c r="A26" s="5"/>
      <c r="B26" s="5"/>
      <c r="C26" s="5"/>
      <c r="D26" s="5"/>
      <c r="E26" s="5"/>
      <c r="F26" s="5"/>
      <c r="G26" s="5"/>
      <c r="H26" s="5"/>
      <c r="I26" s="5"/>
      <c r="Y26" s="2"/>
      <c r="Z26" s="2"/>
      <c r="AA26" s="2"/>
      <c r="AB26" s="2"/>
      <c r="AC26" s="2"/>
      <c r="AD26" s="2"/>
      <c r="AE26" s="2"/>
    </row>
    <row r="27" spans="1:47" x14ac:dyDescent="0.25">
      <c r="A27" s="5"/>
      <c r="B27" s="5"/>
      <c r="C27" s="5"/>
      <c r="D27" s="5"/>
      <c r="E27" s="5"/>
      <c r="F27" s="5"/>
      <c r="G27" s="5"/>
      <c r="H27" s="5"/>
      <c r="I27" s="5"/>
      <c r="J27" s="4" t="str">
        <f>CONCATENATE(AE16,".")</f>
        <v>6.</v>
      </c>
      <c r="K27" s="4"/>
      <c r="L27" s="4"/>
      <c r="Y27" s="2"/>
      <c r="Z27" s="2"/>
      <c r="AA27" s="2"/>
      <c r="AB27" s="2"/>
      <c r="AC27" s="2"/>
      <c r="AD27" s="2"/>
      <c r="AE27" s="2"/>
    </row>
    <row r="28" spans="1:47" x14ac:dyDescent="0.25">
      <c r="A28" s="5"/>
      <c r="B28" s="5"/>
      <c r="C28" s="5"/>
      <c r="D28" s="5"/>
      <c r="E28" s="5"/>
      <c r="F28" s="5"/>
      <c r="G28" s="5"/>
      <c r="H28" s="5"/>
      <c r="I28" s="5"/>
      <c r="Y28" s="2"/>
      <c r="Z28" s="2"/>
      <c r="AA28" s="2"/>
      <c r="AB28" s="2"/>
      <c r="AC28" s="2"/>
      <c r="AD28" s="2"/>
      <c r="AE28" s="2"/>
    </row>
    <row r="29" spans="1:47" ht="15.75" customHeight="1" x14ac:dyDescent="0.25">
      <c r="A29" s="4" t="str">
        <f>IF(AE5="жидкость","",CONCATENATE("Д.2.3 Коэффициент учета физико-химических свойств ",AE6," при температуре (Т1) ",AE6," перед клапаном:"))</f>
        <v>Д.2.3 Коэффициент учета физико-химических свойств  при температуре (Т1)  перед клапаном: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1:4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1:47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8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 s="14"/>
      <c r="AO31" s="14"/>
      <c r="AP31" s="14"/>
      <c r="AQ31" s="14"/>
      <c r="AR31" s="14"/>
      <c r="AS31" s="14"/>
      <c r="AT31" s="14"/>
      <c r="AU31" s="14"/>
    </row>
    <row r="32" spans="1:47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9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 s="14"/>
      <c r="AO32" s="14"/>
      <c r="AP32" s="14"/>
      <c r="AQ32" s="14"/>
      <c r="AR32" s="14"/>
      <c r="AS32" s="14"/>
      <c r="AT32" s="14"/>
      <c r="AU32" s="14"/>
    </row>
    <row r="33" spans="1:47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9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 s="14"/>
      <c r="AO33" s="14"/>
      <c r="AP33" s="14"/>
      <c r="AQ33" s="14"/>
      <c r="AR33" s="14"/>
      <c r="AS33" s="14"/>
      <c r="AT33" s="14"/>
      <c r="AU33" s="14"/>
    </row>
    <row r="34" spans="1:4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 s="14"/>
      <c r="AO34" s="14"/>
      <c r="AP34" s="14"/>
      <c r="AQ34" s="14"/>
      <c r="AR34" s="14"/>
      <c r="AS34" s="14"/>
      <c r="AT34" s="14"/>
      <c r="AU34" s="14"/>
    </row>
    <row r="35" spans="1:4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 s="14"/>
      <c r="AO35" s="14"/>
      <c r="AP35" s="14"/>
      <c r="AQ35" s="14"/>
      <c r="AR35" s="14"/>
      <c r="AS35" s="14"/>
      <c r="AT35" s="14"/>
      <c r="AU35" s="14"/>
    </row>
    <row r="36" spans="1:4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 s="14"/>
      <c r="AO36" s="14"/>
      <c r="AP36" s="14"/>
      <c r="AQ36" s="14"/>
      <c r="AR36" s="14"/>
      <c r="AS36" s="14"/>
      <c r="AT36" s="14"/>
      <c r="AU36" s="14"/>
    </row>
    <row r="37" spans="1:47" x14ac:dyDescent="0.25">
      <c r="A37" s="4" t="str">
        <f>IF(AE10="жидкость","",CONCATENATE("Д.2.3 Коэффициент учета физико-химических свойств ",AE11," при температуре (Т1) ",AE11," перед клапаном:"))</f>
        <v>Д.2.3 Коэффициент учета физико-химических свойств  при температуре (Т1)  перед клапаном: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4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47" x14ac:dyDescent="0.25"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5" spans="1:4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47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47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9" spans="1:23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</sheetData>
  <mergeCells count="61">
    <mergeCell ref="A45:W47"/>
    <mergeCell ref="A49:W51"/>
    <mergeCell ref="AE5:AM5"/>
    <mergeCell ref="A1:W1"/>
    <mergeCell ref="A2:W2"/>
    <mergeCell ref="A4:W4"/>
    <mergeCell ref="A5:W5"/>
    <mergeCell ref="Y5:AD5"/>
    <mergeCell ref="A8:W9"/>
    <mergeCell ref="Y8:AD8"/>
    <mergeCell ref="AE8:AM8"/>
    <mergeCell ref="Y9:AD9"/>
    <mergeCell ref="AE9:AM9"/>
    <mergeCell ref="A6:W7"/>
    <mergeCell ref="Y6:AD6"/>
    <mergeCell ref="AE6:AM6"/>
    <mergeCell ref="Y7:AD7"/>
    <mergeCell ref="AE7:AM7"/>
    <mergeCell ref="A12:W13"/>
    <mergeCell ref="Y12:AD12"/>
    <mergeCell ref="AE12:AM12"/>
    <mergeCell ref="Y13:AD13"/>
    <mergeCell ref="AE13:AM13"/>
    <mergeCell ref="A10:W11"/>
    <mergeCell ref="Y10:AD10"/>
    <mergeCell ref="AE10:AM10"/>
    <mergeCell ref="Y11:AD11"/>
    <mergeCell ref="AE11:AM11"/>
    <mergeCell ref="A14:W14"/>
    <mergeCell ref="Y14:AD14"/>
    <mergeCell ref="AE14:AM14"/>
    <mergeCell ref="A15:W15"/>
    <mergeCell ref="Y15:AD15"/>
    <mergeCell ref="AE15:AM15"/>
    <mergeCell ref="Y20:AD20"/>
    <mergeCell ref="AE20:AM20"/>
    <mergeCell ref="A16:W16"/>
    <mergeCell ref="Y16:AD16"/>
    <mergeCell ref="AE16:AM16"/>
    <mergeCell ref="A17:W17"/>
    <mergeCell ref="Y17:AD17"/>
    <mergeCell ref="AE17:AM17"/>
    <mergeCell ref="Y18:AD18"/>
    <mergeCell ref="AE18:AM18"/>
    <mergeCell ref="A19:W19"/>
    <mergeCell ref="Y19:AD19"/>
    <mergeCell ref="AE19:AM19"/>
    <mergeCell ref="A21:W21"/>
    <mergeCell ref="Y21:AD21"/>
    <mergeCell ref="AE21:AM21"/>
    <mergeCell ref="A22:I24"/>
    <mergeCell ref="Y22:AD22"/>
    <mergeCell ref="AE22:AM22"/>
    <mergeCell ref="J23:L23"/>
    <mergeCell ref="A34:W36"/>
    <mergeCell ref="A37:W38"/>
    <mergeCell ref="A25:W25"/>
    <mergeCell ref="A26:I28"/>
    <mergeCell ref="J27:L27"/>
    <mergeCell ref="A29:W30"/>
    <mergeCell ref="A31:W33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Печать расчета</vt:lpstr>
      <vt:lpstr>Formula1</vt:lpstr>
      <vt:lpstr>'Печать расчета'!Область_печати</vt:lpstr>
    </vt:vector>
  </TitlesOfParts>
  <Company>ОАО СибурТюменьГаз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Шапошников Александр Николаевич</dc:creator>
  <cp:lastModifiedBy>ГАВ</cp:lastModifiedBy>
  <dcterms:created xsi:type="dcterms:W3CDTF">2016-10-10T05:28:13Z</dcterms:created>
  <dcterms:modified xsi:type="dcterms:W3CDTF">2016-10-10T06:22:59Z</dcterms:modified>
</cp:coreProperties>
</file>