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120" windowWidth="15180" windowHeight="9285" activeTab="3"/>
  </bookViews>
  <sheets>
    <sheet name="таблица 1" sheetId="1" r:id="rId1"/>
    <sheet name="таблица 2" sheetId="4" r:id="rId2"/>
    <sheet name="таблица 3" sheetId="2" r:id="rId3"/>
    <sheet name="Гистограмма" sheetId="7" r:id="rId4"/>
  </sheets>
  <definedNames>
    <definedName name="as">'таблица 1'!$B$56</definedName>
  </definedNames>
  <calcPr calcId="145621"/>
</workbook>
</file>

<file path=xl/calcChain.xml><?xml version="1.0" encoding="utf-8"?>
<calcChain xmlns="http://schemas.openxmlformats.org/spreadsheetml/2006/main">
  <c r="D19" i="4" l="1"/>
  <c r="C19" i="4"/>
  <c r="B23" i="4"/>
  <c r="B59" i="1"/>
  <c r="B24" i="4" s="1"/>
  <c r="C5" i="1"/>
  <c r="D5" i="1" s="1"/>
  <c r="C13" i="1"/>
  <c r="D13" i="1" s="1"/>
  <c r="C21" i="1"/>
  <c r="D21" i="1" s="1"/>
  <c r="C29" i="1"/>
  <c r="D29" i="1" s="1"/>
  <c r="C37" i="1"/>
  <c r="D37" i="1" s="1"/>
  <c r="C45" i="1"/>
  <c r="D45" i="1" s="1"/>
  <c r="C53" i="1"/>
  <c r="D53" i="1" s="1"/>
  <c r="B56" i="1"/>
  <c r="C6" i="1" s="1"/>
  <c r="C4" i="1"/>
  <c r="E4" i="1" s="1"/>
  <c r="B57" i="1"/>
  <c r="B20" i="4" s="1"/>
  <c r="B58" i="1"/>
  <c r="B21" i="4" s="1"/>
  <c r="A5" i="4" s="1"/>
  <c r="E5" i="2"/>
  <c r="E6" i="2"/>
  <c r="E7" i="2"/>
  <c r="B9" i="2"/>
  <c r="C41" i="1" l="1"/>
  <c r="D41" i="1" s="1"/>
  <c r="C25" i="1"/>
  <c r="C9" i="1"/>
  <c r="C49" i="1"/>
  <c r="D49" i="1" s="1"/>
  <c r="C33" i="1"/>
  <c r="D33" i="1" s="1"/>
  <c r="C17" i="1"/>
  <c r="D17" i="1" s="1"/>
  <c r="E45" i="1"/>
  <c r="E21" i="1"/>
  <c r="E13" i="1"/>
  <c r="E37" i="1"/>
  <c r="E53" i="1"/>
  <c r="C51" i="1"/>
  <c r="C47" i="1"/>
  <c r="C43" i="1"/>
  <c r="D43" i="1" s="1"/>
  <c r="C39" i="1"/>
  <c r="D39" i="1" s="1"/>
  <c r="C35" i="1"/>
  <c r="C31" i="1"/>
  <c r="D31" i="1" s="1"/>
  <c r="C27" i="1"/>
  <c r="D27" i="1" s="1"/>
  <c r="C23" i="1"/>
  <c r="C19" i="1"/>
  <c r="C15" i="1"/>
  <c r="C11" i="1"/>
  <c r="D11" i="1" s="1"/>
  <c r="C7" i="1"/>
  <c r="D7" i="1" s="1"/>
  <c r="E6" i="1"/>
  <c r="D6" i="1"/>
  <c r="B22" i="4"/>
  <c r="C23" i="4" s="1"/>
  <c r="E31" i="1"/>
  <c r="E29" i="1"/>
  <c r="E5" i="1"/>
  <c r="D4" i="1"/>
  <c r="E33" i="1"/>
  <c r="E41" i="1"/>
  <c r="E49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D25" i="1" l="1"/>
  <c r="E25" i="1"/>
  <c r="E17" i="1"/>
  <c r="D9" i="1"/>
  <c r="E9" i="1"/>
  <c r="C15" i="4"/>
  <c r="C5" i="4"/>
  <c r="E27" i="1"/>
  <c r="C54" i="1"/>
  <c r="E54" i="1" s="1"/>
  <c r="E7" i="1"/>
  <c r="B61" i="1" s="1"/>
  <c r="E39" i="1"/>
  <c r="D19" i="1"/>
  <c r="E19" i="1"/>
  <c r="D35" i="1"/>
  <c r="E35" i="1"/>
  <c r="D15" i="1"/>
  <c r="E15" i="1"/>
  <c r="D23" i="1"/>
  <c r="E23" i="1"/>
  <c r="D47" i="1"/>
  <c r="E47" i="1"/>
  <c r="E43" i="1"/>
  <c r="E11" i="1"/>
  <c r="D51" i="1"/>
  <c r="E51" i="1"/>
  <c r="E8" i="1"/>
  <c r="D8" i="1"/>
  <c r="E16" i="1"/>
  <c r="D16" i="1"/>
  <c r="E24" i="1"/>
  <c r="D24" i="1"/>
  <c r="E32" i="1"/>
  <c r="D32" i="1"/>
  <c r="E40" i="1"/>
  <c r="D40" i="1"/>
  <c r="E48" i="1"/>
  <c r="D48" i="1"/>
  <c r="D10" i="1"/>
  <c r="E10" i="1"/>
  <c r="E14" i="1"/>
  <c r="D14" i="1"/>
  <c r="D18" i="1"/>
  <c r="E18" i="1"/>
  <c r="E22" i="1"/>
  <c r="D22" i="1"/>
  <c r="D26" i="1"/>
  <c r="E26" i="1"/>
  <c r="E30" i="1"/>
  <c r="D30" i="1"/>
  <c r="D34" i="1"/>
  <c r="E34" i="1"/>
  <c r="E38" i="1"/>
  <c r="D38" i="1"/>
  <c r="D42" i="1"/>
  <c r="E42" i="1"/>
  <c r="E46" i="1"/>
  <c r="D46" i="1"/>
  <c r="D50" i="1"/>
  <c r="E50" i="1"/>
  <c r="D12" i="1"/>
  <c r="E12" i="1"/>
  <c r="D20" i="1"/>
  <c r="E20" i="1"/>
  <c r="D28" i="1"/>
  <c r="E28" i="1"/>
  <c r="D36" i="1"/>
  <c r="E36" i="1"/>
  <c r="D44" i="1"/>
  <c r="E44" i="1"/>
  <c r="D52" i="1"/>
  <c r="E52" i="1"/>
  <c r="C13" i="4"/>
  <c r="C7" i="4"/>
  <c r="C11" i="4"/>
  <c r="C9" i="4"/>
  <c r="C17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D54" i="1" l="1"/>
  <c r="B62" i="1"/>
  <c r="B26" i="4" l="1"/>
  <c r="B27" i="4" s="1"/>
  <c r="D11" i="4" s="1"/>
  <c r="B10" i="2"/>
  <c r="C5" i="2" s="1"/>
  <c r="D7" i="4"/>
  <c r="D17" i="4"/>
  <c r="D10" i="4"/>
  <c r="B11" i="2"/>
  <c r="C6" i="2"/>
  <c r="C7" i="2"/>
  <c r="B7" i="2"/>
  <c r="B6" i="2" l="1"/>
  <c r="B5" i="2"/>
  <c r="G5" i="2" s="1"/>
  <c r="D16" i="4"/>
  <c r="D8" i="4"/>
  <c r="D15" i="4"/>
  <c r="D6" i="4"/>
  <c r="D13" i="4"/>
  <c r="D14" i="4"/>
  <c r="D18" i="4"/>
  <c r="D5" i="4"/>
  <c r="D12" i="4"/>
  <c r="D9" i="4"/>
  <c r="H5" i="2"/>
  <c r="G7" i="2"/>
  <c r="H7" i="2"/>
  <c r="H6" i="2"/>
  <c r="G6" i="2"/>
</calcChain>
</file>

<file path=xl/sharedStrings.xml><?xml version="1.0" encoding="utf-8"?>
<sst xmlns="http://schemas.openxmlformats.org/spreadsheetml/2006/main" count="40" uniqueCount="31">
  <si>
    <t>Номер опыта</t>
  </si>
  <si>
    <t>t, с</t>
  </si>
  <si>
    <t>t(i) - &lt;t&gt;, с</t>
  </si>
  <si>
    <t>(t(i) - &lt;t&gt;)^2, c^2</t>
  </si>
  <si>
    <t>&lt;t&gt; =</t>
  </si>
  <si>
    <t>max t =</t>
  </si>
  <si>
    <t>min t =</t>
  </si>
  <si>
    <t>s =</t>
  </si>
  <si>
    <t>r =</t>
  </si>
  <si>
    <t>Таблица полученных экспериментальных данных</t>
  </si>
  <si>
    <t>Интервал, с</t>
  </si>
  <si>
    <t>от</t>
  </si>
  <si>
    <t>до</t>
  </si>
  <si>
    <t>pt2</t>
  </si>
  <si>
    <t>pt1</t>
  </si>
  <si>
    <t>Границы интервалов</t>
  </si>
  <si>
    <r>
      <t>D</t>
    </r>
    <r>
      <rPr>
        <sz val="10"/>
        <rFont val="Arial CYR"/>
        <family val="2"/>
        <charset val="204"/>
      </rPr>
      <t>t =</t>
    </r>
  </si>
  <si>
    <t>Таблица 1</t>
  </si>
  <si>
    <r>
      <rPr>
        <sz val="12"/>
        <color theme="1"/>
        <rFont val="Calibri"/>
        <family val="2"/>
        <charset val="204"/>
      </rPr>
      <t>Σ</t>
    </r>
    <r>
      <rPr>
        <sz val="12"/>
        <color theme="1"/>
        <rFont val="Times New Roman"/>
        <family val="1"/>
        <charset val="204"/>
      </rPr>
      <t>t =</t>
    </r>
  </si>
  <si>
    <t>&lt;t&gt; = 9,139</t>
  </si>
  <si>
    <t>Таблица 2</t>
  </si>
  <si>
    <t>Таблица 3</t>
  </si>
  <si>
    <r>
      <t>D</t>
    </r>
    <r>
      <rPr>
        <b/>
        <sz val="12"/>
        <rFont val="Arial Cyr"/>
        <charset val="204"/>
      </rPr>
      <t>N</t>
    </r>
  </si>
  <si>
    <r>
      <t>D</t>
    </r>
    <r>
      <rPr>
        <b/>
        <sz val="12"/>
        <rFont val="Arial Cyr"/>
        <charset val="204"/>
      </rPr>
      <t>N/N</t>
    </r>
    <r>
      <rPr>
        <b/>
        <sz val="12"/>
        <rFont val="Symbol"/>
        <family val="1"/>
        <charset val="2"/>
      </rPr>
      <t>D</t>
    </r>
    <r>
      <rPr>
        <b/>
        <sz val="12"/>
        <rFont val="Arial Cyr"/>
        <charset val="204"/>
      </rPr>
      <t>t, c^(-1)</t>
    </r>
  </si>
  <si>
    <r>
      <t>r</t>
    </r>
    <r>
      <rPr>
        <b/>
        <sz val="12"/>
        <rFont val="Arial Cyr"/>
        <charset val="204"/>
      </rPr>
      <t>, c^(-1)</t>
    </r>
  </si>
  <si>
    <r>
      <t xml:space="preserve">&lt;t&gt; ± </t>
    </r>
    <r>
      <rPr>
        <b/>
        <sz val="12"/>
        <rFont val="Symbol"/>
        <family val="1"/>
        <charset val="2"/>
      </rPr>
      <t>s</t>
    </r>
  </si>
  <si>
    <r>
      <t>&lt;t&gt; ± 2</t>
    </r>
    <r>
      <rPr>
        <b/>
        <sz val="12"/>
        <rFont val="Symbol"/>
        <family val="1"/>
        <charset val="2"/>
      </rPr>
      <t>s</t>
    </r>
  </si>
  <si>
    <r>
      <t xml:space="preserve">&lt;t&gt; ± </t>
    </r>
    <r>
      <rPr>
        <b/>
        <sz val="12"/>
        <rFont val="Symbol"/>
        <family val="1"/>
        <charset val="2"/>
      </rPr>
      <t>3s</t>
    </r>
  </si>
  <si>
    <r>
      <t>N</t>
    </r>
    <r>
      <rPr>
        <b/>
        <sz val="12"/>
        <rFont val="Calibri"/>
        <family val="2"/>
        <charset val="204"/>
      </rPr>
      <t>₁₂</t>
    </r>
  </si>
  <si>
    <t>N₁₂/N</t>
  </si>
  <si>
    <t>P₁₂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</si>
</sst>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>
    <font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Symbol"/>
      <family val="1"/>
      <charset val="2"/>
    </font>
    <font>
      <b/>
      <sz val="12"/>
      <name val="Arial Cyr"/>
      <charset val="204"/>
    </font>
    <font>
      <b/>
      <sz val="12"/>
      <name val="Symbol"/>
      <family val="1"/>
      <charset val="2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2"/>
      <color theme="1"/>
      <name val="Arial Cyr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0" xfId="0" applyNumberFormat="1"/>
    <xf numFmtId="0" fontId="10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Гистограмма распределения вероятности попадания значения в интервал</a:t>
            </a:r>
          </a:p>
        </c:rich>
      </c:tx>
      <c:layout>
        <c:manualLayout>
          <c:xMode val="edge"/>
          <c:yMode val="edge"/>
          <c:x val="0.18614269460499824"/>
          <c:y val="2.0338908291009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2054141895944"/>
          <c:y val="7.3669557128143784E-2"/>
          <c:w val="0.84932324245386093"/>
          <c:h val="0.74398396402981271"/>
        </c:manualLayout>
      </c:layout>
      <c:barChart>
        <c:barDir val="col"/>
        <c:grouping val="stacked"/>
        <c:varyColors val="0"/>
        <c:ser>
          <c:idx val="0"/>
          <c:order val="0"/>
          <c:tx>
            <c:v>Гистограмма распределения исследуемой величины</c:v>
          </c:tx>
          <c:spPr>
            <a:ln w="12700" cap="rnd" cmpd="sng"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numRef>
              <c:f>('таблица 2'!$A$5,'таблица 2'!$A$7,'таблица 2'!$A$9,'таблица 2'!$A$11,'таблица 2'!$A$13,'таблица 2'!$A$15,'таблица 2'!$A$16,'таблица 2'!$A$18)</c:f>
              <c:numCache>
                <c:formatCode>General</c:formatCode>
                <c:ptCount val="8"/>
                <c:pt idx="0">
                  <c:v>8.76</c:v>
                </c:pt>
                <c:pt idx="1">
                  <c:v>8.862857142857143</c:v>
                </c:pt>
                <c:pt idx="2">
                  <c:v>8.9657142857142862</c:v>
                </c:pt>
                <c:pt idx="3">
                  <c:v>9.0685714285714294</c:v>
                </c:pt>
                <c:pt idx="4">
                  <c:v>9.1714285714285726</c:v>
                </c:pt>
                <c:pt idx="5">
                  <c:v>9.2742857142857158</c:v>
                </c:pt>
                <c:pt idx="6">
                  <c:v>9.377142857142859</c:v>
                </c:pt>
                <c:pt idx="7">
                  <c:v>9.4800000000000022</c:v>
                </c:pt>
              </c:numCache>
            </c:numRef>
          </c:cat>
          <c:val>
            <c:numRef>
              <c:f>('таблица 2'!$C$5,'таблица 2'!$C$7,'таблица 2'!$C$9,'таблица 2'!$C$11,'таблица 2'!$C$23,'таблица 2'!$C$13,'таблица 2'!$C$15,'таблица 2'!$C$17)</c:f>
              <c:numCache>
                <c:formatCode>0.000</c:formatCode>
                <c:ptCount val="8"/>
                <c:pt idx="0">
                  <c:v>0.38888888888888851</c:v>
                </c:pt>
                <c:pt idx="1">
                  <c:v>1.3611111111111098</c:v>
                </c:pt>
                <c:pt idx="2">
                  <c:v>2.3333333333333313</c:v>
                </c:pt>
                <c:pt idx="3">
                  <c:v>1.7499999999999984</c:v>
                </c:pt>
                <c:pt idx="4" formatCode="0.00">
                  <c:v>1.7770277777777759</c:v>
                </c:pt>
                <c:pt idx="5">
                  <c:v>2.7222222222222197</c:v>
                </c:pt>
                <c:pt idx="6">
                  <c:v>2.3333333333333313</c:v>
                </c:pt>
                <c:pt idx="7">
                  <c:v>0.58333333333333282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62626688"/>
        <c:axId val="262628864"/>
      </c:barChart>
      <c:lineChart>
        <c:grouping val="stacked"/>
        <c:varyColors val="0"/>
        <c:ser>
          <c:idx val="3"/>
          <c:order val="3"/>
          <c:tx>
            <c:v>2</c:v>
          </c:tx>
          <c:spPr>
            <a:ln>
              <a:noFill/>
            </a:ln>
          </c:spPr>
          <c:marker>
            <c:symbol val="none"/>
          </c:marker>
          <c:val>
            <c:numRef>
              <c:f>'таблица 2'!$D$19</c:f>
              <c:numCache>
                <c:formatCode>0.000</c:formatCode>
                <c:ptCount val="1"/>
                <c:pt idx="0">
                  <c:v>2.3700255799748056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626688"/>
        <c:axId val="262628864"/>
      </c:lineChart>
      <c:lineChart>
        <c:grouping val="stacked"/>
        <c:varyColors val="0"/>
        <c:ser>
          <c:idx val="1"/>
          <c:order val="1"/>
          <c:tx>
            <c:v>Функция плотности вероятности</c:v>
          </c:tx>
          <c:cat>
            <c:numRef>
              <c:f>('таблица 2'!$A$5,'таблица 2'!$A$6,'таблица 2'!$A$8,'таблица 2'!$A$10,'таблица 2'!$A$12,'таблица 2'!$A$14,'таблица 2'!$A$16,'таблица 2'!$A$18)</c:f>
              <c:numCache>
                <c:formatCode>General</c:formatCode>
                <c:ptCount val="8"/>
                <c:pt idx="0">
                  <c:v>8.76</c:v>
                </c:pt>
                <c:pt idx="1">
                  <c:v>8.862857142857143</c:v>
                </c:pt>
                <c:pt idx="2">
                  <c:v>8.9657142857142862</c:v>
                </c:pt>
                <c:pt idx="3">
                  <c:v>9.0685714285714294</c:v>
                </c:pt>
                <c:pt idx="4">
                  <c:v>9.1714285714285726</c:v>
                </c:pt>
                <c:pt idx="5">
                  <c:v>9.2742857142857158</c:v>
                </c:pt>
                <c:pt idx="6">
                  <c:v>9.377142857142859</c:v>
                </c:pt>
                <c:pt idx="7">
                  <c:v>9.4800000000000022</c:v>
                </c:pt>
              </c:numCache>
            </c:numRef>
          </c:cat>
          <c:val>
            <c:numRef>
              <c:f>('таблица 2'!$D$5,'таблица 2'!$D$7,'таблица 2'!$D$9,'таблица 2'!$D$11,'таблица 2'!$D$13,'таблица 2'!$B$27,'таблица 2'!$D$15,'таблица 2'!$D$16,'таблица 2'!$D$18)</c:f>
              <c:numCache>
                <c:formatCode>0.000</c:formatCode>
                <c:ptCount val="9"/>
                <c:pt idx="0">
                  <c:v>0.17338457625383608</c:v>
                </c:pt>
                <c:pt idx="1">
                  <c:v>0.59669098972730261</c:v>
                </c:pt>
                <c:pt idx="2">
                  <c:v>1.393005768010398</c:v>
                </c:pt>
                <c:pt idx="3">
                  <c:v>2.2060775033429039</c:v>
                </c:pt>
                <c:pt idx="4">
                  <c:v>2.3700255799748056</c:v>
                </c:pt>
                <c:pt idx="5">
                  <c:v>2.4161798515524469</c:v>
                </c:pt>
                <c:pt idx="6">
                  <c:v>1.7272281893350965</c:v>
                </c:pt>
                <c:pt idx="7">
                  <c:v>0.85390747935819555</c:v>
                </c:pt>
                <c:pt idx="8">
                  <c:v>0.28637581234456905</c:v>
                </c:pt>
              </c:numCache>
            </c:numRef>
          </c:val>
          <c:smooth val="0"/>
        </c:ser>
        <c:ser>
          <c:idx val="2"/>
          <c:order val="2"/>
          <c:tx>
            <c:v>1</c:v>
          </c:tx>
          <c:spPr>
            <a:ln>
              <a:noFill/>
            </a:ln>
          </c:spPr>
          <c:marker>
            <c:symbol val="none"/>
          </c:marker>
          <c:val>
            <c:numRef>
              <c:f>'таблица 2'!$C$19</c:f>
              <c:numCache>
                <c:formatCode>0.000</c:formatCode>
                <c:ptCount val="1"/>
                <c:pt idx="0">
                  <c:v>2.7222222222222197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81888"/>
        <c:axId val="310422144"/>
      </c:lineChart>
      <c:catAx>
        <c:axId val="26262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 sz="1800"/>
                  <a:t>t</a:t>
                </a:r>
              </a:p>
            </c:rich>
          </c:tx>
          <c:layout>
            <c:manualLayout>
              <c:xMode val="edge"/>
              <c:yMode val="edge"/>
              <c:x val="0.98342244256504974"/>
              <c:y val="0.76351522920100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62628864"/>
        <c:crosses val="autoZero"/>
        <c:auto val="1"/>
        <c:lblAlgn val="ctr"/>
        <c:lblOffset val="100"/>
        <c:tickMarkSkip val="1"/>
        <c:noMultiLvlLbl val="0"/>
      </c:catAx>
      <c:valAx>
        <c:axId val="262628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 sz="1800" u="sng"/>
                  <a:t>δN</a:t>
                </a:r>
                <a:endParaRPr lang="ru-RU" sz="1800" u="sng"/>
              </a:p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l-GR" sz="1800"/>
                  <a:t>δ</a:t>
                </a:r>
                <a:r>
                  <a:rPr lang="en-US" sz="1800" b="1"/>
                  <a:t>t</a:t>
                </a:r>
                <a:r>
                  <a:rPr lang="en-US" sz="1800"/>
                  <a:t>*N</a:t>
                </a:r>
              </a:p>
            </c:rich>
          </c:tx>
          <c:layout>
            <c:manualLayout>
              <c:xMode val="edge"/>
              <c:yMode val="edge"/>
              <c:x val="1.8659245350432455E-4"/>
              <c:y val="0.3547020846532114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62626688"/>
        <c:crosses val="autoZero"/>
        <c:crossBetween val="between"/>
      </c:valAx>
      <c:valAx>
        <c:axId val="310422144"/>
        <c:scaling>
          <c:orientation val="minMax"/>
        </c:scaling>
        <c:delete val="0"/>
        <c:axPos val="r"/>
        <c:numFmt formatCode="0.000" sourceLinked="1"/>
        <c:majorTickMark val="none"/>
        <c:minorTickMark val="none"/>
        <c:tickLblPos val="none"/>
        <c:spPr>
          <a:ln>
            <a:noFill/>
          </a:ln>
        </c:spPr>
        <c:crossAx val="315781888"/>
        <c:crosses val="max"/>
        <c:crossBetween val="midCat"/>
      </c:valAx>
      <c:catAx>
        <c:axId val="31578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04221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05776592740721"/>
          <c:y val="6.0013632016928116E-2"/>
          <c:w val="0.29694223407259279"/>
          <c:h val="8.36029217278072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17</xdr:col>
      <xdr:colOff>438150</xdr:colOff>
      <xdr:row>30</xdr:row>
      <xdr:rowOff>133350</xdr:rowOff>
    </xdr:to>
    <xdr:graphicFrame macro="">
      <xdr:nvGraphicFramePr>
        <xdr:cNvPr id="2" name="Гисто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62"/>
  <sheetViews>
    <sheetView workbookViewId="0">
      <selection activeCell="B62" sqref="B62"/>
    </sheetView>
  </sheetViews>
  <sheetFormatPr defaultRowHeight="12.75"/>
  <cols>
    <col min="1" max="1" width="11.140625" style="8" customWidth="1"/>
    <col min="2" max="2" width="20.28515625" style="8" customWidth="1"/>
    <col min="3" max="3" width="26.5703125" style="8" customWidth="1"/>
    <col min="4" max="4" width="38" style="8" customWidth="1"/>
    <col min="5" max="5" width="9.140625" style="8" hidden="1" customWidth="1"/>
    <col min="6" max="16384" width="9.140625" style="8"/>
  </cols>
  <sheetData>
    <row r="1" spans="1:5" ht="15.75">
      <c r="B1" s="15" t="s">
        <v>17</v>
      </c>
      <c r="C1" s="31" t="s">
        <v>9</v>
      </c>
      <c r="D1" s="31"/>
    </row>
    <row r="2" spans="1:5" ht="13.5" thickBot="1"/>
    <row r="3" spans="1:5" s="2" customFormat="1" ht="31.5" customHeight="1" thickBot="1">
      <c r="A3" s="12" t="s">
        <v>0</v>
      </c>
      <c r="B3" s="13" t="s">
        <v>1</v>
      </c>
      <c r="C3" s="13" t="s">
        <v>2</v>
      </c>
      <c r="D3" s="14" t="s">
        <v>3</v>
      </c>
    </row>
    <row r="4" spans="1:5" ht="15" customHeight="1">
      <c r="A4" s="22">
        <v>1</v>
      </c>
      <c r="B4" s="16">
        <v>9.2899999999999991</v>
      </c>
      <c r="C4" s="16">
        <f t="shared" ref="C4:C35" si="0">B4 - as</f>
        <v>0.1509999999999998</v>
      </c>
      <c r="D4" s="17">
        <f>POWER(C4,2)</f>
        <v>2.2800999999999939E-2</v>
      </c>
      <c r="E4" s="18">
        <f>POWER(C4,2)</f>
        <v>2.2800999999999939E-2</v>
      </c>
    </row>
    <row r="5" spans="1:5" ht="15" customHeight="1">
      <c r="A5" s="22">
        <v>2</v>
      </c>
      <c r="B5" s="16">
        <v>9.48</v>
      </c>
      <c r="C5" s="16">
        <f t="shared" si="0"/>
        <v>0.34100000000000108</v>
      </c>
      <c r="D5" s="17">
        <f t="shared" ref="D5:D53" si="1">POWER(C5,2)</f>
        <v>0.11628100000000073</v>
      </c>
      <c r="E5" s="18">
        <f t="shared" ref="E5:E54" si="2">POWER(C5,2)</f>
        <v>0.11628100000000073</v>
      </c>
    </row>
    <row r="6" spans="1:5" ht="15" customHeight="1">
      <c r="A6" s="22">
        <v>3</v>
      </c>
      <c r="B6" s="16">
        <v>9.17</v>
      </c>
      <c r="C6" s="16">
        <f t="shared" si="0"/>
        <v>3.1000000000000583E-2</v>
      </c>
      <c r="D6" s="17">
        <f t="shared" si="1"/>
        <v>9.6100000000003615E-4</v>
      </c>
      <c r="E6" s="18">
        <f t="shared" si="2"/>
        <v>9.6100000000003615E-4</v>
      </c>
    </row>
    <row r="7" spans="1:5" ht="15" customHeight="1">
      <c r="A7" s="22">
        <v>4</v>
      </c>
      <c r="B7" s="16">
        <v>9.27</v>
      </c>
      <c r="C7" s="16">
        <f t="shared" si="0"/>
        <v>0.13100000000000023</v>
      </c>
      <c r="D7" s="17">
        <f t="shared" si="1"/>
        <v>1.7161000000000058E-2</v>
      </c>
      <c r="E7" s="18">
        <f t="shared" si="2"/>
        <v>1.7161000000000058E-2</v>
      </c>
    </row>
    <row r="8" spans="1:5" ht="15" customHeight="1">
      <c r="A8" s="22">
        <v>5</v>
      </c>
      <c r="B8" s="16">
        <v>9.2799999999999994</v>
      </c>
      <c r="C8" s="16">
        <f t="shared" si="0"/>
        <v>0.14100000000000001</v>
      </c>
      <c r="D8" s="17">
        <f t="shared" si="1"/>
        <v>1.9881000000000003E-2</v>
      </c>
      <c r="E8" s="18">
        <f t="shared" si="2"/>
        <v>1.9881000000000003E-2</v>
      </c>
    </row>
    <row r="9" spans="1:5" ht="15" customHeight="1">
      <c r="A9" s="22">
        <v>6</v>
      </c>
      <c r="B9" s="16">
        <v>9.27</v>
      </c>
      <c r="C9" s="16">
        <f t="shared" si="0"/>
        <v>0.13100000000000023</v>
      </c>
      <c r="D9" s="17">
        <f t="shared" si="1"/>
        <v>1.7161000000000058E-2</v>
      </c>
      <c r="E9" s="18">
        <f t="shared" si="2"/>
        <v>1.7161000000000058E-2</v>
      </c>
    </row>
    <row r="10" spans="1:5" ht="15" customHeight="1">
      <c r="A10" s="22">
        <v>7</v>
      </c>
      <c r="B10" s="16">
        <v>8.76</v>
      </c>
      <c r="C10" s="16">
        <f t="shared" si="0"/>
        <v>-0.37899999999999956</v>
      </c>
      <c r="D10" s="17">
        <f t="shared" si="1"/>
        <v>0.14364099999999966</v>
      </c>
      <c r="E10" s="18">
        <f t="shared" si="2"/>
        <v>0.14364099999999966</v>
      </c>
    </row>
    <row r="11" spans="1:5" ht="15" customHeight="1">
      <c r="A11" s="22">
        <v>8</v>
      </c>
      <c r="B11" s="16">
        <v>8.8800000000000008</v>
      </c>
      <c r="C11" s="16">
        <f t="shared" si="0"/>
        <v>-0.25899999999999856</v>
      </c>
      <c r="D11" s="17">
        <f t="shared" si="1"/>
        <v>6.7080999999999252E-2</v>
      </c>
      <c r="E11" s="18">
        <f t="shared" si="2"/>
        <v>6.7080999999999252E-2</v>
      </c>
    </row>
    <row r="12" spans="1:5" ht="15" customHeight="1">
      <c r="A12" s="22">
        <v>9</v>
      </c>
      <c r="B12" s="16">
        <v>9.4</v>
      </c>
      <c r="C12" s="16">
        <f t="shared" si="0"/>
        <v>0.26100000000000101</v>
      </c>
      <c r="D12" s="17">
        <f t="shared" si="1"/>
        <v>6.8121000000000528E-2</v>
      </c>
      <c r="E12" s="18">
        <f t="shared" si="2"/>
        <v>6.8121000000000528E-2</v>
      </c>
    </row>
    <row r="13" spans="1:5" ht="15" customHeight="1">
      <c r="A13" s="22">
        <v>10</v>
      </c>
      <c r="B13" s="16">
        <v>9.2899999999999991</v>
      </c>
      <c r="C13" s="16">
        <f t="shared" si="0"/>
        <v>0.1509999999999998</v>
      </c>
      <c r="D13" s="17">
        <f t="shared" si="1"/>
        <v>2.2800999999999939E-2</v>
      </c>
      <c r="E13" s="18">
        <f t="shared" si="2"/>
        <v>2.2800999999999939E-2</v>
      </c>
    </row>
    <row r="14" spans="1:5" ht="15" customHeight="1">
      <c r="A14" s="22">
        <v>11</v>
      </c>
      <c r="B14" s="16">
        <v>9.16</v>
      </c>
      <c r="C14" s="16">
        <f t="shared" si="0"/>
        <v>2.1000000000000796E-2</v>
      </c>
      <c r="D14" s="17">
        <f t="shared" si="1"/>
        <v>4.4100000000003343E-4</v>
      </c>
      <c r="E14" s="18">
        <f t="shared" si="2"/>
        <v>4.4100000000003343E-4</v>
      </c>
    </row>
    <row r="15" spans="1:5" ht="15" customHeight="1">
      <c r="A15" s="22">
        <v>12</v>
      </c>
      <c r="B15" s="16">
        <v>9.02</v>
      </c>
      <c r="C15" s="16">
        <f t="shared" si="0"/>
        <v>-0.11899999999999977</v>
      </c>
      <c r="D15" s="17">
        <f t="shared" si="1"/>
        <v>1.4160999999999946E-2</v>
      </c>
      <c r="E15" s="18">
        <f t="shared" si="2"/>
        <v>1.4160999999999946E-2</v>
      </c>
    </row>
    <row r="16" spans="1:5" ht="15" customHeight="1">
      <c r="A16" s="22">
        <v>13</v>
      </c>
      <c r="B16" s="16">
        <v>9.27</v>
      </c>
      <c r="C16" s="16">
        <f t="shared" si="0"/>
        <v>0.13100000000000023</v>
      </c>
      <c r="D16" s="17">
        <f t="shared" si="1"/>
        <v>1.7161000000000058E-2</v>
      </c>
      <c r="E16" s="18">
        <f t="shared" si="2"/>
        <v>1.7161000000000058E-2</v>
      </c>
    </row>
    <row r="17" spans="1:5" ht="15" customHeight="1">
      <c r="A17" s="22">
        <v>14</v>
      </c>
      <c r="B17" s="16">
        <v>9.01</v>
      </c>
      <c r="C17" s="16">
        <f t="shared" si="0"/>
        <v>-0.12899999999999956</v>
      </c>
      <c r="D17" s="17">
        <f t="shared" si="1"/>
        <v>1.6640999999999885E-2</v>
      </c>
      <c r="E17" s="18">
        <f t="shared" si="2"/>
        <v>1.6640999999999885E-2</v>
      </c>
    </row>
    <row r="18" spans="1:5" ht="15" customHeight="1">
      <c r="A18" s="22">
        <v>15</v>
      </c>
      <c r="B18" s="16">
        <v>8.9600000000000009</v>
      </c>
      <c r="C18" s="16">
        <f t="shared" si="0"/>
        <v>-0.17899999999999849</v>
      </c>
      <c r="D18" s="17">
        <f t="shared" si="1"/>
        <v>3.2040999999999459E-2</v>
      </c>
      <c r="E18" s="18">
        <f t="shared" si="2"/>
        <v>3.2040999999999459E-2</v>
      </c>
    </row>
    <row r="19" spans="1:5" ht="15" customHeight="1">
      <c r="A19" s="22">
        <v>16</v>
      </c>
      <c r="B19" s="16">
        <v>8.8800000000000008</v>
      </c>
      <c r="C19" s="16">
        <f t="shared" si="0"/>
        <v>-0.25899999999999856</v>
      </c>
      <c r="D19" s="17">
        <f t="shared" si="1"/>
        <v>6.7080999999999252E-2</v>
      </c>
      <c r="E19" s="18">
        <f t="shared" si="2"/>
        <v>6.7080999999999252E-2</v>
      </c>
    </row>
    <row r="20" spans="1:5" ht="15" customHeight="1">
      <c r="A20" s="22">
        <v>17</v>
      </c>
      <c r="B20" s="16">
        <v>9.14</v>
      </c>
      <c r="C20" s="16">
        <f t="shared" si="0"/>
        <v>1.0000000000012221E-3</v>
      </c>
      <c r="D20" s="17">
        <f t="shared" si="1"/>
        <v>1.0000000000024443E-6</v>
      </c>
      <c r="E20" s="18">
        <f t="shared" si="2"/>
        <v>1.0000000000024443E-6</v>
      </c>
    </row>
    <row r="21" spans="1:5" ht="15" customHeight="1">
      <c r="A21" s="22">
        <v>18</v>
      </c>
      <c r="B21" s="16">
        <v>9.01</v>
      </c>
      <c r="C21" s="16">
        <f t="shared" si="0"/>
        <v>-0.12899999999999956</v>
      </c>
      <c r="D21" s="17">
        <f t="shared" si="1"/>
        <v>1.6640999999999885E-2</v>
      </c>
      <c r="E21" s="18">
        <f t="shared" si="2"/>
        <v>1.6640999999999885E-2</v>
      </c>
    </row>
    <row r="22" spans="1:5" ht="15" customHeight="1">
      <c r="A22" s="22">
        <v>19</v>
      </c>
      <c r="B22" s="16">
        <v>8.9600000000000009</v>
      </c>
      <c r="C22" s="16">
        <f t="shared" si="0"/>
        <v>-0.17899999999999849</v>
      </c>
      <c r="D22" s="17">
        <f t="shared" si="1"/>
        <v>3.2040999999999459E-2</v>
      </c>
      <c r="E22" s="18">
        <f t="shared" si="2"/>
        <v>3.2040999999999459E-2</v>
      </c>
    </row>
    <row r="23" spans="1:5" ht="15" customHeight="1">
      <c r="A23" s="22">
        <v>20</v>
      </c>
      <c r="B23" s="16">
        <v>8.89</v>
      </c>
      <c r="C23" s="16">
        <f t="shared" si="0"/>
        <v>-0.24899999999999878</v>
      </c>
      <c r="D23" s="17">
        <f t="shared" si="1"/>
        <v>6.200099999999939E-2</v>
      </c>
      <c r="E23" s="18">
        <f t="shared" si="2"/>
        <v>6.200099999999939E-2</v>
      </c>
    </row>
    <row r="24" spans="1:5" ht="15" customHeight="1">
      <c r="A24" s="22">
        <v>21</v>
      </c>
      <c r="B24" s="16">
        <v>9.01</v>
      </c>
      <c r="C24" s="16">
        <f t="shared" si="0"/>
        <v>-0.12899999999999956</v>
      </c>
      <c r="D24" s="17">
        <f t="shared" si="1"/>
        <v>1.6640999999999885E-2</v>
      </c>
      <c r="E24" s="18">
        <f t="shared" si="2"/>
        <v>1.6640999999999885E-2</v>
      </c>
    </row>
    <row r="25" spans="1:5" ht="15" customHeight="1">
      <c r="A25" s="22">
        <v>22</v>
      </c>
      <c r="B25" s="16">
        <v>9.2799999999999994</v>
      </c>
      <c r="C25" s="16">
        <f t="shared" si="0"/>
        <v>0.14100000000000001</v>
      </c>
      <c r="D25" s="17">
        <f t="shared" si="1"/>
        <v>1.9881000000000003E-2</v>
      </c>
      <c r="E25" s="18">
        <f t="shared" si="2"/>
        <v>1.9881000000000003E-2</v>
      </c>
    </row>
    <row r="26" spans="1:5" ht="15" customHeight="1">
      <c r="A26" s="22">
        <v>23</v>
      </c>
      <c r="B26" s="16">
        <v>9.2100000000000009</v>
      </c>
      <c r="C26" s="16">
        <f t="shared" si="0"/>
        <v>7.1000000000001506E-2</v>
      </c>
      <c r="D26" s="17">
        <f t="shared" si="1"/>
        <v>5.0410000000002137E-3</v>
      </c>
      <c r="E26" s="18">
        <f t="shared" si="2"/>
        <v>5.0410000000002137E-3</v>
      </c>
    </row>
    <row r="27" spans="1:5" ht="15" customHeight="1">
      <c r="A27" s="22">
        <v>24</v>
      </c>
      <c r="B27" s="16">
        <v>9.2200000000000006</v>
      </c>
      <c r="C27" s="16">
        <f t="shared" si="0"/>
        <v>8.1000000000001293E-2</v>
      </c>
      <c r="D27" s="17">
        <f t="shared" si="1"/>
        <v>6.5610000000002099E-3</v>
      </c>
      <c r="E27" s="18">
        <f t="shared" si="2"/>
        <v>6.5610000000002099E-3</v>
      </c>
    </row>
    <row r="28" spans="1:5" ht="15" customHeight="1">
      <c r="A28" s="22">
        <v>25</v>
      </c>
      <c r="B28" s="16">
        <v>9.27</v>
      </c>
      <c r="C28" s="16">
        <f t="shared" si="0"/>
        <v>0.13100000000000023</v>
      </c>
      <c r="D28" s="17">
        <f t="shared" si="1"/>
        <v>1.7161000000000058E-2</v>
      </c>
      <c r="E28" s="18">
        <f t="shared" si="2"/>
        <v>1.7161000000000058E-2</v>
      </c>
    </row>
    <row r="29" spans="1:5" ht="15" customHeight="1">
      <c r="A29" s="22">
        <v>26</v>
      </c>
      <c r="B29" s="16">
        <v>9.2799999999999994</v>
      </c>
      <c r="C29" s="16">
        <f t="shared" si="0"/>
        <v>0.14100000000000001</v>
      </c>
      <c r="D29" s="17">
        <f t="shared" si="1"/>
        <v>1.9881000000000003E-2</v>
      </c>
      <c r="E29" s="18">
        <f t="shared" si="2"/>
        <v>1.9881000000000003E-2</v>
      </c>
    </row>
    <row r="30" spans="1:5" ht="15" customHeight="1">
      <c r="A30" s="22">
        <v>27</v>
      </c>
      <c r="B30" s="16">
        <v>9.4700000000000006</v>
      </c>
      <c r="C30" s="16">
        <f t="shared" si="0"/>
        <v>0.33100000000000129</v>
      </c>
      <c r="D30" s="17">
        <f t="shared" si="1"/>
        <v>0.10956100000000085</v>
      </c>
      <c r="E30" s="18">
        <f t="shared" si="2"/>
        <v>0.10956100000000085</v>
      </c>
    </row>
    <row r="31" spans="1:5" ht="15" customHeight="1">
      <c r="A31" s="22">
        <v>28</v>
      </c>
      <c r="B31" s="16">
        <v>8.82</v>
      </c>
      <c r="C31" s="16">
        <f t="shared" si="0"/>
        <v>-0.31899999999999906</v>
      </c>
      <c r="D31" s="17">
        <f t="shared" si="1"/>
        <v>0.10176099999999941</v>
      </c>
      <c r="E31" s="18">
        <f t="shared" si="2"/>
        <v>0.10176099999999941</v>
      </c>
    </row>
    <row r="32" spans="1:5" ht="15" customHeight="1">
      <c r="A32" s="22">
        <v>29</v>
      </c>
      <c r="B32" s="16">
        <v>8.9600000000000009</v>
      </c>
      <c r="C32" s="16">
        <f t="shared" si="0"/>
        <v>-0.17899999999999849</v>
      </c>
      <c r="D32" s="17">
        <f t="shared" si="1"/>
        <v>3.2040999999999459E-2</v>
      </c>
      <c r="E32" s="18">
        <f t="shared" si="2"/>
        <v>3.2040999999999459E-2</v>
      </c>
    </row>
    <row r="33" spans="1:5" ht="15" customHeight="1">
      <c r="A33" s="22">
        <v>30</v>
      </c>
      <c r="B33" s="16">
        <v>9.23</v>
      </c>
      <c r="C33" s="16">
        <f t="shared" si="0"/>
        <v>9.100000000000108E-2</v>
      </c>
      <c r="D33" s="17">
        <f t="shared" si="1"/>
        <v>8.2810000000001962E-3</v>
      </c>
      <c r="E33" s="18">
        <f t="shared" si="2"/>
        <v>8.2810000000001962E-3</v>
      </c>
    </row>
    <row r="34" spans="1:5" ht="15" customHeight="1">
      <c r="A34" s="22">
        <v>31</v>
      </c>
      <c r="B34" s="16">
        <v>9.14</v>
      </c>
      <c r="C34" s="16">
        <f t="shared" si="0"/>
        <v>1.0000000000012221E-3</v>
      </c>
      <c r="D34" s="17">
        <f t="shared" si="1"/>
        <v>1.0000000000024443E-6</v>
      </c>
      <c r="E34" s="18">
        <f t="shared" si="2"/>
        <v>1.0000000000024443E-6</v>
      </c>
    </row>
    <row r="35" spans="1:5" ht="15" customHeight="1">
      <c r="A35" s="22">
        <v>32</v>
      </c>
      <c r="B35" s="16">
        <v>9.27</v>
      </c>
      <c r="C35" s="16">
        <f t="shared" si="0"/>
        <v>0.13100000000000023</v>
      </c>
      <c r="D35" s="17">
        <f t="shared" si="1"/>
        <v>1.7161000000000058E-2</v>
      </c>
      <c r="E35" s="18">
        <f t="shared" si="2"/>
        <v>1.7161000000000058E-2</v>
      </c>
    </row>
    <row r="36" spans="1:5" ht="15" customHeight="1">
      <c r="A36" s="22">
        <v>33</v>
      </c>
      <c r="B36" s="16">
        <v>9.2899999999999991</v>
      </c>
      <c r="C36" s="16">
        <f t="shared" ref="C36:C53" si="3">B36 - as</f>
        <v>0.1509999999999998</v>
      </c>
      <c r="D36" s="17">
        <f t="shared" si="1"/>
        <v>2.2800999999999939E-2</v>
      </c>
      <c r="E36" s="18">
        <f t="shared" si="2"/>
        <v>2.2800999999999939E-2</v>
      </c>
    </row>
    <row r="37" spans="1:5" ht="15" customHeight="1">
      <c r="A37" s="22">
        <v>34</v>
      </c>
      <c r="B37" s="16">
        <v>9.0299999999999994</v>
      </c>
      <c r="C37" s="16">
        <f t="shared" si="3"/>
        <v>-0.10899999999999999</v>
      </c>
      <c r="D37" s="17">
        <f t="shared" si="1"/>
        <v>1.1880999999999997E-2</v>
      </c>
      <c r="E37" s="18">
        <f t="shared" si="2"/>
        <v>1.1880999999999997E-2</v>
      </c>
    </row>
    <row r="38" spans="1:5" ht="15" customHeight="1">
      <c r="A38" s="22">
        <v>35</v>
      </c>
      <c r="B38" s="16">
        <v>9.16</v>
      </c>
      <c r="C38" s="16">
        <f t="shared" si="3"/>
        <v>2.1000000000000796E-2</v>
      </c>
      <c r="D38" s="17">
        <f t="shared" si="1"/>
        <v>4.4100000000003343E-4</v>
      </c>
      <c r="E38" s="18">
        <f t="shared" si="2"/>
        <v>4.4100000000003343E-4</v>
      </c>
    </row>
    <row r="39" spans="1:5" ht="15" customHeight="1">
      <c r="A39" s="22">
        <v>36</v>
      </c>
      <c r="B39" s="16">
        <v>9.1</v>
      </c>
      <c r="C39" s="16">
        <f t="shared" si="3"/>
        <v>-3.8999999999999702E-2</v>
      </c>
      <c r="D39" s="17">
        <f t="shared" si="1"/>
        <v>1.5209999999999768E-3</v>
      </c>
      <c r="E39" s="18">
        <f t="shared" si="2"/>
        <v>1.5209999999999768E-3</v>
      </c>
    </row>
    <row r="40" spans="1:5" ht="15" customHeight="1">
      <c r="A40" s="22">
        <v>37</v>
      </c>
      <c r="B40" s="16">
        <v>9.36</v>
      </c>
      <c r="C40" s="16">
        <f t="shared" si="3"/>
        <v>0.22100000000000009</v>
      </c>
      <c r="D40" s="17">
        <f t="shared" si="1"/>
        <v>4.8841000000000037E-2</v>
      </c>
      <c r="E40" s="18">
        <f t="shared" si="2"/>
        <v>4.8841000000000037E-2</v>
      </c>
    </row>
    <row r="41" spans="1:5" ht="15" customHeight="1">
      <c r="A41" s="22">
        <v>38</v>
      </c>
      <c r="B41" s="16">
        <v>8.9499999999999993</v>
      </c>
      <c r="C41" s="16">
        <f t="shared" si="3"/>
        <v>-0.18900000000000006</v>
      </c>
      <c r="D41" s="17">
        <f t="shared" si="1"/>
        <v>3.5721000000000024E-2</v>
      </c>
      <c r="E41" s="18">
        <f t="shared" si="2"/>
        <v>3.5721000000000024E-2</v>
      </c>
    </row>
    <row r="42" spans="1:5" ht="15" customHeight="1">
      <c r="A42" s="22">
        <v>39</v>
      </c>
      <c r="B42" s="16">
        <v>9.23</v>
      </c>
      <c r="C42" s="16">
        <f t="shared" si="3"/>
        <v>9.100000000000108E-2</v>
      </c>
      <c r="D42" s="17">
        <f t="shared" si="1"/>
        <v>8.2810000000001962E-3</v>
      </c>
      <c r="E42" s="18">
        <f t="shared" si="2"/>
        <v>8.2810000000001962E-3</v>
      </c>
    </row>
    <row r="43" spans="1:5" ht="15" customHeight="1">
      <c r="A43" s="22">
        <v>40</v>
      </c>
      <c r="B43" s="16">
        <v>9.18</v>
      </c>
      <c r="C43" s="16">
        <f t="shared" si="3"/>
        <v>4.1000000000000369E-2</v>
      </c>
      <c r="D43" s="17">
        <f t="shared" si="1"/>
        <v>1.6810000000000303E-3</v>
      </c>
      <c r="E43" s="18">
        <f t="shared" si="2"/>
        <v>1.6810000000000303E-3</v>
      </c>
    </row>
    <row r="44" spans="1:5" ht="15" customHeight="1">
      <c r="A44" s="22">
        <v>41</v>
      </c>
      <c r="B44" s="16">
        <v>9.0299999999999994</v>
      </c>
      <c r="C44" s="16">
        <f t="shared" si="3"/>
        <v>-0.10899999999999999</v>
      </c>
      <c r="D44" s="17">
        <f t="shared" si="1"/>
        <v>1.1880999999999997E-2</v>
      </c>
      <c r="E44" s="18">
        <f t="shared" si="2"/>
        <v>1.1880999999999997E-2</v>
      </c>
    </row>
    <row r="45" spans="1:5" ht="15" customHeight="1">
      <c r="A45" s="22">
        <v>42</v>
      </c>
      <c r="B45" s="16">
        <v>9.01</v>
      </c>
      <c r="C45" s="16">
        <f t="shared" si="3"/>
        <v>-0.12899999999999956</v>
      </c>
      <c r="D45" s="17">
        <f t="shared" si="1"/>
        <v>1.6640999999999885E-2</v>
      </c>
      <c r="E45" s="18">
        <f t="shared" si="2"/>
        <v>1.6640999999999885E-2</v>
      </c>
    </row>
    <row r="46" spans="1:5" ht="15" customHeight="1">
      <c r="A46" s="22">
        <v>43</v>
      </c>
      <c r="B46" s="16">
        <v>9.1</v>
      </c>
      <c r="C46" s="16">
        <f t="shared" si="3"/>
        <v>-3.8999999999999702E-2</v>
      </c>
      <c r="D46" s="17">
        <f t="shared" si="1"/>
        <v>1.5209999999999768E-3</v>
      </c>
      <c r="E46" s="18">
        <f t="shared" si="2"/>
        <v>1.5209999999999768E-3</v>
      </c>
    </row>
    <row r="47" spans="1:5" ht="15" customHeight="1">
      <c r="A47" s="22">
        <v>44</v>
      </c>
      <c r="B47" s="16">
        <v>9.01</v>
      </c>
      <c r="C47" s="16">
        <f t="shared" si="3"/>
        <v>-0.12899999999999956</v>
      </c>
      <c r="D47" s="17">
        <f t="shared" si="1"/>
        <v>1.6640999999999885E-2</v>
      </c>
      <c r="E47" s="18">
        <f t="shared" si="2"/>
        <v>1.6640999999999885E-2</v>
      </c>
    </row>
    <row r="48" spans="1:5" ht="15" customHeight="1">
      <c r="A48" s="22">
        <v>45</v>
      </c>
      <c r="B48" s="16">
        <v>9.25</v>
      </c>
      <c r="C48" s="16">
        <f t="shared" si="3"/>
        <v>0.11100000000000065</v>
      </c>
      <c r="D48" s="17">
        <f t="shared" si="1"/>
        <v>1.2321000000000144E-2</v>
      </c>
      <c r="E48" s="18">
        <f t="shared" si="2"/>
        <v>1.2321000000000144E-2</v>
      </c>
    </row>
    <row r="49" spans="1:5" ht="15" customHeight="1">
      <c r="A49" s="22">
        <v>46</v>
      </c>
      <c r="B49" s="16">
        <v>9.01</v>
      </c>
      <c r="C49" s="16">
        <f t="shared" si="3"/>
        <v>-0.12899999999999956</v>
      </c>
      <c r="D49" s="17">
        <f t="shared" si="1"/>
        <v>1.6640999999999885E-2</v>
      </c>
      <c r="E49" s="18">
        <f t="shared" si="2"/>
        <v>1.6640999999999885E-2</v>
      </c>
    </row>
    <row r="50" spans="1:5" ht="15" customHeight="1">
      <c r="A50" s="22">
        <v>47</v>
      </c>
      <c r="B50" s="16">
        <v>9.25</v>
      </c>
      <c r="C50" s="16">
        <f t="shared" si="3"/>
        <v>0.11100000000000065</v>
      </c>
      <c r="D50" s="17">
        <f t="shared" si="1"/>
        <v>1.2321000000000144E-2</v>
      </c>
      <c r="E50" s="18">
        <f t="shared" si="2"/>
        <v>1.2321000000000144E-2</v>
      </c>
    </row>
    <row r="51" spans="1:5" ht="15" customHeight="1">
      <c r="A51" s="22">
        <v>48</v>
      </c>
      <c r="B51" s="16">
        <v>9.2100000000000009</v>
      </c>
      <c r="C51" s="16">
        <f t="shared" si="3"/>
        <v>7.1000000000001506E-2</v>
      </c>
      <c r="D51" s="17">
        <f t="shared" si="1"/>
        <v>5.0410000000002137E-3</v>
      </c>
      <c r="E51" s="18">
        <f t="shared" si="2"/>
        <v>5.0410000000002137E-3</v>
      </c>
    </row>
    <row r="52" spans="1:5" ht="15" customHeight="1">
      <c r="A52" s="22">
        <v>49</v>
      </c>
      <c r="B52" s="16">
        <v>9.15</v>
      </c>
      <c r="C52" s="16">
        <f t="shared" si="3"/>
        <v>1.1000000000001009E-2</v>
      </c>
      <c r="D52" s="17">
        <f t="shared" si="1"/>
        <v>1.210000000000222E-4</v>
      </c>
      <c r="E52" s="18">
        <f t="shared" si="2"/>
        <v>1.210000000000222E-4</v>
      </c>
    </row>
    <row r="53" spans="1:5" ht="15" customHeight="1">
      <c r="A53" s="22">
        <v>50</v>
      </c>
      <c r="B53" s="16">
        <v>9.08</v>
      </c>
      <c r="C53" s="16">
        <f t="shared" si="3"/>
        <v>-5.8999999999999275E-2</v>
      </c>
      <c r="D53" s="17">
        <f t="shared" si="1"/>
        <v>3.4809999999999143E-3</v>
      </c>
      <c r="E53" s="18">
        <f t="shared" si="2"/>
        <v>3.4809999999999143E-3</v>
      </c>
    </row>
    <row r="54" spans="1:5">
      <c r="B54" s="24" t="s">
        <v>19</v>
      </c>
      <c r="C54" s="16">
        <f>SUM(C4:C53)</f>
        <v>3.1974423109204508E-14</v>
      </c>
      <c r="D54" s="6">
        <f>SUM(D4:D53)</f>
        <v>1.3358499999999989</v>
      </c>
      <c r="E54" s="8">
        <f t="shared" si="2"/>
        <v>1.0223637331664313E-27</v>
      </c>
    </row>
    <row r="55" spans="1:5">
      <c r="C55" s="18"/>
    </row>
    <row r="56" spans="1:5">
      <c r="A56" s="19" t="s">
        <v>4</v>
      </c>
      <c r="B56" s="20">
        <f>SUM(B4:B53)/50</f>
        <v>9.1389999999999993</v>
      </c>
    </row>
    <row r="57" spans="1:5">
      <c r="A57" s="19" t="s">
        <v>5</v>
      </c>
      <c r="B57" s="20">
        <f>MAX(B4:B53)</f>
        <v>9.48</v>
      </c>
    </row>
    <row r="58" spans="1:5">
      <c r="A58" s="19" t="s">
        <v>6</v>
      </c>
      <c r="B58" s="20">
        <f>MIN(B4:B53)</f>
        <v>8.76</v>
      </c>
    </row>
    <row r="59" spans="1:5" ht="15.75">
      <c r="A59" s="23" t="s">
        <v>18</v>
      </c>
      <c r="B59" s="20">
        <f>SUM(B4:B53)</f>
        <v>456.94999999999993</v>
      </c>
    </row>
    <row r="61" spans="1:5">
      <c r="A61" s="21" t="s">
        <v>7</v>
      </c>
      <c r="B61" s="20">
        <f>SQRT(SUM(E4:E53)/49)</f>
        <v>0.16511282475313407</v>
      </c>
    </row>
    <row r="62" spans="1:5">
      <c r="A62" s="21" t="s">
        <v>8</v>
      </c>
      <c r="B62" s="20">
        <f>SQRT(1/(2*PI()))*(1/B61)</f>
        <v>2.4161798515524469</v>
      </c>
    </row>
  </sheetData>
  <mergeCells count="1">
    <mergeCell ref="C1:D1"/>
  </mergeCells>
  <phoneticPr fontId="0" type="noConversion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7"/>
  <sheetViews>
    <sheetView topLeftCell="A4" workbookViewId="0">
      <selection activeCell="D19" sqref="D19"/>
    </sheetView>
  </sheetViews>
  <sheetFormatPr defaultRowHeight="12.75"/>
  <cols>
    <col min="1" max="1" width="32.85546875" customWidth="1"/>
    <col min="2" max="2" width="18.85546875" customWidth="1"/>
    <col min="3" max="3" width="21.85546875" customWidth="1"/>
    <col min="4" max="4" width="20.5703125" customWidth="1"/>
  </cols>
  <sheetData>
    <row r="1" spans="1:10" ht="15.75">
      <c r="B1" s="15" t="s">
        <v>20</v>
      </c>
    </row>
    <row r="2" spans="1:10" ht="15">
      <c r="B2" s="1"/>
    </row>
    <row r="3" spans="1:10" ht="13.5" thickBot="1"/>
    <row r="4" spans="1:10" ht="35.1" customHeight="1">
      <c r="A4" s="9" t="s">
        <v>15</v>
      </c>
      <c r="B4" s="10" t="s">
        <v>22</v>
      </c>
      <c r="C4" s="10" t="s">
        <v>23</v>
      </c>
      <c r="D4" s="11" t="s">
        <v>24</v>
      </c>
    </row>
    <row r="5" spans="1:10" ht="17.100000000000001" customHeight="1">
      <c r="A5" s="26">
        <f>B21</f>
        <v>8.76</v>
      </c>
      <c r="B5" s="32">
        <v>2</v>
      </c>
      <c r="C5" s="34">
        <f>B5/(50*B22)</f>
        <v>0.38888888888888851</v>
      </c>
      <c r="D5" s="6">
        <f>B27*EXP(-POWER((A5-B23),2)/(2*POWER(B26,2)))</f>
        <v>0.17338457625383608</v>
      </c>
      <c r="J5" s="30"/>
    </row>
    <row r="6" spans="1:10" ht="17.100000000000001" customHeight="1">
      <c r="A6" s="26">
        <f>A5+B22</f>
        <v>8.862857142857143</v>
      </c>
      <c r="B6" s="33"/>
      <c r="C6" s="35"/>
      <c r="D6" s="6">
        <f>B27*EXP(-POWER((A6-B23),2)/(2*POWER(B26,2)))</f>
        <v>0.59669098972730261</v>
      </c>
    </row>
    <row r="7" spans="1:10" ht="17.100000000000001" customHeight="1">
      <c r="A7" s="26">
        <f>A6</f>
        <v>8.862857142857143</v>
      </c>
      <c r="B7" s="32">
        <v>7</v>
      </c>
      <c r="C7" s="34">
        <f>B7/(50*B22)</f>
        <v>1.3611111111111098</v>
      </c>
      <c r="D7" s="6">
        <f>B27*EXP(-POWER((A7-B23),2)/(2*POWER(B26,2)))</f>
        <v>0.59669098972730261</v>
      </c>
    </row>
    <row r="8" spans="1:10" ht="17.100000000000001" customHeight="1">
      <c r="A8" s="26">
        <f>A7+B22</f>
        <v>8.9657142857142862</v>
      </c>
      <c r="B8" s="33"/>
      <c r="C8" s="35"/>
      <c r="D8" s="6">
        <f>B27*EXP(-POWER((A8-B23),2)/(2*POWER(B26,2)))</f>
        <v>1.393005768010398</v>
      </c>
    </row>
    <row r="9" spans="1:10" ht="17.100000000000001" customHeight="1">
      <c r="A9" s="26">
        <f>A8</f>
        <v>8.9657142857142862</v>
      </c>
      <c r="B9" s="32">
        <v>12</v>
      </c>
      <c r="C9" s="34">
        <f>B9/(50*B22)</f>
        <v>2.3333333333333313</v>
      </c>
      <c r="D9" s="6">
        <f>B27*EXP(-POWER((A9-B23),2)/(2*POWER(B26,2)))</f>
        <v>1.393005768010398</v>
      </c>
    </row>
    <row r="10" spans="1:10" ht="17.100000000000001" customHeight="1">
      <c r="A10" s="26">
        <f>A9+B22</f>
        <v>9.0685714285714294</v>
      </c>
      <c r="B10" s="33"/>
      <c r="C10" s="35"/>
      <c r="D10" s="6">
        <f>B27*EXP(-POWER((A10-B23),2)/(2*POWER(B26,2)))</f>
        <v>2.2060775033429039</v>
      </c>
    </row>
    <row r="11" spans="1:10" ht="17.100000000000001" customHeight="1">
      <c r="A11" s="26">
        <f>A10</f>
        <v>9.0685714285714294</v>
      </c>
      <c r="B11" s="32">
        <v>9</v>
      </c>
      <c r="C11" s="34">
        <f>B11/(50*B22)</f>
        <v>1.7499999999999984</v>
      </c>
      <c r="D11" s="6">
        <f>B27*EXP(-POWER((A11-B23),2)/(2*POWER(B26,2)))</f>
        <v>2.2060775033429039</v>
      </c>
    </row>
    <row r="12" spans="1:10" ht="17.100000000000001" customHeight="1">
      <c r="A12" s="26">
        <f>A11+B22</f>
        <v>9.1714285714285726</v>
      </c>
      <c r="B12" s="33"/>
      <c r="C12" s="35"/>
      <c r="D12" s="6">
        <f>B27*EXP(-POWER((A12-B23),2)/(2*POWER(B26,2)))</f>
        <v>2.3700255799748056</v>
      </c>
    </row>
    <row r="13" spans="1:10" ht="17.100000000000001" customHeight="1">
      <c r="A13" s="26">
        <f>A12</f>
        <v>9.1714285714285726</v>
      </c>
      <c r="B13" s="32">
        <v>14</v>
      </c>
      <c r="C13" s="34">
        <f>B13/(50*B22)</f>
        <v>2.7222222222222197</v>
      </c>
      <c r="D13" s="6">
        <f>B27*EXP(-POWER((A13-B23),2)/(2*POWER(B26,2)))</f>
        <v>2.3700255799748056</v>
      </c>
    </row>
    <row r="14" spans="1:10" ht="17.100000000000001" customHeight="1">
      <c r="A14" s="26">
        <f>A13+B22</f>
        <v>9.2742857142857158</v>
      </c>
      <c r="B14" s="33"/>
      <c r="C14" s="35"/>
      <c r="D14" s="6">
        <f>B27*EXP(-POWER((A14-B23),2)/(2*POWER(B26,2)))</f>
        <v>1.7272281893350965</v>
      </c>
    </row>
    <row r="15" spans="1:10" ht="17.100000000000001" customHeight="1">
      <c r="A15" s="26">
        <f>A14</f>
        <v>9.2742857142857158</v>
      </c>
      <c r="B15" s="32">
        <v>12</v>
      </c>
      <c r="C15" s="34">
        <f>B15/(50*B22)</f>
        <v>2.3333333333333313</v>
      </c>
      <c r="D15" s="6">
        <f>B27*EXP(-POWER((A15-B23),2)/(2*POWER(B26,2)))</f>
        <v>1.7272281893350965</v>
      </c>
    </row>
    <row r="16" spans="1:10" ht="17.100000000000001" customHeight="1">
      <c r="A16" s="26">
        <f>A15+B22</f>
        <v>9.377142857142859</v>
      </c>
      <c r="B16" s="33"/>
      <c r="C16" s="35"/>
      <c r="D16" s="6">
        <f>B27*EXP(-POWER((A16-B23),2)/(2*POWER(B26,2)))</f>
        <v>0.85390747935819555</v>
      </c>
    </row>
    <row r="17" spans="1:6" ht="17.100000000000001" customHeight="1">
      <c r="A17" s="26">
        <f>A16</f>
        <v>9.377142857142859</v>
      </c>
      <c r="B17" s="32">
        <v>3</v>
      </c>
      <c r="C17" s="34">
        <f>B17/(50*B22)</f>
        <v>0.58333333333333282</v>
      </c>
      <c r="D17" s="6">
        <f>B27*EXP(-POWER((A17-B23),2)/(2*POWER(B26,2)))</f>
        <v>0.85390747935819555</v>
      </c>
    </row>
    <row r="18" spans="1:6" ht="17.100000000000001" customHeight="1">
      <c r="A18" s="26">
        <f>A17+B22</f>
        <v>9.4800000000000022</v>
      </c>
      <c r="B18" s="33"/>
      <c r="C18" s="35"/>
      <c r="D18" s="6">
        <f>B27*EXP(-POWER((A18-B23),2)/(2*POWER(B26,2)))</f>
        <v>0.28637581234456905</v>
      </c>
    </row>
    <row r="19" spans="1:6">
      <c r="C19" s="43">
        <f>MAX(C5:C18)</f>
        <v>2.7222222222222197</v>
      </c>
      <c r="D19" s="43">
        <f>MAX(D5:D18)</f>
        <v>2.3700255799748056</v>
      </c>
    </row>
    <row r="20" spans="1:6">
      <c r="A20" s="19" t="s">
        <v>5</v>
      </c>
      <c r="B20" s="20">
        <f>'таблица 1'!B57</f>
        <v>9.48</v>
      </c>
      <c r="F20" s="20"/>
    </row>
    <row r="21" spans="1:6">
      <c r="A21" s="19" t="s">
        <v>6</v>
      </c>
      <c r="B21" s="20">
        <f>'таблица 1'!B58</f>
        <v>8.76</v>
      </c>
    </row>
    <row r="22" spans="1:6">
      <c r="A22" s="21" t="s">
        <v>16</v>
      </c>
      <c r="B22" s="20">
        <f>(B20-B21)/7</f>
        <v>0.10285714285714295</v>
      </c>
    </row>
    <row r="23" spans="1:6">
      <c r="A23" s="19" t="s">
        <v>4</v>
      </c>
      <c r="B23" s="20">
        <f>'таблица 1'!B56</f>
        <v>9.1389999999999993</v>
      </c>
      <c r="C23" s="29">
        <f>B23/(50*B22)</f>
        <v>1.7770277777777759</v>
      </c>
    </row>
    <row r="24" spans="1:6" ht="15.75">
      <c r="A24" s="19" t="s">
        <v>18</v>
      </c>
      <c r="B24" s="25">
        <f>'таблица 1'!B59</f>
        <v>456.94999999999993</v>
      </c>
    </row>
    <row r="25" spans="1:6">
      <c r="A25" s="8"/>
      <c r="B25" s="8"/>
    </row>
    <row r="26" spans="1:6">
      <c r="A26" s="21" t="s">
        <v>7</v>
      </c>
      <c r="B26" s="20">
        <f>'таблица 1'!B61</f>
        <v>0.16511282475313407</v>
      </c>
    </row>
    <row r="27" spans="1:6">
      <c r="A27" s="21" t="s">
        <v>8</v>
      </c>
      <c r="B27" s="20">
        <f>SQRT(1/(2*PI()))*(1/B26)</f>
        <v>2.4161798515524469</v>
      </c>
    </row>
  </sheetData>
  <mergeCells count="14">
    <mergeCell ref="B11:B12"/>
    <mergeCell ref="C11:C12"/>
    <mergeCell ref="B17:B18"/>
    <mergeCell ref="C17:C18"/>
    <mergeCell ref="B13:B14"/>
    <mergeCell ref="C13:C14"/>
    <mergeCell ref="B15:B16"/>
    <mergeCell ref="C15:C16"/>
    <mergeCell ref="B5:B6"/>
    <mergeCell ref="C5:C6"/>
    <mergeCell ref="B7:B8"/>
    <mergeCell ref="C7:C8"/>
    <mergeCell ref="B9:B10"/>
    <mergeCell ref="C9:C10"/>
  </mergeCells>
  <phoneticPr fontId="0" type="noConversion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1"/>
  <sheetViews>
    <sheetView workbookViewId="0">
      <selection activeCell="D17" sqref="D17"/>
    </sheetView>
  </sheetViews>
  <sheetFormatPr defaultRowHeight="12.75"/>
  <cols>
    <col min="1" max="1" width="12.85546875" customWidth="1"/>
    <col min="2" max="2" width="14.28515625" customWidth="1"/>
    <col min="3" max="3" width="15.5703125" customWidth="1"/>
    <col min="4" max="4" width="16.42578125" customWidth="1"/>
    <col min="5" max="5" width="17.42578125" customWidth="1"/>
    <col min="6" max="6" width="18.5703125" customWidth="1"/>
    <col min="7" max="8" width="12" hidden="1" customWidth="1"/>
  </cols>
  <sheetData>
    <row r="1" spans="1:8" ht="15.75">
      <c r="B1" s="36" t="s">
        <v>21</v>
      </c>
      <c r="C1" s="36"/>
    </row>
    <row r="3" spans="1:8" ht="21" customHeight="1">
      <c r="A3" s="39"/>
      <c r="B3" s="41" t="s">
        <v>10</v>
      </c>
      <c r="C3" s="42"/>
      <c r="D3" s="37" t="s">
        <v>28</v>
      </c>
      <c r="E3" s="37" t="s">
        <v>29</v>
      </c>
      <c r="F3" s="37" t="s">
        <v>30</v>
      </c>
    </row>
    <row r="4" spans="1:8" ht="27" customHeight="1">
      <c r="A4" s="40"/>
      <c r="B4" s="27" t="s">
        <v>11</v>
      </c>
      <c r="C4" s="27" t="s">
        <v>12</v>
      </c>
      <c r="D4" s="38"/>
      <c r="E4" s="38"/>
      <c r="F4" s="38"/>
      <c r="G4" t="s">
        <v>13</v>
      </c>
      <c r="H4" t="s">
        <v>14</v>
      </c>
    </row>
    <row r="5" spans="1:8" s="8" customFormat="1" ht="35.1" customHeight="1">
      <c r="A5" s="28" t="s">
        <v>25</v>
      </c>
      <c r="B5" s="6">
        <f>B9-B10</f>
        <v>8.9738871752468654</v>
      </c>
      <c r="C5" s="6">
        <f>B9+B10</f>
        <v>9.3041128247531333</v>
      </c>
      <c r="D5" s="7">
        <v>37</v>
      </c>
      <c r="E5" s="7">
        <f>D5/50</f>
        <v>0.74</v>
      </c>
      <c r="F5" s="7">
        <v>0.68</v>
      </c>
      <c r="G5" s="8">
        <f>B11*EXP(-POWER((B5-B9),2)/(2*POWER(B10,2)))</f>
        <v>1.4654871593464796</v>
      </c>
      <c r="H5" s="8">
        <f>B11*EXP(-POWER((C5-B9),2)/(2*POWER(B10,2)))</f>
        <v>1.4654871593464796</v>
      </c>
    </row>
    <row r="6" spans="1:8" s="8" customFormat="1" ht="35.1" customHeight="1">
      <c r="A6" s="28" t="s">
        <v>26</v>
      </c>
      <c r="B6" s="6">
        <f>B9-2*B10</f>
        <v>8.8087743504937315</v>
      </c>
      <c r="C6" s="6">
        <f>B9+2*B10</f>
        <v>9.4692256495062672</v>
      </c>
      <c r="D6" s="7">
        <v>47</v>
      </c>
      <c r="E6" s="7">
        <f>D6/50</f>
        <v>0.94</v>
      </c>
      <c r="F6" s="7">
        <v>0.95</v>
      </c>
      <c r="G6" s="8">
        <f>B11*EXP(-POWER((B6-B9),2)/(2*POWER(B10,2)))</f>
        <v>0.32699438456044833</v>
      </c>
      <c r="H6" s="8">
        <f>B11*EXP(-POWER((C6-B9),2)/(2*POWER(B10,2)))</f>
        <v>0.32699438456044833</v>
      </c>
    </row>
    <row r="7" spans="1:8" s="8" customFormat="1" ht="35.1" customHeight="1">
      <c r="A7" s="28" t="s">
        <v>27</v>
      </c>
      <c r="B7" s="6">
        <f>B9-3*B10</f>
        <v>8.6436615257405975</v>
      </c>
      <c r="C7" s="6">
        <f>B9+3*B10</f>
        <v>9.6343384742594012</v>
      </c>
      <c r="D7" s="7">
        <v>50</v>
      </c>
      <c r="E7" s="7">
        <f>D7/50</f>
        <v>1</v>
      </c>
      <c r="F7" s="7">
        <v>0.997</v>
      </c>
      <c r="G7" s="8">
        <f>B11*EXP(-POWER((B7-B9),2)/(2*POWER(B10,2)))</f>
        <v>2.6841333606667135E-2</v>
      </c>
      <c r="H7" s="8">
        <f>B11*EXP(-POWER((C7-B9),2)/(2*POWER(B10,2)))</f>
        <v>2.6841333606667135E-2</v>
      </c>
    </row>
    <row r="9" spans="1:8">
      <c r="A9" s="3" t="s">
        <v>4</v>
      </c>
      <c r="B9" s="5">
        <f>'таблица 1'!B56</f>
        <v>9.1389999999999993</v>
      </c>
    </row>
    <row r="10" spans="1:8">
      <c r="A10" s="4" t="s">
        <v>7</v>
      </c>
      <c r="B10" s="5">
        <f>'таблица 1'!B61</f>
        <v>0.16511282475313407</v>
      </c>
    </row>
    <row r="11" spans="1:8">
      <c r="A11" s="4" t="s">
        <v>8</v>
      </c>
      <c r="B11" s="5">
        <f>SQRT(1/(2*PI()))*(1/B10)</f>
        <v>2.4161798515524469</v>
      </c>
    </row>
  </sheetData>
  <mergeCells count="6">
    <mergeCell ref="B1:C1"/>
    <mergeCell ref="F3:F4"/>
    <mergeCell ref="A3:A4"/>
    <mergeCell ref="B3:C3"/>
    <mergeCell ref="D3:D4"/>
    <mergeCell ref="E3:E4"/>
  </mergeCells>
  <phoneticPr fontId="0" type="noConversion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tabSelected="1" zoomScaleNormal="100" workbookViewId="0">
      <selection activeCell="U13" sqref="U13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1</vt:lpstr>
      <vt:lpstr>таблица 2</vt:lpstr>
      <vt:lpstr>таблица 3</vt:lpstr>
      <vt:lpstr>Гистограмма</vt:lpstr>
      <vt:lpstr>as</vt:lpstr>
    </vt:vector>
  </TitlesOfParts>
  <Company>Laverna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Маслыч</dc:creator>
  <cp:lastModifiedBy>Boroda</cp:lastModifiedBy>
  <cp:lastPrinted>2003-10-05T13:57:05Z</cp:lastPrinted>
  <dcterms:created xsi:type="dcterms:W3CDTF">2003-09-14T08:19:41Z</dcterms:created>
  <dcterms:modified xsi:type="dcterms:W3CDTF">2016-10-06T20:48:06Z</dcterms:modified>
</cp:coreProperties>
</file>