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55" windowHeight="6915"/>
  </bookViews>
  <sheets>
    <sheet name="Лист1" sheetId="1" r:id="rId1"/>
    <sheet name="Лист2" sheetId="2" r:id="rId2"/>
    <sheet name="Лист3" sheetId="3" r:id="rId3"/>
  </sheets>
  <definedNames>
    <definedName name="Растворенное_вещество">Лист1!$A$9:$A$20</definedName>
  </definedNames>
  <calcPr calcId="145621"/>
</workbook>
</file>

<file path=xl/calcChain.xml><?xml version="1.0" encoding="utf-8"?>
<calcChain xmlns="http://schemas.openxmlformats.org/spreadsheetml/2006/main">
  <c r="B6" i="1" l="1"/>
  <c r="F16" i="1" l="1"/>
  <c r="G16" i="1" s="1"/>
  <c r="J16" i="1" s="1"/>
  <c r="F15" i="1"/>
  <c r="G15" i="1" s="1"/>
  <c r="J15" i="1" s="1"/>
  <c r="F20" i="1"/>
  <c r="G20" i="1" s="1"/>
  <c r="J20" i="1" s="1"/>
  <c r="F9" i="1"/>
  <c r="G9" i="1" s="1"/>
  <c r="J9" i="1" s="1"/>
  <c r="F14" i="1"/>
  <c r="G14" i="1" s="1"/>
  <c r="J14" i="1" s="1"/>
  <c r="F13" i="1"/>
  <c r="G13" i="1" s="1"/>
  <c r="J13" i="1" s="1"/>
  <c r="F19" i="1"/>
  <c r="G19" i="1" s="1"/>
  <c r="J19" i="1" s="1"/>
  <c r="F18" i="1"/>
  <c r="G18" i="1" s="1"/>
  <c r="J18" i="1" s="1"/>
  <c r="F17" i="1"/>
  <c r="G17" i="1" s="1"/>
  <c r="J17" i="1" s="1"/>
  <c r="F12" i="1"/>
  <c r="G12" i="1" s="1"/>
  <c r="J12" i="1" s="1"/>
  <c r="F11" i="1"/>
  <c r="G11" i="1" s="1"/>
  <c r="J11" i="1" s="1"/>
  <c r="F10" i="1"/>
  <c r="G10" i="1" s="1"/>
  <c r="J10" i="1" l="1"/>
</calcChain>
</file>

<file path=xl/comments1.xml><?xml version="1.0" encoding="utf-8"?>
<comments xmlns="http://schemas.openxmlformats.org/spreadsheetml/2006/main">
  <authors>
    <author>CCC</author>
  </authors>
  <commentList>
    <comment ref="B4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B5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B8" authorId="0">
      <text>
        <r>
          <rPr>
            <b/>
            <sz val="8"/>
            <color indexed="10"/>
            <rFont val="Tahoma"/>
            <family val="2"/>
            <charset val="204"/>
          </rPr>
          <t>Константа</t>
        </r>
      </text>
    </comment>
    <comment ref="C8" authorId="0">
      <text>
        <r>
          <rPr>
            <b/>
            <sz val="8"/>
            <color indexed="10"/>
            <rFont val="Tahoma"/>
            <family val="2"/>
            <charset val="204"/>
          </rPr>
          <t>Константа</t>
        </r>
      </text>
    </comment>
    <comment ref="D8" authorId="0">
      <text>
        <r>
          <rPr>
            <b/>
            <sz val="8"/>
            <color indexed="10"/>
            <rFont val="Tahoma"/>
            <family val="2"/>
            <charset val="204"/>
          </rPr>
          <t>Константа</t>
        </r>
      </text>
    </comment>
    <comment ref="E8" authorId="0">
      <text>
        <r>
          <rPr>
            <b/>
            <sz val="8"/>
            <color indexed="10"/>
            <rFont val="Tahoma"/>
            <family val="2"/>
            <charset val="204"/>
          </rPr>
          <t>Константа</t>
        </r>
      </text>
    </comment>
    <comment ref="F8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G8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H8" authorId="0">
      <text>
        <r>
          <rPr>
            <b/>
            <sz val="8"/>
            <color indexed="10"/>
            <rFont val="Tahoma"/>
            <family val="2"/>
            <charset val="204"/>
          </rPr>
          <t>Проверка по ТКП 17.08-16-2011 при 20 гр.С</t>
        </r>
      </text>
    </comment>
    <comment ref="I8" authorId="0">
      <text>
        <r>
          <rPr>
            <b/>
            <sz val="8"/>
            <color indexed="10"/>
            <rFont val="Tahoma"/>
            <family val="2"/>
            <charset val="204"/>
          </rPr>
          <t xml:space="preserve"> Содержание вещества в жидкости, определяемое инструментальными методами или по паспорту физико-химических показателей жидкости</t>
        </r>
      </text>
    </comment>
    <comment ref="J8" authorId="0">
      <text>
        <r>
          <rPr>
            <b/>
            <sz val="8"/>
            <color indexed="10"/>
            <rFont val="Tahoma"/>
            <family val="2"/>
            <charset val="204"/>
          </rPr>
          <t>Концентрация вещества (газа) в насыщенных парах водных растворов</t>
        </r>
      </text>
    </comment>
    <comment ref="I9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J9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I10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J10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I11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J11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I12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J12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I13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J13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I14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J14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I15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J15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I16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J16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I17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J17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I18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J18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I19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J19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  <comment ref="H20" authorId="0">
      <text>
        <r>
          <rPr>
            <b/>
            <sz val="8"/>
            <color indexed="10"/>
            <rFont val="Tahoma"/>
            <family val="2"/>
            <charset val="204"/>
          </rPr>
          <t>В ТКП ошибка видимо</t>
        </r>
      </text>
    </comment>
    <comment ref="I20" authorId="0">
      <text>
        <r>
          <rPr>
            <b/>
            <sz val="8"/>
            <color indexed="10"/>
            <rFont val="Tahoma"/>
            <family val="2"/>
            <charset val="204"/>
          </rPr>
          <t>Ввод информации</t>
        </r>
      </text>
    </comment>
    <comment ref="J20" authorId="0">
      <text>
        <r>
          <rPr>
            <b/>
            <sz val="8"/>
            <color indexed="10"/>
            <rFont val="Tahoma"/>
            <family val="2"/>
            <charset val="204"/>
          </rPr>
          <t>Результат расчёта</t>
        </r>
      </text>
    </comment>
  </commentList>
</comments>
</file>

<file path=xl/sharedStrings.xml><?xml version="1.0" encoding="utf-8"?>
<sst xmlns="http://schemas.openxmlformats.org/spreadsheetml/2006/main" count="37" uniqueCount="33">
  <si>
    <t>Метан</t>
  </si>
  <si>
    <t>Этан</t>
  </si>
  <si>
    <t>Этилен</t>
  </si>
  <si>
    <t>Ацетилен</t>
  </si>
  <si>
    <t>Диоксид серы</t>
  </si>
  <si>
    <t>Сероводород</t>
  </si>
  <si>
    <t>Аммиак</t>
  </si>
  <si>
    <t>LN(H) = C1 + C2/T + C3*LN(T) + C4*P</t>
  </si>
  <si>
    <t>мм.рт.ст.</t>
  </si>
  <si>
    <t>°K</t>
  </si>
  <si>
    <t>C1</t>
  </si>
  <si>
    <t>C2</t>
  </si>
  <si>
    <t>C3</t>
  </si>
  <si>
    <t>C4</t>
  </si>
  <si>
    <t>Пропан</t>
  </si>
  <si>
    <t>Пропилен</t>
  </si>
  <si>
    <t>Окись углерода</t>
  </si>
  <si>
    <t>-</t>
  </si>
  <si>
    <t>Растворённое вещество</t>
  </si>
  <si>
    <t>Проверка</t>
  </si>
  <si>
    <t>Бутан</t>
  </si>
  <si>
    <t>Изобутан</t>
  </si>
  <si>
    <r>
      <t>К</t>
    </r>
    <r>
      <rPr>
        <b/>
        <vertAlign val="subscript"/>
        <sz val="11"/>
        <color theme="1"/>
        <rFont val="Arial"/>
        <family val="2"/>
        <charset val="204"/>
      </rPr>
      <t>Г</t>
    </r>
    <r>
      <rPr>
        <b/>
        <sz val="11"/>
        <color theme="1"/>
        <rFont val="Arial"/>
        <family val="2"/>
        <charset val="204"/>
      </rPr>
      <t>, мм.рт.ст.</t>
    </r>
  </si>
  <si>
    <r>
      <t>К</t>
    </r>
    <r>
      <rPr>
        <b/>
        <vertAlign val="subscript"/>
        <sz val="11"/>
        <color theme="1"/>
        <rFont val="Arial"/>
        <family val="2"/>
        <charset val="204"/>
      </rPr>
      <t>Г</t>
    </r>
    <r>
      <rPr>
        <b/>
        <sz val="11"/>
        <color theme="1"/>
        <rFont val="Arial"/>
        <family val="2"/>
        <charset val="204"/>
      </rPr>
      <t>, 10</t>
    </r>
    <r>
      <rPr>
        <b/>
        <vertAlign val="superscript"/>
        <sz val="11"/>
        <color theme="1"/>
        <rFont val="Arial"/>
        <family val="2"/>
        <charset val="204"/>
      </rPr>
      <t>-6</t>
    </r>
    <r>
      <rPr>
        <b/>
        <sz val="11"/>
        <color theme="1"/>
        <rFont val="Arial"/>
        <family val="2"/>
        <charset val="204"/>
      </rPr>
      <t>Па</t>
    </r>
  </si>
  <si>
    <r>
      <rPr>
        <b/>
        <i/>
        <sz val="11"/>
        <color theme="1"/>
        <rFont val="Arial"/>
        <family val="2"/>
        <charset val="204"/>
      </rPr>
      <t>с</t>
    </r>
    <r>
      <rPr>
        <b/>
        <i/>
        <vertAlign val="subscript"/>
        <sz val="11"/>
        <color theme="1"/>
        <rFont val="Arial"/>
        <family val="2"/>
        <charset val="204"/>
      </rPr>
      <t>i</t>
    </r>
    <r>
      <rPr>
        <b/>
        <sz val="11"/>
        <color theme="1"/>
        <rFont val="Arial"/>
        <family val="2"/>
        <charset val="204"/>
      </rPr>
      <t>, мг/м</t>
    </r>
    <r>
      <rPr>
        <b/>
        <vertAlign val="superscript"/>
        <sz val="11"/>
        <color theme="1"/>
        <rFont val="Arial"/>
        <family val="2"/>
        <charset val="204"/>
      </rPr>
      <t>3</t>
    </r>
  </si>
  <si>
    <t>Температура раствора (Т)</t>
  </si>
  <si>
    <t>Давление в системе (Р)</t>
  </si>
  <si>
    <r>
      <t>Расчётная формула (для К</t>
    </r>
    <r>
      <rPr>
        <b/>
        <vertAlign val="subscript"/>
        <sz val="11"/>
        <color theme="1"/>
        <rFont val="Arial"/>
        <family val="2"/>
        <charset val="204"/>
      </rPr>
      <t>Г</t>
    </r>
    <r>
      <rPr>
        <b/>
        <sz val="11"/>
        <color theme="1"/>
        <rFont val="Arial"/>
        <family val="2"/>
        <charset val="204"/>
      </rPr>
      <t>)</t>
    </r>
  </si>
  <si>
    <r>
      <t xml:space="preserve">Расчётная формула (для </t>
    </r>
    <r>
      <rPr>
        <b/>
        <i/>
        <sz val="11"/>
        <color theme="1"/>
        <rFont val="Arial"/>
        <family val="2"/>
        <charset val="204"/>
      </rPr>
      <t>c</t>
    </r>
    <r>
      <rPr>
        <b/>
        <i/>
        <vertAlign val="subscript"/>
        <sz val="11"/>
        <color theme="1"/>
        <rFont val="Arial"/>
        <family val="2"/>
        <charset val="204"/>
      </rPr>
      <t>i</t>
    </r>
    <r>
      <rPr>
        <b/>
        <sz val="11"/>
        <color theme="1"/>
        <rFont val="Arial"/>
        <family val="2"/>
        <charset val="204"/>
      </rPr>
      <t>)</t>
    </r>
  </si>
  <si>
    <r>
      <rPr>
        <b/>
        <i/>
        <sz val="11"/>
        <color theme="1"/>
        <rFont val="Arial"/>
        <family val="2"/>
        <charset val="204"/>
      </rPr>
      <t>c</t>
    </r>
    <r>
      <rPr>
        <b/>
        <i/>
        <vertAlign val="subscript"/>
        <sz val="11"/>
        <color theme="1"/>
        <rFont val="Arial"/>
        <family val="2"/>
        <charset val="204"/>
      </rPr>
      <t>i</t>
    </r>
    <r>
      <rPr>
        <b/>
        <sz val="11"/>
        <color theme="1"/>
        <rFont val="Arial"/>
        <family val="2"/>
        <charset val="204"/>
      </rPr>
      <t xml:space="preserve"> = 21,656*К</t>
    </r>
    <r>
      <rPr>
        <b/>
        <vertAlign val="subscript"/>
        <sz val="11"/>
        <color theme="1"/>
        <rFont val="Arial"/>
        <family val="2"/>
        <charset val="204"/>
      </rPr>
      <t>Г</t>
    </r>
    <r>
      <rPr>
        <b/>
        <sz val="11"/>
        <color theme="1"/>
        <rFont val="Arial"/>
        <family val="2"/>
        <charset val="204"/>
      </rPr>
      <t>*X</t>
    </r>
    <r>
      <rPr>
        <b/>
        <vertAlign val="subscript"/>
        <sz val="11"/>
        <color theme="1"/>
        <rFont val="Arial"/>
        <family val="2"/>
        <charset val="204"/>
      </rPr>
      <t>i</t>
    </r>
    <r>
      <rPr>
        <b/>
        <sz val="11"/>
        <color theme="1"/>
        <rFont val="Arial"/>
        <family val="2"/>
        <charset val="204"/>
      </rPr>
      <t>/T</t>
    </r>
  </si>
  <si>
    <r>
      <t>Х</t>
    </r>
    <r>
      <rPr>
        <b/>
        <vertAlign val="subscript"/>
        <sz val="11"/>
        <color theme="1"/>
        <rFont val="Arial"/>
        <family val="2"/>
        <charset val="204"/>
      </rPr>
      <t>i</t>
    </r>
    <r>
      <rPr>
        <b/>
        <sz val="11"/>
        <color theme="1"/>
        <rFont val="Arial"/>
        <family val="2"/>
        <charset val="204"/>
      </rPr>
      <t>, % масс.</t>
    </r>
  </si>
  <si>
    <t>(ТКП 17.08-16-2011)</t>
  </si>
  <si>
    <r>
      <t>10</t>
    </r>
    <r>
      <rPr>
        <vertAlign val="superscript"/>
        <sz val="11"/>
        <color theme="1"/>
        <rFont val="Arial"/>
        <family val="2"/>
        <charset val="204"/>
      </rPr>
      <t>-6</t>
    </r>
    <r>
      <rPr>
        <sz val="11"/>
        <color theme="1"/>
        <rFont val="Arial"/>
        <family val="2"/>
        <charset val="204"/>
      </rPr>
      <t>, Па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</si>
</sst>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000"/>
  </numFmts>
  <fonts count="14" x14ac:knownFonts="1">
    <font>
      <sz val="11"/>
      <color theme="1"/>
      <name val="Calibri"/>
      <family val="2"/>
      <charset val="204"/>
      <scheme val="minor"/>
    </font>
    <font>
      <b/>
      <sz val="8"/>
      <color indexed="10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vertAlign val="subscript"/>
      <sz val="11"/>
      <color theme="1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  <font>
      <sz val="11"/>
      <color rgb="FF3333FF"/>
      <name val="Arial"/>
      <family val="2"/>
      <charset val="204"/>
    </font>
    <font>
      <sz val="11"/>
      <color rgb="FFFF00FF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vertAlign val="subscript"/>
      <sz val="11"/>
      <color theme="1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b/>
      <sz val="11"/>
      <color rgb="FFFF00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3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6" sqref="A6"/>
    </sheetView>
  </sheetViews>
  <sheetFormatPr defaultRowHeight="14.25" x14ac:dyDescent="0.25"/>
  <cols>
    <col min="1" max="1" width="31.7109375" style="3" bestFit="1" customWidth="1"/>
    <col min="2" max="6" width="12.7109375" style="2" customWidth="1"/>
    <col min="7" max="7" width="12.7109375" style="3" customWidth="1"/>
    <col min="8" max="9" width="14.7109375" style="3" customWidth="1"/>
    <col min="10" max="10" width="17.85546875" style="3" customWidth="1"/>
    <col min="11" max="16384" width="9.140625" style="3"/>
  </cols>
  <sheetData>
    <row r="1" spans="1:10" ht="16.5" x14ac:dyDescent="0.25">
      <c r="A1" s="1" t="s">
        <v>27</v>
      </c>
      <c r="B1" s="1" t="s">
        <v>7</v>
      </c>
    </row>
    <row r="2" spans="1:10" ht="17.25" x14ac:dyDescent="0.25">
      <c r="A2" s="1" t="s">
        <v>28</v>
      </c>
      <c r="B2" s="1" t="s">
        <v>29</v>
      </c>
      <c r="D2" s="21" t="s">
        <v>31</v>
      </c>
    </row>
    <row r="3" spans="1:10" ht="15" x14ac:dyDescent="0.25">
      <c r="A3" s="1"/>
      <c r="B3" s="1"/>
    </row>
    <row r="4" spans="1:10" ht="15" x14ac:dyDescent="0.25">
      <c r="A4" s="1" t="s">
        <v>25</v>
      </c>
      <c r="B4" s="4">
        <v>293.14999999999998</v>
      </c>
      <c r="C4" s="2" t="s">
        <v>9</v>
      </c>
    </row>
    <row r="5" spans="1:10" ht="15" x14ac:dyDescent="0.25">
      <c r="A5" s="1" t="s">
        <v>26</v>
      </c>
      <c r="B5" s="5">
        <v>740</v>
      </c>
      <c r="C5" s="2" t="s">
        <v>8</v>
      </c>
    </row>
    <row r="6" spans="1:10" ht="16.5" x14ac:dyDescent="0.25">
      <c r="A6" s="24" t="s">
        <v>0</v>
      </c>
      <c r="B6" s="23" t="e">
        <f>VLOOKUP(A6,A9:J20,7)</f>
        <v>#N/A</v>
      </c>
      <c r="C6" s="2" t="s">
        <v>32</v>
      </c>
    </row>
    <row r="8" spans="1:10" ht="18" x14ac:dyDescent="0.25">
      <c r="A8" s="6" t="s">
        <v>18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22</v>
      </c>
      <c r="G8" s="7" t="s">
        <v>23</v>
      </c>
      <c r="H8" s="7" t="s">
        <v>19</v>
      </c>
      <c r="I8" s="7" t="s">
        <v>30</v>
      </c>
      <c r="J8" s="17" t="s">
        <v>24</v>
      </c>
    </row>
    <row r="9" spans="1:10" x14ac:dyDescent="0.25">
      <c r="A9" s="22" t="s">
        <v>16</v>
      </c>
      <c r="B9" s="8">
        <v>168.68729999999999</v>
      </c>
      <c r="C9" s="8">
        <v>-7847.16</v>
      </c>
      <c r="D9" s="8">
        <v>-21.8994</v>
      </c>
      <c r="E9" s="9">
        <v>1.3157999999999999E-7</v>
      </c>
      <c r="F9" s="10">
        <f t="shared" ref="F9:F17" si="0">EXP(B9+(C9/$B$4)+(D9*LN($B$4))+E9*$B$5)</f>
        <v>40443028.233255431</v>
      </c>
      <c r="G9" s="11">
        <f t="shared" ref="G9:G17" si="1">F9*10^-6*133.332</f>
        <v>5392.3498403964131</v>
      </c>
      <c r="H9" s="12">
        <v>5425.31</v>
      </c>
      <c r="I9" s="18">
        <v>5</v>
      </c>
      <c r="J9" s="20">
        <f t="shared" ref="J9:J17" si="2">21.656*G9*10^6*I9/$B$4</f>
        <v>1991757259.8264492</v>
      </c>
    </row>
    <row r="10" spans="1:10" x14ac:dyDescent="0.25">
      <c r="A10" s="22" t="s">
        <v>0</v>
      </c>
      <c r="B10" s="13">
        <v>171.90729999999999</v>
      </c>
      <c r="C10" s="13">
        <v>-8132.23</v>
      </c>
      <c r="D10" s="13">
        <v>-22.355899999999998</v>
      </c>
      <c r="E10" s="9">
        <v>1.9210000000000001E-7</v>
      </c>
      <c r="F10" s="10">
        <f t="shared" si="0"/>
        <v>28624680.499173362</v>
      </c>
      <c r="G10" s="11">
        <f t="shared" si="1"/>
        <v>3816.5859003157825</v>
      </c>
      <c r="H10" s="12">
        <v>3799.05</v>
      </c>
      <c r="I10" s="18">
        <v>5</v>
      </c>
      <c r="J10" s="20">
        <f t="shared" si="2"/>
        <v>1409721716.8213985</v>
      </c>
    </row>
    <row r="11" spans="1:10" x14ac:dyDescent="0.25">
      <c r="A11" s="22" t="s">
        <v>1</v>
      </c>
      <c r="B11" s="8">
        <v>183.08009999999999</v>
      </c>
      <c r="C11" s="8">
        <v>-8989.49</v>
      </c>
      <c r="D11" s="8">
        <v>-23.0075</v>
      </c>
      <c r="E11" s="9">
        <v>1.4409000000000001E-9</v>
      </c>
      <c r="F11" s="10">
        <f t="shared" si="0"/>
        <v>2700222021.6534672</v>
      </c>
      <c r="G11" s="11">
        <f t="shared" si="1"/>
        <v>360026.00259110006</v>
      </c>
      <c r="H11" s="12">
        <v>2666</v>
      </c>
      <c r="I11" s="18">
        <v>5</v>
      </c>
      <c r="J11" s="20">
        <f t="shared" si="2"/>
        <v>132981803037.91341</v>
      </c>
    </row>
    <row r="12" spans="1:10" x14ac:dyDescent="0.25">
      <c r="A12" s="22" t="s">
        <v>2</v>
      </c>
      <c r="B12" s="8">
        <v>199.45930000000001</v>
      </c>
      <c r="C12" s="8">
        <v>-10364</v>
      </c>
      <c r="D12" s="8">
        <v>-26.102799999999998</v>
      </c>
      <c r="E12" s="9">
        <v>0</v>
      </c>
      <c r="F12" s="10">
        <f t="shared" si="0"/>
        <v>7449192.9401249476</v>
      </c>
      <c r="G12" s="11">
        <f t="shared" si="1"/>
        <v>993.21579309273932</v>
      </c>
      <c r="H12" s="12">
        <v>1031.74</v>
      </c>
      <c r="I12" s="18">
        <v>5</v>
      </c>
      <c r="J12" s="20">
        <f t="shared" si="2"/>
        <v>366861354.51503259</v>
      </c>
    </row>
    <row r="13" spans="1:10" x14ac:dyDescent="0.25">
      <c r="A13" s="22" t="s">
        <v>14</v>
      </c>
      <c r="B13" s="8">
        <v>227.90809999999999</v>
      </c>
      <c r="C13" s="8">
        <v>-11526.1</v>
      </c>
      <c r="D13" s="8">
        <v>-29.355399999999999</v>
      </c>
      <c r="E13" s="9">
        <v>1.4409000000000001E-9</v>
      </c>
      <c r="F13" s="10">
        <f t="shared" si="0"/>
        <v>3028220546.8374434</v>
      </c>
      <c r="G13" s="11">
        <f t="shared" si="1"/>
        <v>403758.70195092994</v>
      </c>
      <c r="H13" s="12" t="s">
        <v>17</v>
      </c>
      <c r="I13" s="18">
        <v>5</v>
      </c>
      <c r="J13" s="20">
        <f t="shared" si="2"/>
        <v>149135228542.54373</v>
      </c>
    </row>
    <row r="14" spans="1:10" x14ac:dyDescent="0.25">
      <c r="A14" s="22" t="s">
        <v>15</v>
      </c>
      <c r="B14" s="8">
        <v>235.19829999999999</v>
      </c>
      <c r="C14" s="8">
        <v>-12398.9</v>
      </c>
      <c r="D14" s="8">
        <v>-31.151700000000002</v>
      </c>
      <c r="E14" s="9">
        <v>0</v>
      </c>
      <c r="F14" s="10">
        <f t="shared" si="0"/>
        <v>8367880.1442944892</v>
      </c>
      <c r="G14" s="11">
        <f t="shared" si="1"/>
        <v>1115.7061953990726</v>
      </c>
      <c r="H14" s="12" t="s">
        <v>17</v>
      </c>
      <c r="I14" s="18">
        <v>5</v>
      </c>
      <c r="J14" s="20">
        <f t="shared" si="2"/>
        <v>412105293.66471636</v>
      </c>
    </row>
    <row r="15" spans="1:10" x14ac:dyDescent="0.25">
      <c r="A15" s="22" t="s">
        <v>20</v>
      </c>
      <c r="B15" s="8">
        <v>233.8973</v>
      </c>
      <c r="C15" s="8">
        <v>-12090.9</v>
      </c>
      <c r="D15" s="8">
        <v>-30.898599999999998</v>
      </c>
      <c r="E15" s="9">
        <v>1.9210000000000001E-7</v>
      </c>
      <c r="F15" s="10">
        <f t="shared" si="0"/>
        <v>27439418.915849123</v>
      </c>
      <c r="G15" s="11">
        <f t="shared" si="1"/>
        <v>3658.5526028879949</v>
      </c>
      <c r="H15" s="12" t="s">
        <v>17</v>
      </c>
      <c r="I15" s="18">
        <v>5</v>
      </c>
      <c r="J15" s="20">
        <f t="shared" si="2"/>
        <v>1351349397.3757873</v>
      </c>
    </row>
    <row r="16" spans="1:10" x14ac:dyDescent="0.25">
      <c r="A16" s="22" t="s">
        <v>21</v>
      </c>
      <c r="B16" s="8">
        <v>267.63630000000001</v>
      </c>
      <c r="C16" s="8">
        <v>-13844.2</v>
      </c>
      <c r="D16" s="8">
        <v>-35.746200000000002</v>
      </c>
      <c r="E16" s="9">
        <v>1.9210000000000001E-7</v>
      </c>
      <c r="F16" s="10">
        <f t="shared" si="0"/>
        <v>34205883.57212697</v>
      </c>
      <c r="G16" s="11">
        <f t="shared" si="1"/>
        <v>4560.7388684388334</v>
      </c>
      <c r="H16" s="12" t="s">
        <v>17</v>
      </c>
      <c r="I16" s="18">
        <v>5</v>
      </c>
      <c r="J16" s="20">
        <f t="shared" si="2"/>
        <v>1684587428.5333681</v>
      </c>
    </row>
    <row r="17" spans="1:10" x14ac:dyDescent="0.25">
      <c r="A17" s="22" t="s">
        <v>3</v>
      </c>
      <c r="B17" s="8">
        <v>142.7543</v>
      </c>
      <c r="C17" s="8">
        <v>-8033.46</v>
      </c>
      <c r="D17" s="8">
        <v>-17.896999999999998</v>
      </c>
      <c r="E17" s="9">
        <v>0</v>
      </c>
      <c r="F17" s="10">
        <f t="shared" si="0"/>
        <v>876040.82075244759</v>
      </c>
      <c r="G17" s="11">
        <f t="shared" si="1"/>
        <v>116.80427471256534</v>
      </c>
      <c r="H17" s="12">
        <v>122.636</v>
      </c>
      <c r="I17" s="18">
        <v>5</v>
      </c>
      <c r="J17" s="20">
        <f t="shared" si="2"/>
        <v>43143670.018340699</v>
      </c>
    </row>
    <row r="18" spans="1:10" x14ac:dyDescent="0.25">
      <c r="A18" s="22" t="s">
        <v>4</v>
      </c>
      <c r="B18" s="8">
        <v>103.0834</v>
      </c>
      <c r="C18" s="8">
        <v>-6706.1440000000002</v>
      </c>
      <c r="D18" s="8">
        <v>-12.3043</v>
      </c>
      <c r="E18" s="9">
        <v>0</v>
      </c>
      <c r="F18" s="10">
        <f>EXP(B18+(C18/$B$4)+(D18*LN($B$4))+E18*$B$5)</f>
        <v>30043.526981532585</v>
      </c>
      <c r="G18" s="11">
        <f>F18*10^-6*133.332</f>
        <v>4.0057635395017019</v>
      </c>
      <c r="H18" s="14">
        <v>3.5457800000000002</v>
      </c>
      <c r="I18" s="18">
        <v>5</v>
      </c>
      <c r="J18" s="20">
        <f>21.656*G18*10^6*I18/$B$4</f>
        <v>1479597.7351432519</v>
      </c>
    </row>
    <row r="19" spans="1:10" x14ac:dyDescent="0.25">
      <c r="A19" s="22" t="s">
        <v>5</v>
      </c>
      <c r="B19" s="8">
        <v>128.71029999999999</v>
      </c>
      <c r="C19" s="8">
        <v>-7151.23</v>
      </c>
      <c r="D19" s="8">
        <v>-16.1493</v>
      </c>
      <c r="E19" s="9">
        <v>3.2500000000000001E-7</v>
      </c>
      <c r="F19" s="10">
        <f>EXP(B19+(C19/$B$4)+(D19*LN($B$4))+E19*$B$5)</f>
        <v>289822.46776593517</v>
      </c>
      <c r="G19" s="11">
        <f>F19*10^-6*133.332</f>
        <v>38.642609272167668</v>
      </c>
      <c r="H19" s="12">
        <v>48.921100000000003</v>
      </c>
      <c r="I19" s="18">
        <v>5</v>
      </c>
      <c r="J19" s="20">
        <f>21.656*G19*10^6*I19/$B$4</f>
        <v>14273313.088829318</v>
      </c>
    </row>
    <row r="20" spans="1:10" x14ac:dyDescent="0.25">
      <c r="A20" s="22" t="s">
        <v>6</v>
      </c>
      <c r="B20" s="15">
        <v>46.816800000000001</v>
      </c>
      <c r="C20" s="15">
        <v>-5229.09</v>
      </c>
      <c r="D20" s="15">
        <v>-3.9891000000000001</v>
      </c>
      <c r="E20" s="16">
        <v>0</v>
      </c>
      <c r="F20" s="10">
        <f>EXP(B20+(C20/$B$4)+(D20*LN($B$4))+E20*$B$5)</f>
        <v>554.67928949561554</v>
      </c>
      <c r="G20" s="11">
        <f>F20*10^-6*133.332</f>
        <v>7.3956499027029401E-2</v>
      </c>
      <c r="H20" s="19">
        <v>0.27726000000000001</v>
      </c>
      <c r="I20" s="18">
        <v>5</v>
      </c>
      <c r="J20" s="20">
        <f>21.656*G20*10^6*I20/$B$4</f>
        <v>27317.106309557374</v>
      </c>
    </row>
  </sheetData>
  <dataValidations count="1">
    <dataValidation type="list" allowBlank="1" showInputMessage="1" showErrorMessage="1" sqref="A6">
      <formula1>Растворенное_вещество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Растворенное_вещество</vt:lpstr>
    </vt:vector>
  </TitlesOfParts>
  <Company>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CCC</cp:lastModifiedBy>
  <dcterms:created xsi:type="dcterms:W3CDTF">2016-08-18T08:37:46Z</dcterms:created>
  <dcterms:modified xsi:type="dcterms:W3CDTF">2016-10-06T06:57:46Z</dcterms:modified>
</cp:coreProperties>
</file>