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1320" yWindow="780" windowWidth="17310" windowHeight="7320" tabRatio="940" activeTab="1"/>
  </bookViews>
  <sheets>
    <sheet name="Manual" sheetId="39" r:id="rId1"/>
    <sheet name="Paired comparison" sheetId="3" r:id="rId2"/>
    <sheet name="Variability" sheetId="40" r:id="rId3"/>
    <sheet name="xxx" sheetId="5" r:id="rId4"/>
    <sheet name="yyyy" sheetId="11" r:id="rId5"/>
    <sheet name="zzzz" sheetId="12" r:id="rId6"/>
    <sheet name="www" sheetId="14" r:id="rId7"/>
    <sheet name="jjjj" sheetId="15" r:id="rId8"/>
    <sheet name="kkkk" sheetId="16" r:id="rId9"/>
    <sheet name="llll" sheetId="17" r:id="rId10"/>
    <sheet name="hhhh" sheetId="18" r:id="rId11"/>
  </sheets>
  <definedNames>
    <definedName name="_xlnm._FilterDatabase" localSheetId="2" hidden="1">Variability!$B$2:$D$2</definedName>
  </definedNames>
  <calcPr calcId="114210"/>
</workbook>
</file>

<file path=xl/calcChain.xml><?xml version="1.0" encoding="utf-8"?>
<calcChain xmlns="http://schemas.openxmlformats.org/spreadsheetml/2006/main">
  <c r="J16" i="3"/>
  <c r="P19"/>
  <c r="O19"/>
  <c r="O18"/>
  <c r="N19"/>
  <c r="N18"/>
  <c r="N17"/>
  <c r="M19"/>
  <c r="M18"/>
  <c r="M17"/>
  <c r="M16"/>
  <c r="L19"/>
  <c r="L18"/>
  <c r="L17"/>
  <c r="L16"/>
  <c r="L15"/>
  <c r="K19"/>
  <c r="K18"/>
  <c r="K17"/>
  <c r="K16"/>
  <c r="K15"/>
  <c r="K14"/>
  <c r="J19"/>
  <c r="J18"/>
  <c r="J17"/>
  <c r="J15"/>
  <c r="J14"/>
  <c r="J13"/>
  <c r="I19"/>
  <c r="I18"/>
  <c r="I17"/>
  <c r="I16"/>
  <c r="I15"/>
  <c r="I14"/>
  <c r="I13"/>
  <c r="I12"/>
  <c r="H19"/>
  <c r="H18"/>
  <c r="H17"/>
  <c r="H16"/>
  <c r="H15"/>
  <c r="H14"/>
  <c r="H13"/>
  <c r="H12"/>
  <c r="H11"/>
  <c r="G19"/>
  <c r="G18"/>
  <c r="G17"/>
  <c r="G16"/>
  <c r="G15"/>
  <c r="G14"/>
  <c r="G13"/>
  <c r="G12"/>
  <c r="G11"/>
  <c r="G10"/>
  <c r="F19"/>
  <c r="F18"/>
  <c r="F17"/>
  <c r="F16"/>
  <c r="F15"/>
  <c r="F14"/>
  <c r="F13"/>
  <c r="F12"/>
  <c r="F11"/>
  <c r="F10"/>
  <c r="F9"/>
  <c r="E9"/>
  <c r="E10"/>
  <c r="E11"/>
  <c r="E12"/>
  <c r="E13"/>
  <c r="E14"/>
  <c r="E15"/>
  <c r="E16"/>
  <c r="E17"/>
  <c r="E18"/>
  <c r="E19"/>
  <c r="E8"/>
  <c r="D8"/>
  <c r="D9"/>
  <c r="D10"/>
  <c r="D11"/>
  <c r="D12"/>
  <c r="D13"/>
  <c r="D14"/>
  <c r="D15"/>
  <c r="D16"/>
  <c r="D17"/>
  <c r="D18"/>
  <c r="D19"/>
  <c r="D7"/>
  <c r="C7"/>
  <c r="C8"/>
  <c r="C9"/>
  <c r="C10"/>
  <c r="C11"/>
  <c r="C12"/>
  <c r="C13"/>
  <c r="C14"/>
  <c r="C15"/>
  <c r="C16"/>
  <c r="C17"/>
  <c r="C18"/>
  <c r="C19"/>
  <c r="C6"/>
  <c r="Q4"/>
  <c r="P4"/>
  <c r="O4"/>
  <c r="N4"/>
  <c r="M4"/>
  <c r="L4"/>
  <c r="K4"/>
  <c r="J4"/>
  <c r="I4"/>
  <c r="H4"/>
  <c r="G4"/>
  <c r="F4"/>
  <c r="E4"/>
  <c r="D4"/>
  <c r="C4"/>
  <c r="R5"/>
  <c r="R12"/>
  <c r="R6"/>
  <c r="R7"/>
  <c r="R8"/>
  <c r="R9"/>
  <c r="R10"/>
  <c r="R11"/>
  <c r="R13"/>
  <c r="R14"/>
  <c r="R15"/>
  <c r="R16"/>
  <c r="R17"/>
  <c r="R18"/>
  <c r="R19"/>
  <c r="R20"/>
  <c r="S17"/>
  <c r="S5"/>
  <c r="S9"/>
  <c r="S8"/>
  <c r="S7"/>
  <c r="S6"/>
  <c r="S19"/>
  <c r="S16"/>
  <c r="S15"/>
  <c r="S18"/>
  <c r="S13"/>
  <c r="S10"/>
  <c r="S12"/>
  <c r="S11"/>
  <c r="S14"/>
  <c r="T16"/>
  <c r="D19" i="16"/>
  <c r="E19"/>
  <c r="D19" i="17"/>
  <c r="E19"/>
  <c r="D19" i="18"/>
  <c r="E19"/>
  <c r="D19" i="12"/>
  <c r="E19"/>
  <c r="D19" i="14"/>
  <c r="E19"/>
  <c r="D19" i="15"/>
  <c r="E19"/>
  <c r="D19" i="11"/>
  <c r="E19"/>
  <c r="D19" i="5"/>
  <c r="E19"/>
  <c r="T14" i="3"/>
  <c r="D17" i="17"/>
  <c r="E17"/>
  <c r="D17" i="18"/>
  <c r="E17"/>
  <c r="D17" i="16"/>
  <c r="E17"/>
  <c r="D17" i="15"/>
  <c r="E17"/>
  <c r="D17" i="12"/>
  <c r="E17"/>
  <c r="D17" i="14"/>
  <c r="E17"/>
  <c r="D17" i="11"/>
  <c r="E17"/>
  <c r="D17" i="5"/>
  <c r="E17"/>
  <c r="T13" i="3"/>
  <c r="D16" i="16"/>
  <c r="E16"/>
  <c r="D16" i="17"/>
  <c r="E16"/>
  <c r="D16" i="18"/>
  <c r="E16"/>
  <c r="D16" i="14"/>
  <c r="E16"/>
  <c r="D16" i="12"/>
  <c r="E16"/>
  <c r="D16" i="15"/>
  <c r="E16"/>
  <c r="D16" i="11"/>
  <c r="E16"/>
  <c r="D16" i="5"/>
  <c r="E16"/>
  <c r="T19" i="3"/>
  <c r="D22" i="18"/>
  <c r="E22"/>
  <c r="D22" i="16"/>
  <c r="E22"/>
  <c r="D22" i="17"/>
  <c r="E22"/>
  <c r="D22" i="14"/>
  <c r="E22"/>
  <c r="D22" i="15"/>
  <c r="E22"/>
  <c r="D22" i="12"/>
  <c r="E22"/>
  <c r="D22" i="11"/>
  <c r="E22"/>
  <c r="D22" i="5"/>
  <c r="E22"/>
  <c r="T9" i="3"/>
  <c r="D12" i="16"/>
  <c r="E12"/>
  <c r="D12" i="17"/>
  <c r="E12"/>
  <c r="D12" i="18"/>
  <c r="E12"/>
  <c r="D12" i="14"/>
  <c r="E12"/>
  <c r="D12" i="15"/>
  <c r="E12"/>
  <c r="D12" i="12"/>
  <c r="E12"/>
  <c r="D12" i="11"/>
  <c r="E12"/>
  <c r="D12" i="5"/>
  <c r="E12"/>
  <c r="T10" i="3"/>
  <c r="D13" i="17"/>
  <c r="E13"/>
  <c r="D13" i="18"/>
  <c r="E13"/>
  <c r="D13" i="16"/>
  <c r="E13"/>
  <c r="D13" i="15"/>
  <c r="E13"/>
  <c r="D13" i="12"/>
  <c r="E13"/>
  <c r="D13" i="14"/>
  <c r="E13"/>
  <c r="D13" i="11"/>
  <c r="E13"/>
  <c r="D13" i="5"/>
  <c r="E13"/>
  <c r="T8" i="3"/>
  <c r="D11" i="16"/>
  <c r="E11"/>
  <c r="D11" i="17"/>
  <c r="E11"/>
  <c r="D11" i="18"/>
  <c r="E11"/>
  <c r="D11" i="12"/>
  <c r="E11"/>
  <c r="D11" i="14"/>
  <c r="E11"/>
  <c r="D11" i="15"/>
  <c r="E11"/>
  <c r="D11" i="11"/>
  <c r="E11"/>
  <c r="D11" i="5"/>
  <c r="E11"/>
  <c r="T11" i="3"/>
  <c r="D14" i="18"/>
  <c r="E14"/>
  <c r="D14" i="16"/>
  <c r="E14"/>
  <c r="D14" i="17"/>
  <c r="E14"/>
  <c r="D14" i="14"/>
  <c r="E14"/>
  <c r="D14" i="15"/>
  <c r="E14"/>
  <c r="D14" i="12"/>
  <c r="E14"/>
  <c r="D14" i="11"/>
  <c r="E14"/>
  <c r="D14" i="5"/>
  <c r="E14"/>
  <c r="T18" i="3"/>
  <c r="D21" i="17"/>
  <c r="E21"/>
  <c r="D21" i="18"/>
  <c r="E21"/>
  <c r="D21" i="16"/>
  <c r="E21"/>
  <c r="D21" i="15"/>
  <c r="E21"/>
  <c r="D21" i="12"/>
  <c r="E21"/>
  <c r="D21" i="14"/>
  <c r="E21"/>
  <c r="D21" i="11"/>
  <c r="E21"/>
  <c r="D21" i="5"/>
  <c r="E21"/>
  <c r="T6" i="3"/>
  <c r="D9" i="17"/>
  <c r="E9"/>
  <c r="D9" i="18"/>
  <c r="E9"/>
  <c r="D9" i="16"/>
  <c r="E9"/>
  <c r="D9" i="15"/>
  <c r="E9"/>
  <c r="D9" i="12"/>
  <c r="E9"/>
  <c r="D9" i="14"/>
  <c r="E9"/>
  <c r="D9" i="11"/>
  <c r="E9"/>
  <c r="D9" i="5"/>
  <c r="E9"/>
  <c r="T5" i="3"/>
  <c r="D8" i="16"/>
  <c r="E8"/>
  <c r="D8" i="17"/>
  <c r="E8"/>
  <c r="D8" i="18"/>
  <c r="E8"/>
  <c r="D8" i="14"/>
  <c r="E8"/>
  <c r="D8" i="12"/>
  <c r="E8"/>
  <c r="D8" i="15"/>
  <c r="E8"/>
  <c r="D8" i="11"/>
  <c r="E8"/>
  <c r="D8" i="5"/>
  <c r="E8"/>
  <c r="T12" i="3"/>
  <c r="D15" i="17"/>
  <c r="E15"/>
  <c r="D15" i="18"/>
  <c r="E15"/>
  <c r="D15" i="16"/>
  <c r="E15"/>
  <c r="D15" i="12"/>
  <c r="E15"/>
  <c r="D15" i="15"/>
  <c r="E15"/>
  <c r="D15" i="14"/>
  <c r="E15"/>
  <c r="D15" i="11"/>
  <c r="E15"/>
  <c r="D15" i="5"/>
  <c r="E15"/>
  <c r="T15" i="3"/>
  <c r="D18" i="18"/>
  <c r="E18"/>
  <c r="D18" i="16"/>
  <c r="E18"/>
  <c r="D18" i="17"/>
  <c r="E18"/>
  <c r="D18" i="12"/>
  <c r="E18"/>
  <c r="D18" i="14"/>
  <c r="E18"/>
  <c r="D18" i="15"/>
  <c r="E18"/>
  <c r="D18" i="11"/>
  <c r="E18"/>
  <c r="D18" i="5"/>
  <c r="E18"/>
  <c r="T7" i="3"/>
  <c r="D10" i="18"/>
  <c r="E10"/>
  <c r="D10" i="16"/>
  <c r="E10"/>
  <c r="D10" i="17"/>
  <c r="E10"/>
  <c r="D10" i="14"/>
  <c r="E10"/>
  <c r="D10" i="15"/>
  <c r="E10"/>
  <c r="D10" i="12"/>
  <c r="E10"/>
  <c r="D10" i="11"/>
  <c r="E10"/>
  <c r="D10" i="5"/>
  <c r="E10"/>
  <c r="T17" i="3"/>
  <c r="D20" i="16"/>
  <c r="E20"/>
  <c r="D20" i="17"/>
  <c r="E20"/>
  <c r="D20" i="18"/>
  <c r="E20"/>
  <c r="D20" i="14"/>
  <c r="E20"/>
  <c r="D20" i="12"/>
  <c r="E20"/>
  <c r="D20" i="15"/>
  <c r="E20"/>
  <c r="D20" i="11"/>
  <c r="E20"/>
  <c r="D20" i="5"/>
  <c r="E20"/>
  <c r="S20" i="3"/>
  <c r="E24" i="11"/>
  <c r="E24" i="12"/>
  <c r="E24" i="16"/>
  <c r="E24" i="5"/>
  <c r="E24" i="14"/>
  <c r="T20" i="3"/>
  <c r="U17"/>
  <c r="E24" i="18"/>
  <c r="E24" i="15"/>
  <c r="E24" i="17"/>
  <c r="U13" i="3"/>
  <c r="U9"/>
  <c r="U16"/>
  <c r="U8"/>
  <c r="U10"/>
  <c r="U7"/>
  <c r="U15"/>
  <c r="E25" i="15"/>
  <c r="C9" i="40"/>
  <c r="E25" i="5"/>
  <c r="E4" i="40"/>
  <c r="C4"/>
  <c r="U14" i="3"/>
  <c r="U11"/>
  <c r="U6"/>
  <c r="U5"/>
  <c r="E25" i="18"/>
  <c r="C8" i="40"/>
  <c r="C5"/>
  <c r="E25" i="16"/>
  <c r="E5" i="40"/>
  <c r="E25" i="12"/>
  <c r="C10" i="40"/>
  <c r="U18" i="3"/>
  <c r="U19"/>
  <c r="U12"/>
  <c r="E25" i="17"/>
  <c r="C7" i="40"/>
  <c r="E25" i="14"/>
  <c r="C6" i="40"/>
  <c r="E25" i="11"/>
  <c r="C3" i="40"/>
  <c r="E3"/>
  <c r="U20" i="3"/>
  <c r="C13" i="40"/>
  <c r="D13"/>
  <c r="E7"/>
  <c r="D7"/>
  <c r="E8"/>
  <c r="D4"/>
  <c r="D9"/>
  <c r="E6"/>
  <c r="D6"/>
  <c r="D5"/>
  <c r="D3"/>
  <c r="D8"/>
  <c r="D10"/>
  <c r="E9"/>
  <c r="E10"/>
  <c r="F10"/>
  <c r="F5"/>
  <c r="F8"/>
  <c r="F3"/>
  <c r="F6"/>
  <c r="F7"/>
  <c r="F4"/>
  <c r="F9"/>
</calcChain>
</file>

<file path=xl/comments1.xml><?xml version="1.0" encoding="utf-8"?>
<comments xmlns="http://schemas.openxmlformats.org/spreadsheetml/2006/main">
  <authors>
    <author>Radovici, Radu</author>
    <author>Marius, Staicu</author>
  </authors>
  <commentList>
    <comment ref="B5" authorId="0">
      <text>
        <r>
          <rPr>
            <sz val="9"/>
            <color indexed="81"/>
            <rFont val="Tahoma"/>
            <family val="2"/>
          </rPr>
          <t>0 Basic
1 Medium
2 Advanced
for each of English, German, Other Languages</t>
        </r>
      </text>
    </comment>
    <comment ref="B6" authorId="0">
      <text>
        <r>
          <rPr>
            <b/>
            <sz val="9"/>
            <color indexed="81"/>
            <rFont val="Tahoma"/>
            <family val="2"/>
          </rPr>
          <t>Years:</t>
        </r>
        <r>
          <rPr>
            <sz val="9"/>
            <color indexed="81"/>
            <rFont val="Tahoma"/>
            <family val="2"/>
          </rPr>
          <t xml:space="preserve">
0-1 = 1
2-3 = 2
4-5 = 3
5-6 = 4
&gt;6 = 5
</t>
        </r>
      </text>
    </comment>
    <comment ref="B7" authorId="0">
      <text>
        <r>
          <rPr>
            <b/>
            <sz val="9"/>
            <color indexed="81"/>
            <rFont val="Tahoma"/>
            <family val="2"/>
          </rPr>
          <t xml:space="preserve">0 - Restricetd to own team
1 - Inside NDCS depart
2 -  Inside NDCS tower
3 - Other departments (eg AHS, WSDS, SMC)
</t>
        </r>
      </text>
    </comment>
    <comment ref="B8" authorId="1">
      <text>
        <r>
          <rPr>
            <sz val="9"/>
            <color indexed="81"/>
            <rFont val="Tahoma"/>
            <family val="2"/>
          </rPr>
          <t>0: Spotting the error
1: Finding the error through tests
2: Analyizing traces
3: Advanced tracing in complex environments</t>
        </r>
      </text>
    </comment>
    <comment ref="B9" authorId="1">
      <text>
        <r>
          <rPr>
            <sz val="9"/>
            <color indexed="81"/>
            <rFont val="Tahoma"/>
            <family val="2"/>
          </rPr>
          <t xml:space="preserve">1: Testing
1: Programming/developing
1: Support
1: Consultant
1: Presales
1: Architect
</t>
        </r>
      </text>
    </comment>
    <comment ref="B10" authorId="1">
      <text>
        <r>
          <rPr>
            <sz val="9"/>
            <color indexed="81"/>
            <rFont val="Tahoma"/>
            <family val="2"/>
          </rPr>
          <t xml:space="preserve">
0 - Reluctant
1 - Flexible
2 - High availability
</t>
        </r>
      </text>
    </comment>
    <comment ref="B11" authorId="1">
      <text>
        <r>
          <rPr>
            <sz val="9"/>
            <color indexed="81"/>
            <rFont val="Tahoma"/>
            <family val="2"/>
          </rPr>
          <t xml:space="preserve">
0 - Own technology
1 - Own + side technology
2 - Multiple interest</t>
        </r>
      </text>
    </comment>
    <comment ref="B12" authorId="1">
      <text>
        <r>
          <rPr>
            <sz val="9"/>
            <color indexed="81"/>
            <rFont val="Tahoma"/>
            <family val="2"/>
          </rPr>
          <t xml:space="preserve">0: No Certification
1: ITIL Foundation/ 1 Technical (UCCP, CCNA, SBC)
2: ITIL Intermmediate + Technical (CCNP)
3: ITIL Expert/ Multitechnology 
</t>
        </r>
      </text>
    </comment>
    <comment ref="B13" authorId="1">
      <text>
        <r>
          <rPr>
            <sz val="9"/>
            <color indexed="81"/>
            <rFont val="Tahoma"/>
            <family val="2"/>
          </rPr>
          <t xml:space="preserve">
SRM 1
INC, EVT 1
CHA 1
PRO 1
MIM 1
CAP/AVA 1
</t>
        </r>
      </text>
    </comment>
    <comment ref="B14" authorId="1">
      <text>
        <r>
          <rPr>
            <sz val="9"/>
            <color indexed="81"/>
            <rFont val="Tahoma"/>
            <family val="2"/>
          </rPr>
          <t xml:space="preserve">0: No telekom knowledge
1: Basic Telekom knowledge (Univ. degree)
2: Advanced Telekom (3 ore more years)
</t>
        </r>
      </text>
    </comment>
    <comment ref="B15" authorId="1">
      <text>
        <r>
          <rPr>
            <sz val="9"/>
            <color indexed="81"/>
            <rFont val="Tahoma"/>
            <family val="2"/>
          </rPr>
          <t xml:space="preserve">
0: No project work
1: Requester/Implementer
2: TPM Transition
3: TPM Transformation</t>
        </r>
      </text>
    </comment>
    <comment ref="B16" authorId="1">
      <text>
        <r>
          <rPr>
            <sz val="9"/>
            <color indexed="81"/>
            <rFont val="Tahoma"/>
            <family val="2"/>
          </rPr>
          <t xml:space="preserve">
0: No presentation, workshops, etc.
1: Provides individual, ad-hoc support
2: Provides structured presentations, workshops and individual guidence 
</t>
        </r>
      </text>
    </comment>
    <comment ref="B17"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18" authorId="1">
      <text>
        <r>
          <rPr>
            <sz val="9"/>
            <color indexed="81"/>
            <rFont val="Tahoma"/>
            <family val="2"/>
          </rPr>
          <t xml:space="preserve">
Disruptive 0
Constructive 1
</t>
        </r>
      </text>
    </comment>
    <comment ref="B19" authorId="1">
      <text>
        <r>
          <rPr>
            <sz val="9"/>
            <color indexed="81"/>
            <rFont val="Tahoma"/>
            <family val="2"/>
          </rPr>
          <t xml:space="preserve">
Respectful 1
Reliable 1
Supportive 1
Willing to share 1</t>
        </r>
      </text>
    </comment>
  </commentList>
</comments>
</file>

<file path=xl/comments10.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2.xml><?xml version="1.0" encoding="utf-8"?>
<comments xmlns="http://schemas.openxmlformats.org/spreadsheetml/2006/main">
  <authors>
    <author>Ivanov, Victoria</author>
  </authors>
  <commentList>
    <comment ref="E2" authorId="0">
      <text>
        <r>
          <rPr>
            <b/>
            <sz val="9"/>
            <color indexed="81"/>
            <rFont val="Tahoma"/>
            <family val="2"/>
            <charset val="238"/>
          </rPr>
          <t>Ivanov, Victoria:</t>
        </r>
        <r>
          <rPr>
            <sz val="9"/>
            <color indexed="81"/>
            <rFont val="Tahoma"/>
            <family val="2"/>
            <charset val="238"/>
          </rPr>
          <t xml:space="preserve">
After the lower performers are trained and their grade reaches the average of the team</t>
        </r>
      </text>
    </comment>
  </commentList>
</comments>
</file>

<file path=xl/comments3.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4.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5.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6.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7.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comments8.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team
1 - Inside NDCS Voice
2 -  Inside NDCS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b/>
            <sz val="9"/>
            <color indexed="81"/>
            <rFont val="Tahoma"/>
            <family val="2"/>
          </rPr>
          <t>Marius, Staicu:</t>
        </r>
        <r>
          <rPr>
            <sz val="9"/>
            <color indexed="81"/>
            <rFont val="Tahoma"/>
            <family val="2"/>
          </rPr>
          <t xml:space="preserve">
0 - Reluctant
1 - Flexible
2 - High availability
</t>
        </r>
      </text>
    </comment>
    <comment ref="B14" authorId="1">
      <text>
        <r>
          <rPr>
            <b/>
            <sz val="9"/>
            <color indexed="81"/>
            <rFont val="Tahoma"/>
            <family val="2"/>
          </rPr>
          <t>Marius, Staicu:</t>
        </r>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b/>
            <sz val="9"/>
            <color indexed="81"/>
            <rFont val="Tahoma"/>
            <family val="2"/>
          </rPr>
          <t>Marius, Staicu:</t>
        </r>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b/>
            <sz val="9"/>
            <color indexed="81"/>
            <rFont val="Tahoma"/>
            <family val="2"/>
          </rPr>
          <t>Marius, Staicu:</t>
        </r>
        <r>
          <rPr>
            <sz val="9"/>
            <color indexed="81"/>
            <rFont val="Tahoma"/>
            <family val="2"/>
          </rPr>
          <t xml:space="preserve">
0: No project work
1: Requester/Implementer
2: TPM Transition
3: TPM Transformation</t>
        </r>
      </text>
    </comment>
    <comment ref="B19" authorId="1">
      <text>
        <r>
          <rPr>
            <b/>
            <sz val="9"/>
            <color indexed="81"/>
            <rFont val="Tahoma"/>
            <family val="2"/>
          </rPr>
          <t>Marius, Staicu:</t>
        </r>
        <r>
          <rPr>
            <sz val="9"/>
            <color indexed="81"/>
            <rFont val="Tahoma"/>
            <family val="2"/>
          </rPr>
          <t xml:space="preserve">
0: No presentation, workshops, etc.
1: Provides individual, ad-hoc support
2: Provides structured presentations, workshops and individual guidence 
</t>
        </r>
      </text>
    </comment>
    <comment ref="B20" authorId="1">
      <text>
        <r>
          <rPr>
            <b/>
            <sz val="9"/>
            <color indexed="81"/>
            <rFont val="Tahoma"/>
            <family val="2"/>
          </rPr>
          <t>Marius, Staicu:</t>
        </r>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b/>
            <sz val="9"/>
            <color indexed="81"/>
            <rFont val="Tahoma"/>
            <family val="2"/>
          </rPr>
          <t>Marius, Staicu:</t>
        </r>
        <r>
          <rPr>
            <sz val="9"/>
            <color indexed="81"/>
            <rFont val="Tahoma"/>
            <family val="2"/>
          </rPr>
          <t xml:space="preserve">
Disruptive 0
Constructive 1
</t>
        </r>
      </text>
    </comment>
    <comment ref="B22" authorId="1">
      <text>
        <r>
          <rPr>
            <b/>
            <sz val="9"/>
            <color indexed="81"/>
            <rFont val="Tahoma"/>
            <family val="2"/>
          </rPr>
          <t>Marius, Staicu:</t>
        </r>
        <r>
          <rPr>
            <sz val="9"/>
            <color indexed="81"/>
            <rFont val="Tahoma"/>
            <family val="2"/>
          </rPr>
          <t xml:space="preserve">
Respectful 1
Reliable 1
Supportive 1
Willing to share 1</t>
        </r>
      </text>
    </comment>
  </commentList>
</comments>
</file>

<file path=xl/comments9.xml><?xml version="1.0" encoding="utf-8"?>
<comments xmlns="http://schemas.openxmlformats.org/spreadsheetml/2006/main">
  <authors>
    <author>Radovici, Radu</author>
    <author>Marius, Staicu</author>
  </authors>
  <commentList>
    <comment ref="B8" authorId="0">
      <text>
        <r>
          <rPr>
            <sz val="9"/>
            <color indexed="81"/>
            <rFont val="Tahoma"/>
            <family val="2"/>
          </rPr>
          <t>0 Basic
1 Medium
2 Advanced
for each of English, German, Other Languages</t>
        </r>
      </text>
    </comment>
    <comment ref="B9" authorId="0">
      <text>
        <r>
          <rPr>
            <b/>
            <sz val="9"/>
            <color indexed="81"/>
            <rFont val="Tahoma"/>
            <family val="2"/>
          </rPr>
          <t>Years:</t>
        </r>
        <r>
          <rPr>
            <sz val="9"/>
            <color indexed="81"/>
            <rFont val="Tahoma"/>
            <family val="2"/>
          </rPr>
          <t xml:space="preserve">
0-1 = 1
2-3 = 2
4-5 = 3
5-6 = 4
&gt;6 = 5
</t>
        </r>
      </text>
    </comment>
    <comment ref="B10" authorId="0">
      <text>
        <r>
          <rPr>
            <b/>
            <sz val="9"/>
            <color indexed="81"/>
            <rFont val="Tahoma"/>
            <family val="2"/>
          </rPr>
          <t xml:space="preserve">0 - Restricetd to own sub team
1 - Inside NDCS Department
2 -  Inside NDCS Tower
3 - Other departments (eg AHS, WSDS, SMC)
</t>
        </r>
      </text>
    </comment>
    <comment ref="B11" authorId="1">
      <text>
        <r>
          <rPr>
            <sz val="9"/>
            <color indexed="81"/>
            <rFont val="Tahoma"/>
            <family val="2"/>
          </rPr>
          <t>0: Spotting the error
1: Finding the error through tests
2: Analyizing traces
3: Advanced tracing in complex environments</t>
        </r>
      </text>
    </comment>
    <comment ref="B12" authorId="1">
      <text>
        <r>
          <rPr>
            <sz val="9"/>
            <color indexed="81"/>
            <rFont val="Tahoma"/>
            <family val="2"/>
          </rPr>
          <t xml:space="preserve">1: Testing
1: Programming/developing
1: Support
1: Consultant
1: Presales
1: Architect
</t>
        </r>
      </text>
    </comment>
    <comment ref="B13" authorId="1">
      <text>
        <r>
          <rPr>
            <sz val="9"/>
            <color indexed="81"/>
            <rFont val="Tahoma"/>
            <family val="2"/>
          </rPr>
          <t xml:space="preserve">
0 - Reluctant
1 - Flexible
2 - High availability
</t>
        </r>
      </text>
    </comment>
    <comment ref="B14" authorId="1">
      <text>
        <r>
          <rPr>
            <sz val="9"/>
            <color indexed="81"/>
            <rFont val="Tahoma"/>
            <family val="2"/>
          </rPr>
          <t xml:space="preserve">
0 - Own technology
1 - Own + side technology
2 - Multiple interest</t>
        </r>
      </text>
    </comment>
    <comment ref="B15" authorId="1">
      <text>
        <r>
          <rPr>
            <sz val="9"/>
            <color indexed="81"/>
            <rFont val="Tahoma"/>
            <family val="2"/>
          </rPr>
          <t xml:space="preserve">0: No Certification
1: ITIL Foundation/ 1 Technical (UCCP, CCNA, SBC)
2: ITIL Intermmediate + Technical (CCNP)
3: ITIL Expert/ Multitechnology 
</t>
        </r>
      </text>
    </comment>
    <comment ref="B16" authorId="1">
      <text>
        <r>
          <rPr>
            <sz val="9"/>
            <color indexed="81"/>
            <rFont val="Tahoma"/>
            <family val="2"/>
          </rPr>
          <t xml:space="preserve">
SRM 1
INC, EVT 1
CHA 1
PRO 1
MIM 1
CAP/AVA 1
</t>
        </r>
      </text>
    </comment>
    <comment ref="B17" authorId="1">
      <text>
        <r>
          <rPr>
            <sz val="9"/>
            <color indexed="81"/>
            <rFont val="Tahoma"/>
            <family val="2"/>
          </rPr>
          <t xml:space="preserve">0: No telekom knowledge
1: Basic Telekom knowledge (Univ. degree)
2: Advanced Telekom (3 ore more years)
</t>
        </r>
      </text>
    </comment>
    <comment ref="B18" authorId="1">
      <text>
        <r>
          <rPr>
            <sz val="9"/>
            <color indexed="81"/>
            <rFont val="Tahoma"/>
            <family val="2"/>
          </rPr>
          <t xml:space="preserve">
0: No project work
1: Requester/Implementer
2: TPM Transition
3: TPM Transformation</t>
        </r>
      </text>
    </comment>
    <comment ref="B19" authorId="1">
      <text>
        <r>
          <rPr>
            <sz val="9"/>
            <color indexed="81"/>
            <rFont val="Tahoma"/>
            <family val="2"/>
          </rPr>
          <t xml:space="preserve">
0: No presentation, workshops, etc.
1: Provides individual, ad-hoc support
2: Provides structured presentations, workshops and individual guidence 
</t>
        </r>
      </text>
    </comment>
    <comment ref="B20" authorId="1">
      <text>
        <r>
          <rPr>
            <sz val="9"/>
            <color indexed="81"/>
            <rFont val="Tahoma"/>
            <family val="2"/>
          </rPr>
          <t xml:space="preserve">
1: Effective communication with the team
1: Effective communication with users/clients
1: Effective communication with Management roles
1: Effective presentations</t>
        </r>
      </text>
    </comment>
    <comment ref="B21" authorId="1">
      <text>
        <r>
          <rPr>
            <sz val="9"/>
            <color indexed="81"/>
            <rFont val="Tahoma"/>
            <family val="2"/>
          </rPr>
          <t xml:space="preserve">
Disruptive 0
Constructive 1
</t>
        </r>
      </text>
    </comment>
    <comment ref="B22" authorId="1">
      <text>
        <r>
          <rPr>
            <sz val="9"/>
            <color indexed="81"/>
            <rFont val="Tahoma"/>
            <family val="2"/>
          </rPr>
          <t xml:space="preserve">
Respectful 1
Reliable 1
Supportive 1
Willing to share 1</t>
        </r>
      </text>
    </comment>
  </commentList>
</comments>
</file>

<file path=xl/sharedStrings.xml><?xml version="1.0" encoding="utf-8"?>
<sst xmlns="http://schemas.openxmlformats.org/spreadsheetml/2006/main" count="263" uniqueCount="77">
  <si>
    <t>Points</t>
  </si>
  <si>
    <t>less important</t>
  </si>
  <si>
    <t>more important</t>
  </si>
  <si>
    <t>equal important</t>
  </si>
  <si>
    <t>Analytical approach</t>
  </si>
  <si>
    <t>Communication</t>
  </si>
  <si>
    <t>Attitude</t>
  </si>
  <si>
    <t>Skills</t>
  </si>
  <si>
    <t>Skill Score</t>
  </si>
  <si>
    <t>Enhanced Skill score</t>
  </si>
  <si>
    <t>Skill Ratio in Matrix</t>
  </si>
  <si>
    <t>Flexibility (time)</t>
  </si>
  <si>
    <t>Internal networking</t>
  </si>
  <si>
    <t>Language Skills</t>
  </si>
  <si>
    <t>Team play</t>
  </si>
  <si>
    <t>Broad general ICT knowledge</t>
  </si>
  <si>
    <t>Flexibility between technologies</t>
  </si>
  <si>
    <t>Enhancer (Granularity)</t>
  </si>
  <si>
    <t>Operations support experiences 1</t>
  </si>
  <si>
    <t>Project management 2</t>
  </si>
  <si>
    <t>Telekom knowledge 3</t>
  </si>
  <si>
    <t>ITIL focus 4</t>
  </si>
  <si>
    <t>Certifications 4</t>
  </si>
  <si>
    <t>Coaching skills 6</t>
  </si>
  <si>
    <t>Summary</t>
  </si>
  <si>
    <t>Candidate</t>
  </si>
  <si>
    <t xml:space="preserve">Date </t>
  </si>
  <si>
    <t>Topic</t>
  </si>
  <si>
    <t>Weight</t>
  </si>
  <si>
    <t>Score</t>
  </si>
  <si>
    <t>Remarks</t>
  </si>
  <si>
    <t>Total Score</t>
  </si>
  <si>
    <t>Development stage</t>
  </si>
  <si>
    <t>Expectance</t>
  </si>
  <si>
    <t>&lt; 50%</t>
  </si>
  <si>
    <t>Junior</t>
  </si>
  <si>
    <t>not independent, needs support for some daily tasks</t>
  </si>
  <si>
    <t>50% - 70%</t>
  </si>
  <si>
    <t>Administrator</t>
  </si>
  <si>
    <t>independent, needs shadowing for complex tasks</t>
  </si>
  <si>
    <t>70% - 80%</t>
  </si>
  <si>
    <t>Senior</t>
  </si>
  <si>
    <t>independent, doesn't need support</t>
  </si>
  <si>
    <t>80% - 90%</t>
  </si>
  <si>
    <t>Technical Lead</t>
  </si>
  <si>
    <t>independent, iniates improvement, offers support cross tower, lead teams</t>
  </si>
  <si>
    <t>&gt; 90%</t>
  </si>
  <si>
    <t>Solution Architect</t>
  </si>
  <si>
    <t>independent, iniates improvement, offers support for others</t>
  </si>
  <si>
    <t>3% - &gt; rating 3  7% -&gt; rating 4</t>
  </si>
  <si>
    <t>3% - &gt; rating 3 ; &gt;6% rating 4</t>
  </si>
  <si>
    <t>plus italian</t>
  </si>
  <si>
    <t>more than 3 years experience in Telecommunication environment</t>
  </si>
  <si>
    <t>7% - rating 3; 14% - rating 4</t>
  </si>
  <si>
    <t>mysql &amp; C++</t>
  </si>
  <si>
    <t>4% - rating 3; &gt;8% - rating 4</t>
  </si>
  <si>
    <t>only work experience more than 3 years</t>
  </si>
  <si>
    <t>3% - rating 3; 7% - rating 4</t>
  </si>
  <si>
    <t>4% - rating 3; 8% rating 4</t>
  </si>
  <si>
    <t>4% - rating 3 ; 9%-rating 4</t>
  </si>
  <si>
    <t>xxx</t>
  </si>
  <si>
    <t>Name</t>
  </si>
  <si>
    <t>yyyy</t>
  </si>
  <si>
    <t>zzzz</t>
  </si>
  <si>
    <t>www</t>
  </si>
  <si>
    <t>jjjj</t>
  </si>
  <si>
    <t>kkkk</t>
  </si>
  <si>
    <t>llll</t>
  </si>
  <si>
    <t>hhhh</t>
  </si>
  <si>
    <t>Grade</t>
  </si>
  <si>
    <t>Average</t>
  </si>
  <si>
    <t>New Grade</t>
  </si>
  <si>
    <t>New Average</t>
  </si>
  <si>
    <t>Dif. between Highest performer and lowest performer</t>
  </si>
  <si>
    <r>
      <rPr>
        <b/>
        <sz val="10"/>
        <color indexed="8"/>
        <rFont val="Arial"/>
        <family val="2"/>
        <charset val="204"/>
      </rPr>
      <t xml:space="preserve">Paired comparison
</t>
    </r>
    <r>
      <rPr>
        <sz val="10"/>
        <color indexed="8"/>
        <rFont val="Arial"/>
        <family val="2"/>
        <charset val="204"/>
      </rPr>
      <t>1. Fill in B5:B19 with skills that are necessary for your group and add comment to that skill with ranking of levels that can be achieved
2. Fill in A5:A19 with granularity of this skill (maximum level that can be achieved for this skill, grades: min 0 - max 6)
3. Rank skills between each other (coloanele C-Q). Note that:
a. 0=less important; 1=equally important; 2=more  important
b. your compare the first skill in line with all skills in columns 
c. rank is set only in white cells, grey are set automatically
d. if 2 identical skills are met, 0 should be set (in dark grey cells, in bold)
4. Columns R, S, T, U are filled in automatically</t>
    </r>
  </si>
  <si>
    <r>
      <t xml:space="preserve">Engineers sheets
</t>
    </r>
    <r>
      <rPr>
        <sz val="10"/>
        <color indexed="8"/>
        <rFont val="Arial"/>
        <family val="2"/>
        <charset val="204"/>
      </rPr>
      <t>1. Fill in the name of an engineer whom you check (sheet name)
2. Copy skills from the main table (from cells in green)
3. Fill in score for each skill in column C
4. Columns D, E, lines 24, 25 are filled in automatically</t>
    </r>
  </si>
  <si>
    <r>
      <rPr>
        <b/>
        <sz val="10"/>
        <color indexed="8"/>
        <rFont val="Arial"/>
        <family val="2"/>
        <charset val="204"/>
      </rPr>
      <t xml:space="preserve">Variability
</t>
    </r>
    <r>
      <rPr>
        <sz val="10"/>
        <color indexed="8"/>
        <rFont val="Arial"/>
        <family val="2"/>
        <charset val="204"/>
      </rPr>
      <t>All cells are filled in automatically</t>
    </r>
  </si>
</sst>
</file>

<file path=xl/styles.xml><?xml version="1.0" encoding="utf-8"?>
<styleSheet xmlns="http://schemas.openxmlformats.org/spreadsheetml/2006/main">
  <numFmts count="2">
    <numFmt numFmtId="164" formatCode="_-* #,##0.00\ _l_e_i_-;\-* #,##0.00\ _l_e_i_-;_-* &quot;-&quot;??\ _l_e_i_-;_-@_-"/>
    <numFmt numFmtId="165" formatCode="0.0%"/>
  </numFmts>
  <fonts count="13">
    <font>
      <sz val="10"/>
      <color theme="1"/>
      <name val="Arial"/>
      <family val="2"/>
    </font>
    <font>
      <b/>
      <sz val="10"/>
      <color indexed="8"/>
      <name val="Arial"/>
      <family val="2"/>
    </font>
    <font>
      <sz val="10"/>
      <color indexed="8"/>
      <name val="Arial"/>
      <family val="2"/>
    </font>
    <font>
      <sz val="9"/>
      <color indexed="81"/>
      <name val="Tahoma"/>
      <family val="2"/>
    </font>
    <font>
      <b/>
      <sz val="9"/>
      <color indexed="81"/>
      <name val="Tahoma"/>
      <family val="2"/>
    </font>
    <font>
      <b/>
      <i/>
      <sz val="10"/>
      <color indexed="8"/>
      <name val="Arial"/>
      <family val="2"/>
    </font>
    <font>
      <sz val="10"/>
      <color indexed="8"/>
      <name val="Arial"/>
      <family val="2"/>
    </font>
    <font>
      <sz val="10"/>
      <color indexed="9"/>
      <name val="Arial"/>
      <family val="2"/>
    </font>
    <font>
      <sz val="9"/>
      <color indexed="81"/>
      <name val="Tahoma"/>
      <family val="2"/>
      <charset val="238"/>
    </font>
    <font>
      <b/>
      <sz val="9"/>
      <color indexed="81"/>
      <name val="Tahoma"/>
      <family val="2"/>
      <charset val="238"/>
    </font>
    <font>
      <b/>
      <sz val="10"/>
      <color indexed="8"/>
      <name val="Arial"/>
      <family val="2"/>
      <charset val="204"/>
    </font>
    <font>
      <sz val="10"/>
      <color indexed="8"/>
      <name val="Arial"/>
      <family val="2"/>
      <charset val="204"/>
    </font>
    <font>
      <sz val="8"/>
      <name val="Arial"/>
      <family val="2"/>
    </font>
  </fonts>
  <fills count="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56"/>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medium">
        <color indexed="64"/>
      </top>
      <bottom style="medium">
        <color indexed="64"/>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top style="medium">
        <color indexed="64"/>
      </top>
      <bottom style="hair">
        <color indexed="64"/>
      </bottom>
      <diagonal/>
    </border>
    <border>
      <left style="hair">
        <color indexed="64"/>
      </left>
      <right/>
      <top style="medium">
        <color indexed="64"/>
      </top>
      <bottom style="medium">
        <color indexed="64"/>
      </bottom>
      <diagonal/>
    </border>
    <border>
      <left style="thin">
        <color indexed="10"/>
      </left>
      <right style="thin">
        <color indexed="10"/>
      </right>
      <top style="thin">
        <color indexed="10"/>
      </top>
      <bottom style="thin">
        <color indexed="10"/>
      </bottom>
      <diagonal/>
    </border>
    <border>
      <left/>
      <right style="thin">
        <color indexed="10"/>
      </right>
      <top/>
      <bottom/>
      <diagonal/>
    </border>
  </borders>
  <cellStyleXfs count="3">
    <xf numFmtId="0" fontId="0" fillId="0" borderId="0"/>
    <xf numFmtId="9" fontId="2" fillId="0" borderId="0" applyFont="0" applyFill="0" applyBorder="0" applyAlignment="0" applyProtection="0"/>
    <xf numFmtId="164" fontId="2" fillId="0" borderId="0" applyFont="0" applyFill="0" applyBorder="0" applyAlignment="0" applyProtection="0"/>
  </cellStyleXfs>
  <cellXfs count="72">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9" fontId="0" fillId="0" borderId="0" xfId="0" applyNumberFormat="1" applyAlignment="1">
      <alignment horizontal="center"/>
    </xf>
    <xf numFmtId="0" fontId="0" fillId="0" borderId="1" xfId="0" applyBorder="1" applyAlignment="1">
      <alignment horizontal="center" textRotation="90"/>
    </xf>
    <xf numFmtId="0" fontId="0" fillId="2" borderId="1" xfId="0" applyFill="1" applyBorder="1" applyAlignment="1">
      <alignment horizontal="center"/>
    </xf>
    <xf numFmtId="0" fontId="0" fillId="0" borderId="1" xfId="0" applyFill="1" applyBorder="1" applyAlignment="1">
      <alignment horizontal="center"/>
    </xf>
    <xf numFmtId="0" fontId="1" fillId="3" borderId="1" xfId="0" applyFont="1" applyFill="1" applyBorder="1"/>
    <xf numFmtId="9" fontId="1" fillId="3" borderId="1" xfId="1" applyFont="1" applyFill="1" applyBorder="1"/>
    <xf numFmtId="0" fontId="1" fillId="3" borderId="1" xfId="0" applyFont="1" applyFill="1" applyBorder="1" applyAlignment="1">
      <alignment horizontal="center"/>
    </xf>
    <xf numFmtId="0" fontId="1" fillId="0" borderId="0" xfId="0" applyFont="1"/>
    <xf numFmtId="0" fontId="1" fillId="3" borderId="2" xfId="0" applyFont="1" applyFill="1" applyBorder="1"/>
    <xf numFmtId="9" fontId="1" fillId="3" borderId="2" xfId="1" applyFont="1" applyFill="1" applyBorder="1"/>
    <xf numFmtId="0" fontId="1" fillId="0" borderId="1" xfId="0" applyFont="1" applyBorder="1" applyAlignment="1">
      <alignment horizontal="center" textRotation="90"/>
    </xf>
    <xf numFmtId="2" fontId="0" fillId="0" borderId="1" xfId="0" applyNumberFormat="1" applyBorder="1"/>
    <xf numFmtId="10" fontId="0" fillId="4" borderId="1" xfId="0" applyNumberFormat="1" applyFill="1" applyBorder="1"/>
    <xf numFmtId="0" fontId="1" fillId="0" borderId="1" xfId="0" applyFont="1" applyFill="1" applyBorder="1" applyAlignment="1">
      <alignment horizontal="center" textRotation="90"/>
    </xf>
    <xf numFmtId="165" fontId="0" fillId="4" borderId="1" xfId="0" applyNumberFormat="1" applyFill="1" applyBorder="1"/>
    <xf numFmtId="0" fontId="0" fillId="0" borderId="3" xfId="0" applyFill="1" applyBorder="1" applyAlignment="1">
      <alignment horizontal="center"/>
    </xf>
    <xf numFmtId="0" fontId="0" fillId="5" borderId="1" xfId="0" applyFill="1" applyBorder="1"/>
    <xf numFmtId="0" fontId="0" fillId="0" borderId="4" xfId="0" applyBorder="1"/>
    <xf numFmtId="0" fontId="0" fillId="0" borderId="5" xfId="0" applyBorder="1"/>
    <xf numFmtId="0" fontId="1" fillId="0" borderId="6" xfId="0" applyFont="1" applyBorder="1"/>
    <xf numFmtId="0" fontId="1" fillId="6" borderId="7" xfId="0" applyFont="1" applyFill="1" applyBorder="1" applyAlignment="1">
      <alignment vertical="center"/>
    </xf>
    <xf numFmtId="0" fontId="1" fillId="7" borderId="6" xfId="0" applyFont="1" applyFill="1" applyBorder="1" applyAlignment="1">
      <alignment vertical="center" wrapText="1"/>
    </xf>
    <xf numFmtId="14" fontId="1" fillId="6" borderId="8" xfId="0" applyNumberFormat="1" applyFont="1" applyFill="1" applyBorder="1" applyAlignment="1">
      <alignment vertical="center"/>
    </xf>
    <xf numFmtId="0" fontId="1" fillId="6" borderId="0" xfId="0" applyFont="1" applyFill="1" applyBorder="1" applyAlignment="1">
      <alignment vertical="center"/>
    </xf>
    <xf numFmtId="14" fontId="1" fillId="6" borderId="0" xfId="0" applyNumberFormat="1" applyFont="1" applyFill="1" applyBorder="1" applyAlignment="1">
      <alignment vertical="center"/>
    </xf>
    <xf numFmtId="0" fontId="5" fillId="6" borderId="9" xfId="0" applyFont="1" applyFill="1" applyBorder="1"/>
    <xf numFmtId="0" fontId="5" fillId="6" borderId="4" xfId="0" applyFont="1" applyFill="1" applyBorder="1" applyAlignment="1">
      <alignment horizontal="center"/>
    </xf>
    <xf numFmtId="0" fontId="5" fillId="6" borderId="10" xfId="0" applyFont="1" applyFill="1" applyBorder="1" applyAlignment="1">
      <alignment horizontal="center"/>
    </xf>
    <xf numFmtId="164" fontId="0" fillId="2" borderId="11" xfId="2" applyFont="1" applyFill="1" applyBorder="1" applyAlignment="1"/>
    <xf numFmtId="0" fontId="0" fillId="0" borderId="12" xfId="0" applyBorder="1"/>
    <xf numFmtId="164" fontId="0" fillId="2" borderId="13" xfId="2" applyFont="1" applyFill="1" applyBorder="1" applyAlignment="1"/>
    <xf numFmtId="0" fontId="0" fillId="0" borderId="14" xfId="0" applyBorder="1"/>
    <xf numFmtId="0" fontId="5" fillId="0" borderId="7" xfId="0" applyFont="1" applyBorder="1"/>
    <xf numFmtId="0" fontId="0" fillId="0" borderId="15" xfId="0" applyBorder="1" applyAlignment="1">
      <alignment horizontal="center"/>
    </xf>
    <xf numFmtId="164" fontId="0" fillId="2" borderId="8" xfId="2" applyFont="1" applyFill="1" applyBorder="1" applyAlignment="1">
      <alignment horizontal="center"/>
    </xf>
    <xf numFmtId="9" fontId="0" fillId="0" borderId="0" xfId="1" applyFont="1"/>
    <xf numFmtId="0" fontId="0" fillId="0" borderId="0" xfId="0" applyFill="1"/>
    <xf numFmtId="164" fontId="0" fillId="2" borderId="0" xfId="2" applyFont="1" applyFill="1" applyBorder="1" applyAlignment="1"/>
    <xf numFmtId="0" fontId="0" fillId="0" borderId="16" xfId="0" applyBorder="1"/>
    <xf numFmtId="0" fontId="0" fillId="0" borderId="17" xfId="0" applyBorder="1"/>
    <xf numFmtId="164" fontId="0" fillId="2" borderId="18" xfId="2" applyFont="1" applyFill="1" applyBorder="1" applyAlignment="1"/>
    <xf numFmtId="0" fontId="0" fillId="0" borderId="19" xfId="0" applyBorder="1"/>
    <xf numFmtId="0" fontId="0" fillId="5" borderId="20" xfId="0" applyFill="1" applyBorder="1"/>
    <xf numFmtId="164" fontId="0" fillId="2" borderId="21" xfId="2" applyFont="1" applyFill="1" applyBorder="1" applyAlignment="1"/>
    <xf numFmtId="0" fontId="0" fillId="0" borderId="0" xfId="0" applyAlignment="1">
      <alignment horizontal="right"/>
    </xf>
    <xf numFmtId="0" fontId="0" fillId="0" borderId="14" xfId="0" applyBorder="1" applyAlignment="1">
      <alignment wrapText="1"/>
    </xf>
    <xf numFmtId="0" fontId="6" fillId="0" borderId="0" xfId="0" applyFont="1"/>
    <xf numFmtId="0" fontId="6" fillId="0" borderId="0" xfId="0" applyFont="1" applyAlignment="1">
      <alignment vertical="center"/>
    </xf>
    <xf numFmtId="0" fontId="0" fillId="3" borderId="0" xfId="0" applyFill="1"/>
    <xf numFmtId="9" fontId="0" fillId="0" borderId="11" xfId="0" applyNumberFormat="1" applyFill="1" applyBorder="1" applyAlignment="1">
      <alignment horizontal="center"/>
    </xf>
    <xf numFmtId="9" fontId="0" fillId="0" borderId="22" xfId="0" applyNumberFormat="1" applyFill="1" applyBorder="1" applyAlignment="1">
      <alignment horizontal="center"/>
    </xf>
    <xf numFmtId="9" fontId="0" fillId="0" borderId="23" xfId="0" applyNumberFormat="1" applyFill="1" applyBorder="1" applyAlignment="1">
      <alignment horizontal="center"/>
    </xf>
    <xf numFmtId="164" fontId="0" fillId="0" borderId="0" xfId="0" applyNumberFormat="1"/>
    <xf numFmtId="0" fontId="7" fillId="8" borderId="24" xfId="0" applyFont="1" applyFill="1" applyBorder="1"/>
    <xf numFmtId="0" fontId="0" fillId="0" borderId="24" xfId="0" applyBorder="1"/>
    <xf numFmtId="164" fontId="0" fillId="0" borderId="24" xfId="0" applyNumberFormat="1" applyBorder="1"/>
    <xf numFmtId="0" fontId="7" fillId="8" borderId="25" xfId="0" applyFont="1" applyFill="1" applyBorder="1"/>
    <xf numFmtId="0" fontId="10" fillId="0" borderId="0" xfId="0" applyFont="1" applyAlignment="1">
      <alignment horizontal="center"/>
    </xf>
    <xf numFmtId="0" fontId="11" fillId="0" borderId="0" xfId="0" applyFont="1" applyAlignment="1">
      <alignment wrapText="1"/>
    </xf>
    <xf numFmtId="0" fontId="10" fillId="0" borderId="0" xfId="0" applyFont="1" applyAlignment="1">
      <alignment wrapText="1"/>
    </xf>
    <xf numFmtId="0" fontId="0" fillId="0" borderId="0" xfId="0" applyAlignment="1">
      <alignment horizontal="left"/>
    </xf>
    <xf numFmtId="0" fontId="0" fillId="3" borderId="0" xfId="0" applyFill="1" applyAlignment="1">
      <alignment horizontal="left"/>
    </xf>
    <xf numFmtId="0" fontId="0" fillId="0" borderId="0" xfId="0" applyFill="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Alignment="1">
      <alignment horizontal="center" wrapText="1"/>
    </xf>
    <xf numFmtId="0" fontId="0" fillId="6" borderId="15" xfId="0" applyFill="1" applyBorder="1" applyAlignment="1">
      <alignment horizontal="left" vertical="center"/>
    </xf>
    <xf numFmtId="0" fontId="0" fillId="6" borderId="8" xfId="0" applyFill="1" applyBorder="1" applyAlignment="1">
      <alignment horizontal="left" vertical="center"/>
    </xf>
  </cellXfs>
  <cellStyles count="3">
    <cellStyle name="Обычный" xfId="0" builtinId="0"/>
    <cellStyle name="Процентный" xfId="1" builtinId="5"/>
    <cellStyle name="Финансовый" xfId="2" builtinId="3"/>
  </cellStyles>
  <dxfs count="1">
    <dxf>
      <alignment horizontal="left" vertical="bottom" textRotation="0" wrapText="0" indent="0" relativeIndent="0" justifyLastLine="0" shrinkToFit="0" mergeCell="0" readingOrder="0"/>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barChart>
        <c:barDir val="col"/>
        <c:grouping val="clustered"/>
        <c:ser>
          <c:idx val="0"/>
          <c:order val="0"/>
          <c:tx>
            <c:strRef>
              <c:f>Variability!$C$2</c:f>
              <c:strCache>
                <c:ptCount val="1"/>
                <c:pt idx="0">
                  <c:v>Grade</c:v>
                </c:pt>
              </c:strCache>
            </c:strRef>
          </c:tx>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Variability!$C$3:$C$10</c:f>
              <c:numCache>
                <c:formatCode>_-* #,##0.00\ _l_e_i_-;\-* #,##0.00\ _l_e_i_-;_-* "-"??\ _l_e_i_-;_-@_-</c:formatCode>
                <c:ptCount val="8"/>
                <c:pt idx="0">
                  <c:v>1.3714285714285714</c:v>
                </c:pt>
                <c:pt idx="1">
                  <c:v>1.3142857142857145</c:v>
                </c:pt>
                <c:pt idx="2">
                  <c:v>1.3095238095238098</c:v>
                </c:pt>
                <c:pt idx="3">
                  <c:v>1.2333333333333334</c:v>
                </c:pt>
                <c:pt idx="4">
                  <c:v>1.2285714285714286</c:v>
                </c:pt>
                <c:pt idx="5">
                  <c:v>1.2285714285714286</c:v>
                </c:pt>
                <c:pt idx="6">
                  <c:v>1.1285714285714286</c:v>
                </c:pt>
                <c:pt idx="7">
                  <c:v>0.99047619047619051</c:v>
                </c:pt>
              </c:numCache>
            </c:numRef>
          </c:val>
        </c:ser>
        <c:axId val="51286400"/>
        <c:axId val="51287936"/>
      </c:barChart>
      <c:lineChart>
        <c:grouping val="standard"/>
        <c:ser>
          <c:idx val="1"/>
          <c:order val="1"/>
          <c:tx>
            <c:strRef>
              <c:f>Variability!$D$2</c:f>
              <c:strCache>
                <c:ptCount val="1"/>
                <c:pt idx="0">
                  <c:v>Average</c:v>
                </c:pt>
              </c:strCache>
            </c:strRef>
          </c:tx>
          <c:marker>
            <c:symbol val="none"/>
          </c:marker>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Variability!$D$3:$D$10</c:f>
              <c:numCache>
                <c:formatCode>_-* #,##0.00\ _l_e_i_-;\-* #,##0.00\ _l_e_i_-;_-* "-"??\ _l_e_i_-;_-@_-</c:formatCode>
                <c:ptCount val="8"/>
                <c:pt idx="0">
                  <c:v>1.2255952380952382</c:v>
                </c:pt>
                <c:pt idx="1">
                  <c:v>1.2255952380952382</c:v>
                </c:pt>
                <c:pt idx="2">
                  <c:v>1.2255952380952382</c:v>
                </c:pt>
                <c:pt idx="3">
                  <c:v>1.2255952380952382</c:v>
                </c:pt>
                <c:pt idx="4">
                  <c:v>1.2255952380952382</c:v>
                </c:pt>
                <c:pt idx="5">
                  <c:v>1.2255952380952382</c:v>
                </c:pt>
                <c:pt idx="6">
                  <c:v>1.2255952380952382</c:v>
                </c:pt>
                <c:pt idx="7">
                  <c:v>1.2255952380952382</c:v>
                </c:pt>
              </c:numCache>
            </c:numRef>
          </c:val>
        </c:ser>
        <c:ser>
          <c:idx val="3"/>
          <c:order val="2"/>
          <c:tx>
            <c:strRef>
              <c:f>Variability!$F$2</c:f>
              <c:strCache>
                <c:ptCount val="1"/>
                <c:pt idx="0">
                  <c:v>New Average</c:v>
                </c:pt>
              </c:strCache>
            </c:strRef>
          </c:tx>
          <c:marker>
            <c:symbol val="none"/>
          </c:marker>
          <c:cat>
            <c:strRef>
              <c:f>Variability!$B$3:$B$10</c:f>
              <c:strCache>
                <c:ptCount val="8"/>
                <c:pt idx="0">
                  <c:v>yyyy</c:v>
                </c:pt>
                <c:pt idx="1">
                  <c:v>xxx</c:v>
                </c:pt>
                <c:pt idx="2">
                  <c:v>kkkk</c:v>
                </c:pt>
                <c:pt idx="3">
                  <c:v>www</c:v>
                </c:pt>
                <c:pt idx="4">
                  <c:v>llll</c:v>
                </c:pt>
                <c:pt idx="5">
                  <c:v>hhhh</c:v>
                </c:pt>
                <c:pt idx="6">
                  <c:v>jjjj</c:v>
                </c:pt>
                <c:pt idx="7">
                  <c:v>zzzz</c:v>
                </c:pt>
              </c:strCache>
            </c:strRef>
          </c:cat>
          <c:val>
            <c:numRef>
              <c:f>Variability!$F$3:$F$10</c:f>
              <c:numCache>
                <c:formatCode>_-* #,##0.00\ _l_e_i_-;\-* #,##0.00\ _l_e_i_-;_-* "-"??\ _l_e_i_-;_-@_-</c:formatCode>
                <c:ptCount val="8"/>
                <c:pt idx="0">
                  <c:v>1.2654017857142859</c:v>
                </c:pt>
                <c:pt idx="1">
                  <c:v>1.2654017857142859</c:v>
                </c:pt>
                <c:pt idx="2">
                  <c:v>1.2654017857142859</c:v>
                </c:pt>
                <c:pt idx="3">
                  <c:v>1.2654017857142859</c:v>
                </c:pt>
                <c:pt idx="4">
                  <c:v>1.2654017857142859</c:v>
                </c:pt>
                <c:pt idx="5">
                  <c:v>1.2654017857142859</c:v>
                </c:pt>
                <c:pt idx="6">
                  <c:v>1.2654017857142859</c:v>
                </c:pt>
                <c:pt idx="7">
                  <c:v>1.2654017857142859</c:v>
                </c:pt>
              </c:numCache>
            </c:numRef>
          </c:val>
        </c:ser>
        <c:marker val="1"/>
        <c:axId val="51286400"/>
        <c:axId val="51287936"/>
      </c:lineChart>
      <c:catAx>
        <c:axId val="51286400"/>
        <c:scaling>
          <c:orientation val="minMax"/>
        </c:scaling>
        <c:axPos val="b"/>
        <c:numFmt formatCode="General" sourceLinked="1"/>
        <c:tickLblPos val="nextTo"/>
        <c:crossAx val="51287936"/>
        <c:crosses val="autoZero"/>
        <c:auto val="1"/>
        <c:lblAlgn val="ctr"/>
        <c:lblOffset val="100"/>
      </c:catAx>
      <c:valAx>
        <c:axId val="51287936"/>
        <c:scaling>
          <c:orientation val="minMax"/>
        </c:scaling>
        <c:axPos val="l"/>
        <c:majorGridlines/>
        <c:numFmt formatCode="_-* #,##0.00\ _l_e_i_-;\-* #,##0.00\ _l_e_i_-;_-* &quot;-&quot;??\ _l_e_i_-;_-@_-" sourceLinked="1"/>
        <c:tickLblPos val="nextTo"/>
        <c:crossAx val="51286400"/>
        <c:crosses val="autoZero"/>
        <c:crossBetween val="between"/>
      </c:valAx>
    </c:plotArea>
    <c:legend>
      <c:legendPos val="r"/>
      <c:layout>
        <c:manualLayout>
          <c:xMode val="edge"/>
          <c:yMode val="edge"/>
          <c:x val="0.80452405950567596"/>
          <c:y val="0.35458167330677293"/>
          <c:w val="0.1809371378807946"/>
          <c:h val="0.28685258964143429"/>
        </c:manualLayout>
      </c:layout>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lineChart>
        <c:grouping val="standard"/>
        <c:ser>
          <c:idx val="0"/>
          <c:order val="0"/>
          <c:cat>
            <c:strRef>
              <c:f>xxx!$B$8:$B$22</c:f>
              <c:strCache>
                <c:ptCount val="15"/>
                <c:pt idx="0">
                  <c:v>Language Skills</c:v>
                </c:pt>
                <c:pt idx="1">
                  <c:v>Operations support experiences 1</c:v>
                </c:pt>
                <c:pt idx="2">
                  <c:v>Internal networking</c:v>
                </c:pt>
                <c:pt idx="3">
                  <c:v>Analytical approach</c:v>
                </c:pt>
                <c:pt idx="4">
                  <c:v>Broad general ICT knowledge</c:v>
                </c:pt>
                <c:pt idx="5">
                  <c:v>Flexibility (time)</c:v>
                </c:pt>
                <c:pt idx="6">
                  <c:v>Flexibility between technologies</c:v>
                </c:pt>
                <c:pt idx="7">
                  <c:v>Certifications 4</c:v>
                </c:pt>
                <c:pt idx="8">
                  <c:v>ITIL focus 4</c:v>
                </c:pt>
                <c:pt idx="9">
                  <c:v>Telekom knowledge 3</c:v>
                </c:pt>
                <c:pt idx="10">
                  <c:v>Project management 2</c:v>
                </c:pt>
                <c:pt idx="11">
                  <c:v>Coaching skills 6</c:v>
                </c:pt>
                <c:pt idx="12">
                  <c:v>Communication</c:v>
                </c:pt>
                <c:pt idx="13">
                  <c:v>Attitude</c:v>
                </c:pt>
                <c:pt idx="14">
                  <c:v>Team play</c:v>
                </c:pt>
              </c:strCache>
            </c:strRef>
          </c:cat>
          <c:val>
            <c:numRef>
              <c:f>xxx!$C$8:$C$22</c:f>
              <c:numCache>
                <c:formatCode>General</c:formatCode>
                <c:ptCount val="15"/>
                <c:pt idx="0">
                  <c:v>4</c:v>
                </c:pt>
                <c:pt idx="1">
                  <c:v>1</c:v>
                </c:pt>
                <c:pt idx="2">
                  <c:v>2</c:v>
                </c:pt>
                <c:pt idx="3">
                  <c:v>1</c:v>
                </c:pt>
                <c:pt idx="4">
                  <c:v>1</c:v>
                </c:pt>
                <c:pt idx="5">
                  <c:v>1</c:v>
                </c:pt>
                <c:pt idx="6">
                  <c:v>0</c:v>
                </c:pt>
                <c:pt idx="7">
                  <c:v>1</c:v>
                </c:pt>
                <c:pt idx="8">
                  <c:v>2</c:v>
                </c:pt>
                <c:pt idx="9">
                  <c:v>1</c:v>
                </c:pt>
                <c:pt idx="10">
                  <c:v>0</c:v>
                </c:pt>
                <c:pt idx="11">
                  <c:v>1</c:v>
                </c:pt>
                <c:pt idx="12">
                  <c:v>2</c:v>
                </c:pt>
                <c:pt idx="13">
                  <c:v>1</c:v>
                </c:pt>
                <c:pt idx="14">
                  <c:v>4</c:v>
                </c:pt>
              </c:numCache>
            </c:numRef>
          </c:val>
        </c:ser>
        <c:marker val="1"/>
        <c:axId val="51315840"/>
        <c:axId val="51317760"/>
      </c:lineChart>
      <c:catAx>
        <c:axId val="51315840"/>
        <c:scaling>
          <c:orientation val="minMax"/>
        </c:scaling>
        <c:axPos val="b"/>
        <c:numFmt formatCode="General" sourceLinked="1"/>
        <c:tickLblPos val="nextTo"/>
        <c:crossAx val="51317760"/>
        <c:crosses val="autoZero"/>
        <c:auto val="1"/>
        <c:lblAlgn val="ctr"/>
        <c:lblOffset val="100"/>
      </c:catAx>
      <c:valAx>
        <c:axId val="51317760"/>
        <c:scaling>
          <c:orientation val="minMax"/>
        </c:scaling>
        <c:axPos val="l"/>
        <c:majorGridlines/>
        <c:numFmt formatCode="General" sourceLinked="1"/>
        <c:tickLblPos val="nextTo"/>
        <c:crossAx val="51315840"/>
        <c:crosses val="autoZero"/>
        <c:crossBetween val="between"/>
      </c:valAx>
    </c:plotArea>
    <c:legend>
      <c:legendPos val="r"/>
    </c:legend>
    <c:plotVisOnly val="1"/>
    <c:dispBlanksAs val="gap"/>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600075</xdr:colOff>
      <xdr:row>2</xdr:row>
      <xdr:rowOff>95250</xdr:rowOff>
    </xdr:from>
    <xdr:to>
      <xdr:col>10</xdr:col>
      <xdr:colOff>3057525</xdr:colOff>
      <xdr:row>15</xdr:row>
      <xdr:rowOff>114300</xdr:rowOff>
    </xdr:to>
    <xdr:graphicFrame macro="">
      <xdr:nvGraphicFramePr>
        <xdr:cNvPr id="563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xdr:colOff>
      <xdr:row>6</xdr:row>
      <xdr:rowOff>9525</xdr:rowOff>
    </xdr:from>
    <xdr:to>
      <xdr:col>14</xdr:col>
      <xdr:colOff>323850</xdr:colOff>
      <xdr:row>22</xdr:row>
      <xdr:rowOff>9525</xdr:rowOff>
    </xdr:to>
    <xdr:graphicFrame macro="">
      <xdr:nvGraphicFramePr>
        <xdr:cNvPr id="927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H23:J28" totalsRowShown="0">
  <autoFilter ref="H23:J28"/>
  <tableColumns count="3">
    <tableColumn id="1" name="Score"/>
    <tableColumn id="2" name="Development stage"/>
    <tableColumn id="3" name="Expectanc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drawing" Target="../drawings/drawing1.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codeName="Лист1"/>
  <dimension ref="A2:B4"/>
  <sheetViews>
    <sheetView workbookViewId="0">
      <selection activeCell="A6" sqref="A6:E11"/>
    </sheetView>
  </sheetViews>
  <sheetFormatPr defaultRowHeight="12.75"/>
  <cols>
    <col min="1" max="1" width="14.5703125" customWidth="1"/>
    <col min="2" max="2" width="72.7109375" customWidth="1"/>
    <col min="3" max="3" width="8.7109375" bestFit="1" customWidth="1"/>
    <col min="5" max="5" width="52.140625" customWidth="1"/>
  </cols>
  <sheetData>
    <row r="2" spans="1:2" ht="140.25">
      <c r="A2" s="61">
        <v>1</v>
      </c>
      <c r="B2" s="62" t="s">
        <v>74</v>
      </c>
    </row>
    <row r="3" spans="1:2" ht="63.75">
      <c r="A3" s="61">
        <v>2</v>
      </c>
      <c r="B3" s="63" t="s">
        <v>75</v>
      </c>
    </row>
    <row r="4" spans="1:2" ht="25.5">
      <c r="A4" s="61">
        <v>3</v>
      </c>
      <c r="B4" s="62" t="s">
        <v>76</v>
      </c>
    </row>
  </sheetData>
  <phoneticPr fontId="1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codeName="Лист10"/>
  <dimension ref="B1:F25"/>
  <sheetViews>
    <sheetView workbookViewId="0">
      <selection activeCell="B8" sqref="B8:B22"/>
    </sheetView>
  </sheetViews>
  <sheetFormatPr defaultRowHeight="12.75"/>
  <cols>
    <col min="2" max="2" width="29.42578125" bestFit="1" customWidth="1"/>
    <col min="3" max="3" width="10.140625" bestFit="1" customWidth="1"/>
    <col min="4" max="4" width="7.85546875" bestFit="1" customWidth="1"/>
    <col min="5" max="5" width="8.140625" bestFit="1" customWidth="1"/>
    <col min="6" max="6" width="23.14062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4</v>
      </c>
      <c r="D8" s="53">
        <f ca="1">'Paired comparison'!S$5</f>
        <v>2.3809523809523808E-2</v>
      </c>
      <c r="E8" s="32">
        <f>C8*D8</f>
        <v>9.5238095238095233E-2</v>
      </c>
      <c r="F8" s="33"/>
    </row>
    <row r="9" spans="2:6" ht="13.5" thickBot="1">
      <c r="B9" s="20" t="s">
        <v>18</v>
      </c>
      <c r="C9" s="19">
        <v>1</v>
      </c>
      <c r="D9" s="53">
        <f ca="1">'Paired comparison'!S$6</f>
        <v>0.1</v>
      </c>
      <c r="E9" s="34">
        <f t="shared" ref="E9:E22" si="0">C9*D9</f>
        <v>0.1</v>
      </c>
      <c r="F9" s="35"/>
    </row>
    <row r="10" spans="2:6" ht="13.5" thickBot="1">
      <c r="B10" s="20" t="s">
        <v>12</v>
      </c>
      <c r="C10" s="19">
        <v>2</v>
      </c>
      <c r="D10" s="53">
        <f ca="1">'Paired comparison'!S$7</f>
        <v>5.2380952380952382E-2</v>
      </c>
      <c r="E10" s="34">
        <f t="shared" si="0"/>
        <v>0.10476190476190476</v>
      </c>
      <c r="F10" s="35"/>
    </row>
    <row r="11" spans="2:6" ht="13.5" thickBot="1">
      <c r="B11" s="20" t="s">
        <v>4</v>
      </c>
      <c r="C11" s="19">
        <v>1</v>
      </c>
      <c r="D11" s="53">
        <f ca="1">'Paired comparison'!S$8</f>
        <v>5.7142857142857141E-2</v>
      </c>
      <c r="E11" s="34">
        <f t="shared" si="0"/>
        <v>5.7142857142857141E-2</v>
      </c>
      <c r="F11" s="35"/>
    </row>
    <row r="12" spans="2:6" ht="13.5" thickBot="1">
      <c r="B12" s="20" t="s">
        <v>15</v>
      </c>
      <c r="C12" s="19">
        <v>1</v>
      </c>
      <c r="D12" s="53">
        <f ca="1">'Paired comparison'!S$9</f>
        <v>8.0952380952380956E-2</v>
      </c>
      <c r="E12" s="34">
        <f t="shared" si="0"/>
        <v>8.0952380952380956E-2</v>
      </c>
      <c r="F12" s="35"/>
    </row>
    <row r="13" spans="2:6" ht="13.5" thickBot="1">
      <c r="B13" s="20" t="s">
        <v>11</v>
      </c>
      <c r="C13" s="19">
        <v>1</v>
      </c>
      <c r="D13" s="53">
        <f ca="1">'Paired comparison'!S$10</f>
        <v>4.7619047619047616E-2</v>
      </c>
      <c r="E13" s="34">
        <f t="shared" si="0"/>
        <v>4.7619047619047616E-2</v>
      </c>
      <c r="F13" s="35"/>
    </row>
    <row r="14" spans="2:6" ht="13.5" thickBot="1">
      <c r="B14" s="20" t="s">
        <v>16</v>
      </c>
      <c r="C14" s="19">
        <v>0</v>
      </c>
      <c r="D14" s="53">
        <f ca="1">'Paired comparison'!S$11</f>
        <v>5.7142857142857141E-2</v>
      </c>
      <c r="E14" s="34">
        <f t="shared" si="0"/>
        <v>0</v>
      </c>
      <c r="F14" s="35"/>
    </row>
    <row r="15" spans="2:6" ht="13.5" thickBot="1">
      <c r="B15" s="20" t="s">
        <v>22</v>
      </c>
      <c r="C15" s="19">
        <v>0</v>
      </c>
      <c r="D15" s="53">
        <f ca="1">'Paired comparison'!S$12</f>
        <v>0.11428571428571428</v>
      </c>
      <c r="E15" s="34">
        <f t="shared" si="0"/>
        <v>0</v>
      </c>
      <c r="F15" s="35"/>
    </row>
    <row r="16" spans="2:6" ht="13.5" thickBot="1">
      <c r="B16" s="20" t="s">
        <v>21</v>
      </c>
      <c r="C16" s="19">
        <v>1</v>
      </c>
      <c r="D16" s="53">
        <f ca="1">'Paired comparison'!S$13</f>
        <v>2.8571428571428571E-2</v>
      </c>
      <c r="E16" s="34">
        <f t="shared" si="0"/>
        <v>2.8571428571428571E-2</v>
      </c>
      <c r="F16" s="35"/>
    </row>
    <row r="17" spans="2:6" ht="13.5" thickBot="1">
      <c r="B17" s="20" t="s">
        <v>20</v>
      </c>
      <c r="C17" s="19">
        <v>2</v>
      </c>
      <c r="D17" s="53">
        <f ca="1">'Paired comparison'!S$14</f>
        <v>5.7142857142857141E-2</v>
      </c>
      <c r="E17" s="34">
        <f t="shared" si="0"/>
        <v>0.11428571428571428</v>
      </c>
      <c r="F17" s="49"/>
    </row>
    <row r="18" spans="2:6" ht="13.5" thickBot="1">
      <c r="B18" s="20" t="s">
        <v>19</v>
      </c>
      <c r="C18" s="19">
        <v>0</v>
      </c>
      <c r="D18" s="53">
        <f ca="1">'Paired comparison'!S$15</f>
        <v>7.1428571428571425E-2</v>
      </c>
      <c r="E18" s="34">
        <f t="shared" si="0"/>
        <v>0</v>
      </c>
      <c r="F18" s="35"/>
    </row>
    <row r="19" spans="2:6" ht="13.5" thickBot="1">
      <c r="B19" s="20" t="s">
        <v>23</v>
      </c>
      <c r="C19" s="19">
        <v>1</v>
      </c>
      <c r="D19" s="53">
        <f ca="1">'Paired comparison'!S$16</f>
        <v>9.0476190476190474E-2</v>
      </c>
      <c r="E19" s="34">
        <f t="shared" si="0"/>
        <v>9.0476190476190474E-2</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4</v>
      </c>
      <c r="D22" s="55">
        <f ca="1">'Paired comparison'!S$19</f>
        <v>7.1428571428571425E-2</v>
      </c>
      <c r="E22" s="47">
        <f t="shared" si="0"/>
        <v>0.2857142857142857</v>
      </c>
      <c r="F22" s="45"/>
    </row>
    <row r="23" spans="2:6" ht="13.5" thickBot="1">
      <c r="C23" s="1"/>
      <c r="D23" s="1"/>
      <c r="E23" s="1"/>
    </row>
    <row r="24" spans="2:6" ht="13.5" thickBot="1">
      <c r="B24" s="36" t="s">
        <v>31</v>
      </c>
      <c r="C24" s="37"/>
      <c r="D24" s="37"/>
      <c r="E24" s="38">
        <f>SUM(E8:E22)</f>
        <v>1.2285714285714286</v>
      </c>
    </row>
    <row r="25" spans="2:6">
      <c r="E25" s="39">
        <f ca="1">E24/'Paired comparison'!T20</f>
        <v>0.36647727272727276</v>
      </c>
      <c r="F25" s="51" t="s">
        <v>59</v>
      </c>
    </row>
  </sheetData>
  <mergeCells count="1">
    <mergeCell ref="C3:E3"/>
  </mergeCells>
  <phoneticPr fontId="12" type="noConversion"/>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sheetPr codeName="Лист11"/>
  <dimension ref="B1:F26"/>
  <sheetViews>
    <sheetView workbookViewId="0">
      <selection activeCell="D30" sqref="D30"/>
    </sheetView>
  </sheetViews>
  <sheetFormatPr defaultRowHeight="12.75"/>
  <cols>
    <col min="2" max="2" width="29.42578125" bestFit="1" customWidth="1"/>
    <col min="3" max="3" width="10.140625" bestFit="1" customWidth="1"/>
    <col min="6" max="6" width="23.710937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4</v>
      </c>
      <c r="D8" s="53">
        <f ca="1">'Paired comparison'!S$5</f>
        <v>2.3809523809523808E-2</v>
      </c>
      <c r="E8" s="32">
        <f>C8*D8</f>
        <v>9.5238095238095233E-2</v>
      </c>
      <c r="F8" s="33"/>
    </row>
    <row r="9" spans="2:6" ht="13.5" thickBot="1">
      <c r="B9" s="20" t="s">
        <v>18</v>
      </c>
      <c r="C9" s="19">
        <v>1</v>
      </c>
      <c r="D9" s="53">
        <f ca="1">'Paired comparison'!S$6</f>
        <v>0.1</v>
      </c>
      <c r="E9" s="34">
        <f t="shared" ref="E9:E22" si="0">C9*D9</f>
        <v>0.1</v>
      </c>
      <c r="F9" s="35"/>
    </row>
    <row r="10" spans="2:6" ht="13.5" thickBot="1">
      <c r="B10" s="20" t="s">
        <v>12</v>
      </c>
      <c r="C10" s="19">
        <v>2</v>
      </c>
      <c r="D10" s="53">
        <f ca="1">'Paired comparison'!S$7</f>
        <v>5.2380952380952382E-2</v>
      </c>
      <c r="E10" s="34">
        <f t="shared" si="0"/>
        <v>0.10476190476190476</v>
      </c>
      <c r="F10" s="35"/>
    </row>
    <row r="11" spans="2:6" ht="13.5" thickBot="1">
      <c r="B11" s="20" t="s">
        <v>4</v>
      </c>
      <c r="C11" s="19">
        <v>1</v>
      </c>
      <c r="D11" s="53">
        <f ca="1">'Paired comparison'!S$8</f>
        <v>5.7142857142857141E-2</v>
      </c>
      <c r="E11" s="34">
        <f t="shared" si="0"/>
        <v>5.7142857142857141E-2</v>
      </c>
      <c r="F11" s="35"/>
    </row>
    <row r="12" spans="2:6" ht="13.5" thickBot="1">
      <c r="B12" s="20" t="s">
        <v>15</v>
      </c>
      <c r="C12" s="19">
        <v>1</v>
      </c>
      <c r="D12" s="53">
        <f ca="1">'Paired comparison'!S$9</f>
        <v>8.0952380952380956E-2</v>
      </c>
      <c r="E12" s="34">
        <f t="shared" si="0"/>
        <v>8.0952380952380956E-2</v>
      </c>
      <c r="F12" s="35"/>
    </row>
    <row r="13" spans="2:6" ht="13.5" thickBot="1">
      <c r="B13" s="20" t="s">
        <v>11</v>
      </c>
      <c r="C13" s="19">
        <v>1</v>
      </c>
      <c r="D13" s="53">
        <f ca="1">'Paired comparison'!S$10</f>
        <v>4.7619047619047616E-2</v>
      </c>
      <c r="E13" s="34">
        <f t="shared" si="0"/>
        <v>4.7619047619047616E-2</v>
      </c>
      <c r="F13" s="35"/>
    </row>
    <row r="14" spans="2:6" ht="13.5" thickBot="1">
      <c r="B14" s="20" t="s">
        <v>16</v>
      </c>
      <c r="C14" s="19">
        <v>0</v>
      </c>
      <c r="D14" s="53">
        <f ca="1">'Paired comparison'!S$11</f>
        <v>5.7142857142857141E-2</v>
      </c>
      <c r="E14" s="34">
        <f t="shared" si="0"/>
        <v>0</v>
      </c>
      <c r="F14" s="35"/>
    </row>
    <row r="15" spans="2:6" ht="13.5" thickBot="1">
      <c r="B15" s="20" t="s">
        <v>22</v>
      </c>
      <c r="C15" s="19">
        <v>0</v>
      </c>
      <c r="D15" s="53">
        <f ca="1">'Paired comparison'!S$12</f>
        <v>0.11428571428571428</v>
      </c>
      <c r="E15" s="34">
        <f t="shared" si="0"/>
        <v>0</v>
      </c>
      <c r="F15" s="35"/>
    </row>
    <row r="16" spans="2:6" ht="13.5" thickBot="1">
      <c r="B16" s="20" t="s">
        <v>21</v>
      </c>
      <c r="C16" s="19">
        <v>1</v>
      </c>
      <c r="D16" s="53">
        <f ca="1">'Paired comparison'!S$13</f>
        <v>2.8571428571428571E-2</v>
      </c>
      <c r="E16" s="34">
        <f t="shared" si="0"/>
        <v>2.8571428571428571E-2</v>
      </c>
      <c r="F16" s="35"/>
    </row>
    <row r="17" spans="2:6" ht="13.5" thickBot="1">
      <c r="B17" s="20" t="s">
        <v>20</v>
      </c>
      <c r="C17" s="19">
        <v>2</v>
      </c>
      <c r="D17" s="53">
        <f ca="1">'Paired comparison'!S$14</f>
        <v>5.7142857142857141E-2</v>
      </c>
      <c r="E17" s="34">
        <f t="shared" si="0"/>
        <v>0.11428571428571428</v>
      </c>
      <c r="F17" s="49"/>
    </row>
    <row r="18" spans="2:6" ht="13.5" thickBot="1">
      <c r="B18" s="20" t="s">
        <v>19</v>
      </c>
      <c r="C18" s="19">
        <v>0</v>
      </c>
      <c r="D18" s="53">
        <f ca="1">'Paired comparison'!S$15</f>
        <v>7.1428571428571425E-2</v>
      </c>
      <c r="E18" s="34">
        <f t="shared" si="0"/>
        <v>0</v>
      </c>
      <c r="F18" s="35"/>
    </row>
    <row r="19" spans="2:6" ht="13.5" thickBot="1">
      <c r="B19" s="20" t="s">
        <v>23</v>
      </c>
      <c r="C19" s="19">
        <v>1</v>
      </c>
      <c r="D19" s="53">
        <f ca="1">'Paired comparison'!S$16</f>
        <v>9.0476190476190474E-2</v>
      </c>
      <c r="E19" s="34">
        <f t="shared" si="0"/>
        <v>9.0476190476190474E-2</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4</v>
      </c>
      <c r="D22" s="55">
        <f ca="1">'Paired comparison'!S$19</f>
        <v>7.1428571428571425E-2</v>
      </c>
      <c r="E22" s="47">
        <f t="shared" si="0"/>
        <v>0.2857142857142857</v>
      </c>
      <c r="F22" s="45"/>
    </row>
    <row r="23" spans="2:6" ht="13.5" thickBot="1">
      <c r="C23" s="1"/>
      <c r="D23" s="1"/>
      <c r="E23" s="1"/>
    </row>
    <row r="24" spans="2:6" ht="13.5" thickBot="1">
      <c r="B24" s="36" t="s">
        <v>31</v>
      </c>
      <c r="C24" s="37"/>
      <c r="D24" s="37"/>
      <c r="E24" s="38">
        <f>SUM(E8:E22)</f>
        <v>1.2285714285714286</v>
      </c>
    </row>
    <row r="25" spans="2:6">
      <c r="E25" s="39">
        <f ca="1">E24/'Paired comparison'!T20</f>
        <v>0.36647727272727276</v>
      </c>
      <c r="F25" s="51" t="s">
        <v>57</v>
      </c>
    </row>
    <row r="26" spans="2:6">
      <c r="E26" s="39"/>
      <c r="F26" s="51"/>
    </row>
  </sheetData>
  <mergeCells count="1">
    <mergeCell ref="C3:E3"/>
  </mergeCells>
  <phoneticPr fontId="1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codeName="Лист2"/>
  <dimension ref="A4:Y54"/>
  <sheetViews>
    <sheetView tabSelected="1" zoomScale="90" zoomScaleNormal="90" workbookViewId="0">
      <selection activeCell="C6" sqref="C6"/>
    </sheetView>
  </sheetViews>
  <sheetFormatPr defaultColWidth="11.42578125" defaultRowHeight="12.75"/>
  <cols>
    <col min="2" max="2" width="32.42578125" bestFit="1" customWidth="1"/>
    <col min="3" max="17" width="5.140625" style="1" customWidth="1"/>
    <col min="18" max="18" width="5.85546875" customWidth="1"/>
    <col min="19" max="19" width="7" customWidth="1"/>
    <col min="20" max="20" width="4.5703125" bestFit="1" customWidth="1"/>
    <col min="21" max="21" width="8.85546875" bestFit="1" customWidth="1"/>
  </cols>
  <sheetData>
    <row r="4" spans="1:25" ht="142.5" customHeight="1">
      <c r="A4" s="14" t="s">
        <v>17</v>
      </c>
      <c r="B4" s="2" t="s">
        <v>7</v>
      </c>
      <c r="C4" s="5" t="str">
        <f>$B5</f>
        <v>Language Skills</v>
      </c>
      <c r="D4" s="5" t="str">
        <f>$B6</f>
        <v>Operations support experiences 1</v>
      </c>
      <c r="E4" s="5" t="str">
        <f>$B7</f>
        <v>Internal networking</v>
      </c>
      <c r="F4" s="5" t="str">
        <f>$B8</f>
        <v>Analytical approach</v>
      </c>
      <c r="G4" s="5" t="str">
        <f>$B9</f>
        <v>Broad general ICT knowledge</v>
      </c>
      <c r="H4" s="5" t="str">
        <f>$B10</f>
        <v>Flexibility (time)</v>
      </c>
      <c r="I4" s="5" t="str">
        <f>$B11</f>
        <v>Flexibility between technologies</v>
      </c>
      <c r="J4" s="5" t="str">
        <f>$B12</f>
        <v>Certifications 4</v>
      </c>
      <c r="K4" s="5" t="str">
        <f>$B13</f>
        <v>ITIL focus 4</v>
      </c>
      <c r="L4" s="5" t="str">
        <f>$B14</f>
        <v>Telekom knowledge 3</v>
      </c>
      <c r="M4" s="5" t="str">
        <f>$B15</f>
        <v>Project management 2</v>
      </c>
      <c r="N4" s="5" t="str">
        <f>$B16</f>
        <v>Coaching skills 6</v>
      </c>
      <c r="O4" s="5" t="str">
        <f>$B17</f>
        <v>Communication</v>
      </c>
      <c r="P4" s="5" t="str">
        <f>$B18</f>
        <v>Attitude</v>
      </c>
      <c r="Q4" s="5" t="str">
        <f>$B19</f>
        <v>Team play</v>
      </c>
      <c r="R4" s="14" t="s">
        <v>0</v>
      </c>
      <c r="S4" s="14" t="s">
        <v>8</v>
      </c>
      <c r="T4" s="17" t="s">
        <v>9</v>
      </c>
      <c r="U4" s="17" t="s">
        <v>10</v>
      </c>
    </row>
    <row r="5" spans="1:25">
      <c r="A5" s="19">
        <v>6</v>
      </c>
      <c r="B5" s="20" t="s">
        <v>13</v>
      </c>
      <c r="C5" s="10">
        <v>0</v>
      </c>
      <c r="D5" s="3">
        <v>0</v>
      </c>
      <c r="E5" s="3">
        <v>1</v>
      </c>
      <c r="F5" s="3">
        <v>0</v>
      </c>
      <c r="G5" s="3">
        <v>0</v>
      </c>
      <c r="H5" s="3">
        <v>0</v>
      </c>
      <c r="I5" s="7">
        <v>0</v>
      </c>
      <c r="J5" s="7">
        <v>1</v>
      </c>
      <c r="K5" s="7">
        <v>1</v>
      </c>
      <c r="L5" s="7">
        <v>1</v>
      </c>
      <c r="M5" s="7">
        <v>1</v>
      </c>
      <c r="N5" s="7">
        <v>0</v>
      </c>
      <c r="O5" s="7">
        <v>0</v>
      </c>
      <c r="P5" s="7">
        <v>0</v>
      </c>
      <c r="Q5" s="7">
        <v>0</v>
      </c>
      <c r="R5" s="12">
        <f t="shared" ref="R5:R19" si="0">SUM(C5:Q5)</f>
        <v>5</v>
      </c>
      <c r="S5" s="13">
        <f t="shared" ref="S5:S19" si="1">R5/$R$20</f>
        <v>2.3809523809523808E-2</v>
      </c>
      <c r="T5" s="15">
        <f>A5*S5</f>
        <v>0.14285714285714285</v>
      </c>
      <c r="U5" s="18">
        <f>T5/$T$20</f>
        <v>4.261363636363636E-2</v>
      </c>
    </row>
    <row r="6" spans="1:25">
      <c r="A6" s="19">
        <v>5</v>
      </c>
      <c r="B6" s="20" t="s">
        <v>18</v>
      </c>
      <c r="C6" s="6">
        <f>2-INDEX(D$5:$Q$19,COLUMN(A1),ROW(A1)-COLUMN(A1)+1)</f>
        <v>2</v>
      </c>
      <c r="D6" s="10">
        <v>0</v>
      </c>
      <c r="E6" s="3">
        <v>1</v>
      </c>
      <c r="F6" s="3">
        <v>1</v>
      </c>
      <c r="G6" s="3">
        <v>1</v>
      </c>
      <c r="H6" s="3">
        <v>1</v>
      </c>
      <c r="I6" s="7">
        <v>1</v>
      </c>
      <c r="J6" s="7">
        <v>1</v>
      </c>
      <c r="K6" s="7">
        <v>2</v>
      </c>
      <c r="L6" s="7">
        <v>2</v>
      </c>
      <c r="M6" s="7">
        <v>2</v>
      </c>
      <c r="N6" s="7">
        <v>1</v>
      </c>
      <c r="O6" s="7">
        <v>2</v>
      </c>
      <c r="P6" s="7">
        <v>2</v>
      </c>
      <c r="Q6" s="7">
        <v>2</v>
      </c>
      <c r="R6" s="8">
        <f t="shared" si="0"/>
        <v>21</v>
      </c>
      <c r="S6" s="9">
        <f t="shared" si="1"/>
        <v>0.1</v>
      </c>
      <c r="T6" s="15">
        <f t="shared" ref="T6:T19" si="2">A6*S6</f>
        <v>0.5</v>
      </c>
      <c r="U6" s="18">
        <f t="shared" ref="U6:U19" si="3">T6/$T$20</f>
        <v>0.14914772727272727</v>
      </c>
    </row>
    <row r="7" spans="1:25">
      <c r="A7" s="19">
        <v>3</v>
      </c>
      <c r="B7" s="20" t="s">
        <v>12</v>
      </c>
      <c r="C7" s="6">
        <f>2-INDEX(D$5:$Q$19,COLUMN(A2),ROW(A2)-COLUMN(A2)+1)</f>
        <v>1</v>
      </c>
      <c r="D7" s="6">
        <f>2-INDEX(E$5:$Q$19,COLUMN(B2),ROW(B2)-COLUMN(B2)+1)</f>
        <v>1</v>
      </c>
      <c r="E7" s="10">
        <v>0</v>
      </c>
      <c r="F7" s="3">
        <v>1</v>
      </c>
      <c r="G7" s="3">
        <v>0</v>
      </c>
      <c r="H7" s="3">
        <v>0</v>
      </c>
      <c r="I7" s="7">
        <v>1</v>
      </c>
      <c r="J7" s="7">
        <v>1</v>
      </c>
      <c r="K7" s="7">
        <v>1</v>
      </c>
      <c r="L7" s="7">
        <v>2</v>
      </c>
      <c r="M7" s="7">
        <v>2</v>
      </c>
      <c r="N7" s="7">
        <v>0</v>
      </c>
      <c r="O7" s="7">
        <v>0</v>
      </c>
      <c r="P7" s="7">
        <v>1</v>
      </c>
      <c r="Q7" s="7">
        <v>0</v>
      </c>
      <c r="R7" s="8">
        <f t="shared" si="0"/>
        <v>11</v>
      </c>
      <c r="S7" s="9">
        <f t="shared" si="1"/>
        <v>5.2380952380952382E-2</v>
      </c>
      <c r="T7" s="15">
        <f t="shared" si="2"/>
        <v>0.15714285714285714</v>
      </c>
      <c r="U7" s="18">
        <f t="shared" si="3"/>
        <v>4.6875E-2</v>
      </c>
    </row>
    <row r="8" spans="1:25">
      <c r="A8" s="19">
        <v>3</v>
      </c>
      <c r="B8" s="20" t="s">
        <v>4</v>
      </c>
      <c r="C8" s="6">
        <f>2-INDEX(D$5:$Q$19,COLUMN(A3),ROW(A3)-COLUMN(A3)+1)</f>
        <v>2</v>
      </c>
      <c r="D8" s="6">
        <f>2-INDEX(E$5:$Q$19,COLUMN(B3),ROW(B3)-COLUMN(B3)+1)</f>
        <v>1</v>
      </c>
      <c r="E8" s="6">
        <f>2-INDEX(F$5:$Q$19,COLUMN(C3),ROW(C3)-COLUMN(C3)+1)</f>
        <v>1</v>
      </c>
      <c r="F8" s="10">
        <v>0</v>
      </c>
      <c r="G8" s="3">
        <v>1</v>
      </c>
      <c r="H8" s="3">
        <v>1</v>
      </c>
      <c r="I8" s="7">
        <v>1</v>
      </c>
      <c r="J8" s="7">
        <v>0</v>
      </c>
      <c r="K8" s="7">
        <v>1</v>
      </c>
      <c r="L8" s="7">
        <v>1</v>
      </c>
      <c r="M8" s="7">
        <v>1</v>
      </c>
      <c r="N8" s="7">
        <v>0</v>
      </c>
      <c r="O8" s="7">
        <v>0</v>
      </c>
      <c r="P8" s="7">
        <v>1</v>
      </c>
      <c r="Q8" s="7">
        <v>1</v>
      </c>
      <c r="R8" s="8">
        <f t="shared" si="0"/>
        <v>12</v>
      </c>
      <c r="S8" s="9">
        <f t="shared" si="1"/>
        <v>5.7142857142857141E-2</v>
      </c>
      <c r="T8" s="15">
        <f t="shared" si="2"/>
        <v>0.17142857142857143</v>
      </c>
      <c r="U8" s="18">
        <f t="shared" si="3"/>
        <v>5.1136363636363633E-2</v>
      </c>
    </row>
    <row r="9" spans="1:25">
      <c r="A9" s="19">
        <v>6</v>
      </c>
      <c r="B9" s="20" t="s">
        <v>15</v>
      </c>
      <c r="C9" s="6">
        <f>2-INDEX(D$5:$Q$19,COLUMN(A4),ROW(A4)-COLUMN(A4)+1)</f>
        <v>2</v>
      </c>
      <c r="D9" s="6">
        <f>2-INDEX(E$5:$Q$19,COLUMN(B4),ROW(B4)-COLUMN(B4)+1)</f>
        <v>1</v>
      </c>
      <c r="E9" s="6">
        <f>2-INDEX(F$5:$Q$19,COLUMN(C4),ROW(C4)-COLUMN(C4)+1)</f>
        <v>2</v>
      </c>
      <c r="F9" s="6">
        <f>2-INDEX(G$5:$Q$19,COLUMN(D4),ROW(D4)-COLUMN(D4)+1)</f>
        <v>1</v>
      </c>
      <c r="G9" s="10">
        <v>0</v>
      </c>
      <c r="H9" s="3">
        <v>1</v>
      </c>
      <c r="I9" s="7">
        <v>2</v>
      </c>
      <c r="J9" s="7">
        <v>1</v>
      </c>
      <c r="K9" s="7">
        <v>1</v>
      </c>
      <c r="L9" s="7">
        <v>1</v>
      </c>
      <c r="M9" s="7">
        <v>1</v>
      </c>
      <c r="N9" s="7">
        <v>1</v>
      </c>
      <c r="O9" s="7">
        <v>1</v>
      </c>
      <c r="P9" s="7">
        <v>1</v>
      </c>
      <c r="Q9" s="7">
        <v>1</v>
      </c>
      <c r="R9" s="8">
        <f t="shared" si="0"/>
        <v>17</v>
      </c>
      <c r="S9" s="9">
        <f t="shared" si="1"/>
        <v>8.0952380952380956E-2</v>
      </c>
      <c r="T9" s="15">
        <f t="shared" si="2"/>
        <v>0.48571428571428577</v>
      </c>
      <c r="U9" s="18">
        <f t="shared" si="3"/>
        <v>0.14488636363636365</v>
      </c>
    </row>
    <row r="10" spans="1:25">
      <c r="A10" s="19">
        <v>2</v>
      </c>
      <c r="B10" s="20" t="s">
        <v>11</v>
      </c>
      <c r="C10" s="6">
        <f>2-INDEX(D$5:$Q$19,COLUMN(A5),ROW(A5)-COLUMN(A5)+1)</f>
        <v>2</v>
      </c>
      <c r="D10" s="6">
        <f>2-INDEX(E$5:$Q$19,COLUMN(B5),ROW(B5)-COLUMN(B5)+1)</f>
        <v>1</v>
      </c>
      <c r="E10" s="6">
        <f>2-INDEX(F$5:$Q$19,COLUMN(C5),ROW(C5)-COLUMN(C5)+1)</f>
        <v>2</v>
      </c>
      <c r="F10" s="6">
        <f>2-INDEX(G$5:$Q$19,COLUMN(D5),ROW(D5)-COLUMN(D5)+1)</f>
        <v>1</v>
      </c>
      <c r="G10" s="6">
        <f>2-INDEX(H$5:$Q$19,COLUMN(E5),ROW(E5)-COLUMN(E5)+1)</f>
        <v>1</v>
      </c>
      <c r="H10" s="10">
        <v>0</v>
      </c>
      <c r="I10" s="7">
        <v>0</v>
      </c>
      <c r="J10" s="7">
        <v>0</v>
      </c>
      <c r="K10" s="7">
        <v>1</v>
      </c>
      <c r="L10" s="7">
        <v>0</v>
      </c>
      <c r="M10" s="7">
        <v>0</v>
      </c>
      <c r="N10" s="7">
        <v>0</v>
      </c>
      <c r="O10" s="7">
        <v>0</v>
      </c>
      <c r="P10" s="7">
        <v>1</v>
      </c>
      <c r="Q10" s="7">
        <v>1</v>
      </c>
      <c r="R10" s="8">
        <f t="shared" si="0"/>
        <v>10</v>
      </c>
      <c r="S10" s="9">
        <f t="shared" si="1"/>
        <v>4.7619047619047616E-2</v>
      </c>
      <c r="T10" s="15">
        <f t="shared" si="2"/>
        <v>9.5238095238095233E-2</v>
      </c>
      <c r="U10" s="18">
        <f t="shared" si="3"/>
        <v>2.8409090909090908E-2</v>
      </c>
      <c r="X10" s="1"/>
      <c r="Y10" s="1"/>
    </row>
    <row r="11" spans="1:25">
      <c r="A11" s="19">
        <v>2</v>
      </c>
      <c r="B11" s="20" t="s">
        <v>16</v>
      </c>
      <c r="C11" s="6">
        <f>2-INDEX(D$5:$Q$19,COLUMN(A6),ROW(A6)-COLUMN(A6)+1)</f>
        <v>2</v>
      </c>
      <c r="D11" s="6">
        <f>2-INDEX(E$5:$Q$19,COLUMN(B6),ROW(B6)-COLUMN(B6)+1)</f>
        <v>1</v>
      </c>
      <c r="E11" s="6">
        <f>2-INDEX(F$5:$Q$19,COLUMN(C6),ROW(C6)-COLUMN(C6)+1)</f>
        <v>1</v>
      </c>
      <c r="F11" s="6">
        <f>2-INDEX(G$5:$Q$19,COLUMN(D6),ROW(D6)-COLUMN(D6)+1)</f>
        <v>1</v>
      </c>
      <c r="G11" s="6">
        <f>2-INDEX(H$5:$Q$19,COLUMN(E6),ROW(E6)-COLUMN(E6)+1)</f>
        <v>0</v>
      </c>
      <c r="H11" s="6">
        <f>2-INDEX(I$5:$Q$19,COLUMN(F6),ROW(F6)-COLUMN(F6)+1)</f>
        <v>2</v>
      </c>
      <c r="I11" s="10">
        <v>0</v>
      </c>
      <c r="J11" s="3">
        <v>0</v>
      </c>
      <c r="K11" s="3">
        <v>1</v>
      </c>
      <c r="L11" s="3">
        <v>0</v>
      </c>
      <c r="M11" s="3">
        <v>0</v>
      </c>
      <c r="N11" s="3">
        <v>1</v>
      </c>
      <c r="O11" s="3">
        <v>1</v>
      </c>
      <c r="P11" s="3">
        <v>1</v>
      </c>
      <c r="Q11" s="3">
        <v>1</v>
      </c>
      <c r="R11" s="8">
        <f t="shared" si="0"/>
        <v>12</v>
      </c>
      <c r="S11" s="9">
        <f t="shared" si="1"/>
        <v>5.7142857142857141E-2</v>
      </c>
      <c r="T11" s="15">
        <f t="shared" si="2"/>
        <v>0.11428571428571428</v>
      </c>
      <c r="U11" s="18">
        <f t="shared" si="3"/>
        <v>3.4090909090909088E-2</v>
      </c>
      <c r="X11" s="1"/>
      <c r="Y11" s="1"/>
    </row>
    <row r="12" spans="1:25">
      <c r="A12" s="19">
        <v>3</v>
      </c>
      <c r="B12" s="20" t="s">
        <v>22</v>
      </c>
      <c r="C12" s="6">
        <f>2-INDEX(D$5:$Q$19,COLUMN(A7),ROW(A7)-COLUMN(A7)+1)</f>
        <v>1</v>
      </c>
      <c r="D12" s="6">
        <f>2-INDEX(E$5:$Q$19,COLUMN(B7),ROW(B7)-COLUMN(B7)+1)</f>
        <v>1</v>
      </c>
      <c r="E12" s="6">
        <f>2-INDEX(F$5:$Q$19,COLUMN(C7),ROW(C7)-COLUMN(C7)+1)</f>
        <v>1</v>
      </c>
      <c r="F12" s="6">
        <f>2-INDEX(G$5:$Q$19,COLUMN(D7),ROW(D7)-COLUMN(D7)+1)</f>
        <v>2</v>
      </c>
      <c r="G12" s="6">
        <f>2-INDEX(H$5:$Q$19,COLUMN(E7),ROW(E7)-COLUMN(E7)+1)</f>
        <v>1</v>
      </c>
      <c r="H12" s="6">
        <f>2-INDEX(I$5:$Q$19,COLUMN(F7),ROW(F7)-COLUMN(F7)+1)</f>
        <v>2</v>
      </c>
      <c r="I12" s="6">
        <f>2-INDEX(J$5:$Q$19,COLUMN(G7),ROW(G7)-COLUMN(G7)+1)</f>
        <v>2</v>
      </c>
      <c r="J12" s="10">
        <v>0</v>
      </c>
      <c r="K12" s="3">
        <v>2</v>
      </c>
      <c r="L12" s="3">
        <v>2</v>
      </c>
      <c r="M12" s="3">
        <v>2</v>
      </c>
      <c r="N12" s="3">
        <v>2</v>
      </c>
      <c r="O12" s="3">
        <v>2</v>
      </c>
      <c r="P12" s="3">
        <v>2</v>
      </c>
      <c r="Q12" s="3">
        <v>2</v>
      </c>
      <c r="R12" s="8">
        <f>SUM(C12:Q12)</f>
        <v>24</v>
      </c>
      <c r="S12" s="9">
        <f t="shared" si="1"/>
        <v>0.11428571428571428</v>
      </c>
      <c r="T12" s="15">
        <f t="shared" si="2"/>
        <v>0.34285714285714286</v>
      </c>
      <c r="U12" s="18">
        <f t="shared" si="3"/>
        <v>0.10227272727272727</v>
      </c>
      <c r="X12" s="1"/>
      <c r="Y12" s="1"/>
    </row>
    <row r="13" spans="1:25">
      <c r="A13" s="19">
        <v>6</v>
      </c>
      <c r="B13" s="20" t="s">
        <v>21</v>
      </c>
      <c r="C13" s="6">
        <f>2-INDEX(D$5:$Q$19,COLUMN(A8),ROW(A8)-COLUMN(A8)+1)</f>
        <v>1</v>
      </c>
      <c r="D13" s="6">
        <f>2-INDEX(E$5:$Q$19,COLUMN(B8),ROW(B8)-COLUMN(B8)+1)</f>
        <v>0</v>
      </c>
      <c r="E13" s="6">
        <f>2-INDEX(F$5:$Q$19,COLUMN(C8),ROW(C8)-COLUMN(C8)+1)</f>
        <v>1</v>
      </c>
      <c r="F13" s="6">
        <f>2-INDEX(G$5:$Q$19,COLUMN(D8),ROW(D8)-COLUMN(D8)+1)</f>
        <v>1</v>
      </c>
      <c r="G13" s="6">
        <f>2-INDEX(H$5:$Q$19,COLUMN(E8),ROW(E8)-COLUMN(E8)+1)</f>
        <v>1</v>
      </c>
      <c r="H13" s="6">
        <f>2-INDEX(I$5:$Q$19,COLUMN(F8),ROW(F8)-COLUMN(F8)+1)</f>
        <v>1</v>
      </c>
      <c r="I13" s="6">
        <f>2-INDEX(J$5:$Q$19,COLUMN(G8),ROW(G8)-COLUMN(G8)+1)</f>
        <v>1</v>
      </c>
      <c r="J13" s="6">
        <f>2-INDEX(K$5:$Q$19,COLUMN(H8),ROW(H8)-COLUMN(H8)+1)</f>
        <v>0</v>
      </c>
      <c r="K13" s="10">
        <v>0</v>
      </c>
      <c r="L13" s="3">
        <v>0</v>
      </c>
      <c r="M13" s="3">
        <v>0</v>
      </c>
      <c r="N13" s="3">
        <v>0</v>
      </c>
      <c r="O13" s="1">
        <v>0</v>
      </c>
      <c r="P13" s="3">
        <v>0</v>
      </c>
      <c r="Q13" s="3">
        <v>0</v>
      </c>
      <c r="R13" s="8">
        <f t="shared" si="0"/>
        <v>6</v>
      </c>
      <c r="S13" s="9">
        <f t="shared" si="1"/>
        <v>2.8571428571428571E-2</v>
      </c>
      <c r="T13" s="15">
        <f t="shared" si="2"/>
        <v>0.17142857142857143</v>
      </c>
      <c r="U13" s="18">
        <f t="shared" si="3"/>
        <v>5.1136363636363633E-2</v>
      </c>
      <c r="X13" s="1"/>
      <c r="Y13" s="1"/>
    </row>
    <row r="14" spans="1:25">
      <c r="A14" s="19">
        <v>2</v>
      </c>
      <c r="B14" s="20" t="s">
        <v>20</v>
      </c>
      <c r="C14" s="6">
        <f>2-INDEX(D$5:$Q$19,COLUMN(A9),ROW(A9)-COLUMN(A9)+1)</f>
        <v>1</v>
      </c>
      <c r="D14" s="6">
        <f>2-INDEX(E$5:$Q$19,COLUMN(B9),ROW(B9)-COLUMN(B9)+1)</f>
        <v>0</v>
      </c>
      <c r="E14" s="6">
        <f>2-INDEX(F$5:$Q$19,COLUMN(C9),ROW(C9)-COLUMN(C9)+1)</f>
        <v>0</v>
      </c>
      <c r="F14" s="6">
        <f>2-INDEX(G$5:$Q$19,COLUMN(D9),ROW(D9)-COLUMN(D9)+1)</f>
        <v>1</v>
      </c>
      <c r="G14" s="6">
        <f>2-INDEX(H$5:$Q$19,COLUMN(E9),ROW(E9)-COLUMN(E9)+1)</f>
        <v>1</v>
      </c>
      <c r="H14" s="6">
        <f>2-INDEX(I$5:$Q$19,COLUMN(F9),ROW(F9)-COLUMN(F9)+1)</f>
        <v>2</v>
      </c>
      <c r="I14" s="6">
        <f>2-INDEX(J$5:$Q$19,COLUMN(G9),ROW(G9)-COLUMN(G9)+1)</f>
        <v>2</v>
      </c>
      <c r="J14" s="6">
        <f>2-INDEX(K$5:$Q$19,COLUMN(H9),ROW(H9)-COLUMN(H9)+1)</f>
        <v>0</v>
      </c>
      <c r="K14" s="6">
        <f>2-INDEX(L$5:$Q$19,COLUMN(I9),ROW(I9)-COLUMN(I9)+1)</f>
        <v>2</v>
      </c>
      <c r="L14" s="10">
        <v>0</v>
      </c>
      <c r="M14" s="3">
        <v>0</v>
      </c>
      <c r="N14" s="3">
        <v>0</v>
      </c>
      <c r="O14" s="3">
        <v>1</v>
      </c>
      <c r="P14" s="1">
        <v>1</v>
      </c>
      <c r="Q14" s="3">
        <v>1</v>
      </c>
      <c r="R14" s="8">
        <f t="shared" si="0"/>
        <v>12</v>
      </c>
      <c r="S14" s="9">
        <f t="shared" si="1"/>
        <v>5.7142857142857141E-2</v>
      </c>
      <c r="T14" s="15">
        <f t="shared" si="2"/>
        <v>0.11428571428571428</v>
      </c>
      <c r="U14" s="18">
        <f t="shared" si="3"/>
        <v>3.4090909090909088E-2</v>
      </c>
    </row>
    <row r="15" spans="1:25">
      <c r="A15" s="19">
        <v>3</v>
      </c>
      <c r="B15" s="20" t="s">
        <v>19</v>
      </c>
      <c r="C15" s="6">
        <f>2-INDEX(D$5:$Q$19,COLUMN(A10),ROW(A10)-COLUMN(A10)+1)</f>
        <v>1</v>
      </c>
      <c r="D15" s="6">
        <f>2-INDEX(E$5:$Q$19,COLUMN(B10),ROW(B10)-COLUMN(B10)+1)</f>
        <v>0</v>
      </c>
      <c r="E15" s="6">
        <f>2-INDEX(F$5:$Q$19,COLUMN(C10),ROW(C10)-COLUMN(C10)+1)</f>
        <v>0</v>
      </c>
      <c r="F15" s="6">
        <f>2-INDEX(G$5:$Q$19,COLUMN(D10),ROW(D10)-COLUMN(D10)+1)</f>
        <v>1</v>
      </c>
      <c r="G15" s="6">
        <f>2-INDEX(H$5:$Q$19,COLUMN(E10),ROW(E10)-COLUMN(E10)+1)</f>
        <v>1</v>
      </c>
      <c r="H15" s="6">
        <f>2-INDEX(I$5:$Q$19,COLUMN(F10),ROW(F10)-COLUMN(F10)+1)</f>
        <v>2</v>
      </c>
      <c r="I15" s="6">
        <f>2-INDEX(J$5:$Q$19,COLUMN(G10),ROW(G10)-COLUMN(G10)+1)</f>
        <v>2</v>
      </c>
      <c r="J15" s="6">
        <f>2-INDEX(K$5:$Q$19,COLUMN(H10),ROW(H10)-COLUMN(H10)+1)</f>
        <v>0</v>
      </c>
      <c r="K15" s="6">
        <f>2-INDEX(L$5:$Q$19,COLUMN(I10),ROW(I10)-COLUMN(I10)+1)</f>
        <v>2</v>
      </c>
      <c r="L15" s="6">
        <f>2-INDEX(M$5:$Q$19,COLUMN(J10),ROW(J10)-COLUMN(J10)+1)</f>
        <v>2</v>
      </c>
      <c r="M15" s="10">
        <v>0</v>
      </c>
      <c r="N15" s="3">
        <v>1</v>
      </c>
      <c r="O15" s="3">
        <v>1</v>
      </c>
      <c r="P15" s="3">
        <v>1</v>
      </c>
      <c r="Q15" s="1">
        <v>1</v>
      </c>
      <c r="R15" s="8">
        <f t="shared" si="0"/>
        <v>15</v>
      </c>
      <c r="S15" s="9">
        <f t="shared" si="1"/>
        <v>7.1428571428571425E-2</v>
      </c>
      <c r="T15" s="15">
        <f t="shared" si="2"/>
        <v>0.21428571428571427</v>
      </c>
      <c r="U15" s="18">
        <f t="shared" si="3"/>
        <v>6.3920454545454544E-2</v>
      </c>
    </row>
    <row r="16" spans="1:25">
      <c r="A16" s="19">
        <v>2</v>
      </c>
      <c r="B16" s="20" t="s">
        <v>23</v>
      </c>
      <c r="C16" s="6">
        <f>2-INDEX(D$5:$Q$19,COLUMN(A11),ROW(A11)-COLUMN(A11)+1)</f>
        <v>2</v>
      </c>
      <c r="D16" s="6">
        <f>2-INDEX(E$5:$Q$19,COLUMN(B11),ROW(B11)-COLUMN(B11)+1)</f>
        <v>1</v>
      </c>
      <c r="E16" s="6">
        <f>2-INDEX(F$5:$Q$19,COLUMN(C11),ROW(C11)-COLUMN(C11)+1)</f>
        <v>2</v>
      </c>
      <c r="F16" s="6">
        <f>2-INDEX(G$5:$Q$19,COLUMN(D11),ROW(D11)-COLUMN(D11)+1)</f>
        <v>2</v>
      </c>
      <c r="G16" s="6">
        <f>2-INDEX(H$5:$Q$19,COLUMN(E11),ROW(E11)-COLUMN(E11)+1)</f>
        <v>1</v>
      </c>
      <c r="H16" s="6">
        <f>2-INDEX(I$5:$Q$19,COLUMN(F11),ROW(F11)-COLUMN(F11)+1)</f>
        <v>2</v>
      </c>
      <c r="I16" s="6">
        <f>2-INDEX(J$5:$Q$19,COLUMN(G11),ROW(G11)-COLUMN(G11)+1)</f>
        <v>1</v>
      </c>
      <c r="J16" s="6">
        <f>2-INDEX(K$5:$Q$19,COLUMN(H11),ROW(H11)-COLUMN(H11)+1)</f>
        <v>0</v>
      </c>
      <c r="K16" s="6">
        <f>2-INDEX(L$5:$Q$19,COLUMN(I11),ROW(I11)-COLUMN(I11)+1)</f>
        <v>2</v>
      </c>
      <c r="L16" s="6">
        <f>2-INDEX(M$5:$Q$19,COLUMN(J11),ROW(J11)-COLUMN(J11)+1)</f>
        <v>2</v>
      </c>
      <c r="M16" s="6">
        <f>2-INDEX(N$5:$Q$19,COLUMN(K11),ROW(K11)-COLUMN(K11)+1)</f>
        <v>1</v>
      </c>
      <c r="N16" s="10">
        <v>0</v>
      </c>
      <c r="O16" s="3">
        <v>1</v>
      </c>
      <c r="P16" s="3">
        <v>1</v>
      </c>
      <c r="Q16" s="3">
        <v>1</v>
      </c>
      <c r="R16" s="8">
        <f t="shared" si="0"/>
        <v>19</v>
      </c>
      <c r="S16" s="9">
        <f t="shared" si="1"/>
        <v>9.0476190476190474E-2</v>
      </c>
      <c r="T16" s="15">
        <f t="shared" si="2"/>
        <v>0.18095238095238095</v>
      </c>
      <c r="U16" s="18">
        <f t="shared" si="3"/>
        <v>5.3977272727272728E-2</v>
      </c>
    </row>
    <row r="17" spans="1:21">
      <c r="A17" s="19">
        <v>4</v>
      </c>
      <c r="B17" s="20" t="s">
        <v>5</v>
      </c>
      <c r="C17" s="6">
        <f>2-INDEX(D$5:$Q$19,COLUMN(A12),ROW(A12)-COLUMN(A12)+1)</f>
        <v>2</v>
      </c>
      <c r="D17" s="6">
        <f>2-INDEX(E$5:$Q$19,COLUMN(B12),ROW(B12)-COLUMN(B12)+1)</f>
        <v>0</v>
      </c>
      <c r="E17" s="6">
        <f>2-INDEX(F$5:$Q$19,COLUMN(C12),ROW(C12)-COLUMN(C12)+1)</f>
        <v>2</v>
      </c>
      <c r="F17" s="6">
        <f>2-INDEX(G$5:$Q$19,COLUMN(D12),ROW(D12)-COLUMN(D12)+1)</f>
        <v>2</v>
      </c>
      <c r="G17" s="6">
        <f>2-INDEX(H$5:$Q$19,COLUMN(E12),ROW(E12)-COLUMN(E12)+1)</f>
        <v>1</v>
      </c>
      <c r="H17" s="6">
        <f>2-INDEX(I$5:$Q$19,COLUMN(F12),ROW(F12)-COLUMN(F12)+1)</f>
        <v>2</v>
      </c>
      <c r="I17" s="6">
        <f>2-INDEX(J$5:$Q$19,COLUMN(G12),ROW(G12)-COLUMN(G12)+1)</f>
        <v>1</v>
      </c>
      <c r="J17" s="6">
        <f>2-INDEX(K$5:$Q$19,COLUMN(H12),ROW(H12)-COLUMN(H12)+1)</f>
        <v>0</v>
      </c>
      <c r="K17" s="6">
        <f>2-INDEX(L$5:$Q$19,COLUMN(I12),ROW(I12)-COLUMN(I12)+1)</f>
        <v>2</v>
      </c>
      <c r="L17" s="6">
        <f>2-INDEX(M$5:$Q$19,COLUMN(J12),ROW(J12)-COLUMN(J12)+1)</f>
        <v>1</v>
      </c>
      <c r="M17" s="6">
        <f>2-INDEX(N$5:$Q$19,COLUMN(K12),ROW(K12)-COLUMN(K12)+1)</f>
        <v>1</v>
      </c>
      <c r="N17" s="6">
        <f>2-INDEX(O$5:$Q$19,COLUMN(L12),ROW(L12)-COLUMN(L12)+1)</f>
        <v>1</v>
      </c>
      <c r="O17" s="10">
        <v>0</v>
      </c>
      <c r="P17" s="3">
        <v>0</v>
      </c>
      <c r="Q17" s="3">
        <v>1</v>
      </c>
      <c r="R17" s="8">
        <f t="shared" si="0"/>
        <v>16</v>
      </c>
      <c r="S17" s="9">
        <f t="shared" si="1"/>
        <v>7.6190476190476197E-2</v>
      </c>
      <c r="T17" s="15">
        <f t="shared" si="2"/>
        <v>0.30476190476190479</v>
      </c>
      <c r="U17" s="18">
        <f t="shared" si="3"/>
        <v>9.0909090909090912E-2</v>
      </c>
    </row>
    <row r="18" spans="1:21">
      <c r="A18" s="19">
        <v>1</v>
      </c>
      <c r="B18" s="20" t="s">
        <v>6</v>
      </c>
      <c r="C18" s="6">
        <f>2-INDEX(D$5:$Q$19,COLUMN(A13),ROW(A13)-COLUMN(A13)+1)</f>
        <v>2</v>
      </c>
      <c r="D18" s="6">
        <f>2-INDEX(E$5:$Q$19,COLUMN(B13),ROW(B13)-COLUMN(B13)+1)</f>
        <v>0</v>
      </c>
      <c r="E18" s="6">
        <f>2-INDEX(F$5:$Q$19,COLUMN(C13),ROW(C13)-COLUMN(C13)+1)</f>
        <v>1</v>
      </c>
      <c r="F18" s="6">
        <f>2-INDEX(G$5:$Q$19,COLUMN(D13),ROW(D13)-COLUMN(D13)+1)</f>
        <v>1</v>
      </c>
      <c r="G18" s="6">
        <f>2-INDEX(H$5:$Q$19,COLUMN(E13),ROW(E13)-COLUMN(E13)+1)</f>
        <v>1</v>
      </c>
      <c r="H18" s="6">
        <f>2-INDEX(I$5:$Q$19,COLUMN(F13),ROW(F13)-COLUMN(F13)+1)</f>
        <v>1</v>
      </c>
      <c r="I18" s="6">
        <f>2-INDEX(J$5:$Q$19,COLUMN(G13),ROW(G13)-COLUMN(G13)+1)</f>
        <v>1</v>
      </c>
      <c r="J18" s="6">
        <f>2-INDEX(K$5:$Q$19,COLUMN(H13),ROW(H13)-COLUMN(H13)+1)</f>
        <v>0</v>
      </c>
      <c r="K18" s="6">
        <f>2-INDEX(L$5:$Q$19,COLUMN(I13),ROW(I13)-COLUMN(I13)+1)</f>
        <v>2</v>
      </c>
      <c r="L18" s="6">
        <f>2-INDEX(M$5:$Q$19,COLUMN(J13),ROW(J13)-COLUMN(J13)+1)</f>
        <v>1</v>
      </c>
      <c r="M18" s="6">
        <f>2-INDEX(N$5:$Q$19,COLUMN(K13),ROW(K13)-COLUMN(K13)+1)</f>
        <v>1</v>
      </c>
      <c r="N18" s="6">
        <f>2-INDEX(O$5:$Q$19,COLUMN(L13),ROW(L13)-COLUMN(L13)+1)</f>
        <v>1</v>
      </c>
      <c r="O18" s="6">
        <f>2-INDEX(P$5:$Q$19,COLUMN(M13),ROW(M13)-COLUMN(M13)+1)</f>
        <v>2</v>
      </c>
      <c r="P18" s="10">
        <v>0</v>
      </c>
      <c r="Q18" s="3">
        <v>1</v>
      </c>
      <c r="R18" s="8">
        <f t="shared" si="0"/>
        <v>15</v>
      </c>
      <c r="S18" s="9">
        <f t="shared" si="1"/>
        <v>7.1428571428571425E-2</v>
      </c>
      <c r="T18" s="15">
        <f t="shared" si="2"/>
        <v>7.1428571428571425E-2</v>
      </c>
      <c r="U18" s="18">
        <f t="shared" si="3"/>
        <v>2.130681818181818E-2</v>
      </c>
    </row>
    <row r="19" spans="1:21" ht="13.5" thickBot="1">
      <c r="A19" s="19">
        <v>4</v>
      </c>
      <c r="B19" s="20" t="s">
        <v>14</v>
      </c>
      <c r="C19" s="6">
        <f>2-INDEX(D$5:$Q$19,COLUMN(A14),ROW(A14)-COLUMN(A14)+1)</f>
        <v>2</v>
      </c>
      <c r="D19" s="6">
        <f>2-INDEX(E$5:$Q$19,COLUMN(B14),ROW(B14)-COLUMN(B14)+1)</f>
        <v>0</v>
      </c>
      <c r="E19" s="6">
        <f>2-INDEX(F$5:$Q$19,COLUMN(C14),ROW(C14)-COLUMN(C14)+1)</f>
        <v>2</v>
      </c>
      <c r="F19" s="6">
        <f>2-INDEX(G$5:$Q$19,COLUMN(D14),ROW(D14)-COLUMN(D14)+1)</f>
        <v>1</v>
      </c>
      <c r="G19" s="6">
        <f>2-INDEX(H$5:$Q$19,COLUMN(E14),ROW(E14)-COLUMN(E14)+1)</f>
        <v>1</v>
      </c>
      <c r="H19" s="6">
        <f>2-INDEX(I$5:$Q$19,COLUMN(F14),ROW(F14)-COLUMN(F14)+1)</f>
        <v>1</v>
      </c>
      <c r="I19" s="6">
        <f>2-INDEX(J$5:$Q$19,COLUMN(G14),ROW(G14)-COLUMN(G14)+1)</f>
        <v>1</v>
      </c>
      <c r="J19" s="6">
        <f>2-INDEX(K$5:$Q$19,COLUMN(H14),ROW(H14)-COLUMN(H14)+1)</f>
        <v>0</v>
      </c>
      <c r="K19" s="6">
        <f>2-INDEX(L$5:$Q$19,COLUMN(I14),ROW(I14)-COLUMN(I14)+1)</f>
        <v>2</v>
      </c>
      <c r="L19" s="6">
        <f>2-INDEX(M$5:$Q$19,COLUMN(J14),ROW(J14)-COLUMN(J14)+1)</f>
        <v>1</v>
      </c>
      <c r="M19" s="6">
        <f>2-INDEX(N$5:$Q$19,COLUMN(K14),ROW(K14)-COLUMN(K14)+1)</f>
        <v>1</v>
      </c>
      <c r="N19" s="6">
        <f>2-INDEX(O$5:$Q$19,COLUMN(L14),ROW(L14)-COLUMN(L14)+1)</f>
        <v>1</v>
      </c>
      <c r="O19" s="6">
        <f>2-INDEX(P$5:$Q$19,COLUMN(M14),ROW(M14)-COLUMN(M14)+1)</f>
        <v>1</v>
      </c>
      <c r="P19" s="6">
        <f>2-INDEX(Q$5:$Q$19,COLUMN(N14),ROW(N14)-COLUMN(N14)+1)</f>
        <v>1</v>
      </c>
      <c r="Q19" s="10">
        <v>0</v>
      </c>
      <c r="R19" s="8">
        <f t="shared" si="0"/>
        <v>15</v>
      </c>
      <c r="S19" s="9">
        <f t="shared" si="1"/>
        <v>7.1428571428571425E-2</v>
      </c>
      <c r="T19" s="15">
        <f t="shared" si="2"/>
        <v>0.2857142857142857</v>
      </c>
      <c r="U19" s="18">
        <f t="shared" si="3"/>
        <v>8.5227272727272721E-2</v>
      </c>
    </row>
    <row r="20" spans="1:21">
      <c r="A20" s="22"/>
      <c r="B20" s="21"/>
      <c r="F20" s="66"/>
      <c r="G20" s="66"/>
      <c r="H20" s="66"/>
      <c r="I20" s="66"/>
      <c r="J20" s="66"/>
      <c r="K20" s="66"/>
      <c r="L20" s="66"/>
      <c r="M20" s="66"/>
      <c r="N20" s="66"/>
      <c r="O20" s="66"/>
      <c r="P20" s="66"/>
      <c r="Q20" s="67"/>
      <c r="R20" s="8">
        <f>SUM(R5:R19)</f>
        <v>210</v>
      </c>
      <c r="S20" s="9">
        <f>SUM(S5:S19)</f>
        <v>1</v>
      </c>
      <c r="T20" s="15">
        <f>SUM(T5:T19)</f>
        <v>3.3523809523809525</v>
      </c>
      <c r="U20" s="16">
        <f>SUM(U5:U19)</f>
        <v>1</v>
      </c>
    </row>
    <row r="21" spans="1:21">
      <c r="C21" s="4"/>
      <c r="G21" s="66"/>
      <c r="H21" s="66"/>
      <c r="I21" s="66"/>
      <c r="J21" s="66"/>
      <c r="K21" s="66"/>
      <c r="L21" s="66"/>
      <c r="M21" s="66"/>
      <c r="N21" s="66"/>
      <c r="O21" s="66"/>
      <c r="P21" s="66"/>
      <c r="Q21" s="67"/>
    </row>
    <row r="22" spans="1:21">
      <c r="C22">
        <v>0</v>
      </c>
      <c r="D22" t="s">
        <v>1</v>
      </c>
      <c r="E22"/>
      <c r="F22"/>
      <c r="G22" s="68"/>
      <c r="H22" s="66"/>
      <c r="I22" s="66"/>
      <c r="J22" s="66"/>
      <c r="K22" s="66"/>
      <c r="L22" s="66"/>
      <c r="M22" s="66"/>
      <c r="N22" s="66"/>
      <c r="O22" s="66"/>
      <c r="P22" s="66"/>
      <c r="Q22" s="68"/>
    </row>
    <row r="23" spans="1:21">
      <c r="C23">
        <v>1</v>
      </c>
      <c r="D23" t="s">
        <v>3</v>
      </c>
      <c r="E23"/>
      <c r="F23"/>
      <c r="G23" s="68"/>
      <c r="H23" s="68"/>
      <c r="I23" s="66"/>
      <c r="J23" s="66"/>
      <c r="K23" s="66"/>
      <c r="L23" s="66"/>
      <c r="M23" s="66"/>
      <c r="N23" s="66"/>
      <c r="O23" s="66"/>
      <c r="P23" s="66"/>
      <c r="Q23" s="68"/>
    </row>
    <row r="24" spans="1:21">
      <c r="C24">
        <v>2</v>
      </c>
      <c r="D24" t="s">
        <v>2</v>
      </c>
      <c r="E24"/>
      <c r="F24"/>
      <c r="G24" s="68"/>
      <c r="H24" s="68"/>
      <c r="I24" s="68"/>
      <c r="J24" s="66"/>
      <c r="K24" s="66"/>
      <c r="L24" s="66"/>
      <c r="M24" s="66"/>
      <c r="N24" s="66"/>
      <c r="O24" s="66"/>
      <c r="P24" s="66"/>
      <c r="Q24" s="68"/>
    </row>
    <row r="25" spans="1:21">
      <c r="C25"/>
      <c r="D25"/>
      <c r="E25"/>
      <c r="F25"/>
      <c r="G25" s="68"/>
      <c r="H25" s="68"/>
      <c r="I25" s="68"/>
      <c r="J25" s="68"/>
      <c r="K25" s="66"/>
      <c r="L25" s="66"/>
      <c r="M25" s="66"/>
      <c r="N25" s="66"/>
      <c r="O25" s="66"/>
      <c r="P25" s="66"/>
      <c r="Q25" s="68"/>
    </row>
    <row r="26" spans="1:21">
      <c r="C26"/>
      <c r="D26"/>
      <c r="F26"/>
      <c r="G26" s="68"/>
      <c r="H26" s="68"/>
      <c r="I26" s="68"/>
      <c r="J26" s="68"/>
      <c r="K26" s="68"/>
      <c r="L26" s="66"/>
      <c r="M26" s="66"/>
      <c r="N26" s="66"/>
      <c r="O26" s="66"/>
      <c r="P26" s="66"/>
      <c r="Q26" s="68"/>
    </row>
    <row r="27" spans="1:21">
      <c r="C27"/>
      <c r="D27"/>
      <c r="F27"/>
      <c r="G27" s="68"/>
      <c r="H27" s="68"/>
      <c r="I27" s="68"/>
      <c r="J27" s="68"/>
      <c r="K27" s="68"/>
      <c r="L27" s="68"/>
      <c r="M27" s="66"/>
      <c r="N27" s="66"/>
      <c r="O27" s="66"/>
      <c r="P27" s="66"/>
      <c r="Q27" s="68"/>
    </row>
    <row r="28" spans="1:21">
      <c r="C28"/>
      <c r="D28"/>
      <c r="F28"/>
      <c r="G28" s="68"/>
      <c r="H28" s="68"/>
      <c r="I28" s="68"/>
      <c r="J28" s="68"/>
      <c r="K28" s="68"/>
      <c r="L28" s="68"/>
      <c r="M28" s="68"/>
      <c r="N28" s="66"/>
      <c r="O28" s="66"/>
      <c r="P28" s="66"/>
      <c r="Q28" s="68"/>
    </row>
    <row r="29" spans="1:21">
      <c r="C29"/>
      <c r="D29"/>
      <c r="F29"/>
      <c r="G29" s="68"/>
      <c r="H29" s="68"/>
      <c r="I29" s="68"/>
      <c r="J29" s="68"/>
      <c r="K29" s="68"/>
      <c r="L29" s="68"/>
      <c r="M29" s="68"/>
      <c r="N29" s="68"/>
      <c r="O29" s="66"/>
      <c r="P29" s="66"/>
      <c r="Q29" s="68"/>
    </row>
    <row r="30" spans="1:21">
      <c r="C30"/>
      <c r="D30"/>
      <c r="E30"/>
      <c r="F30"/>
      <c r="G30" s="68"/>
      <c r="H30" s="68"/>
      <c r="I30" s="68"/>
      <c r="J30" s="68"/>
      <c r="K30" s="68"/>
      <c r="L30" s="68"/>
      <c r="M30" s="68"/>
      <c r="N30" s="68"/>
      <c r="O30" s="68"/>
      <c r="P30" s="66"/>
      <c r="Q30" s="68"/>
    </row>
    <row r="31" spans="1:21">
      <c r="C31"/>
      <c r="D31"/>
      <c r="E31"/>
      <c r="F31"/>
      <c r="G31" s="68"/>
      <c r="H31" s="68"/>
      <c r="I31" s="68"/>
      <c r="J31" s="68"/>
      <c r="K31" s="68"/>
      <c r="L31" s="68"/>
      <c r="M31" s="68"/>
      <c r="N31" s="68"/>
      <c r="O31" s="68"/>
      <c r="P31" s="68"/>
      <c r="Q31" s="68"/>
    </row>
    <row r="32" spans="1:21">
      <c r="C32"/>
      <c r="D32"/>
      <c r="E32"/>
      <c r="F32"/>
      <c r="G32"/>
      <c r="H32"/>
      <c r="I32"/>
      <c r="J32"/>
      <c r="K32"/>
      <c r="L32"/>
      <c r="M32"/>
      <c r="N32"/>
      <c r="O32"/>
      <c r="P32"/>
      <c r="Q32"/>
    </row>
    <row r="33" spans="3:17">
      <c r="C33"/>
      <c r="D33"/>
      <c r="E33"/>
      <c r="F33"/>
      <c r="G33"/>
      <c r="H33"/>
      <c r="I33"/>
      <c r="J33"/>
      <c r="K33"/>
      <c r="L33"/>
      <c r="M33"/>
      <c r="N33"/>
      <c r="O33"/>
      <c r="P33"/>
      <c r="Q33"/>
    </row>
    <row r="34" spans="3:17">
      <c r="C34"/>
      <c r="D34"/>
      <c r="E34"/>
      <c r="F34"/>
      <c r="G34"/>
      <c r="H34"/>
      <c r="I34"/>
      <c r="J34"/>
      <c r="K34"/>
      <c r="L34"/>
      <c r="M34"/>
      <c r="N34"/>
      <c r="O34"/>
      <c r="P34"/>
      <c r="Q34"/>
    </row>
    <row r="35" spans="3:17">
      <c r="C35"/>
      <c r="D35"/>
      <c r="E35"/>
      <c r="F35"/>
      <c r="G35"/>
      <c r="H35"/>
      <c r="I35"/>
      <c r="J35"/>
      <c r="K35"/>
      <c r="L35"/>
      <c r="M35"/>
      <c r="N35"/>
      <c r="O35"/>
      <c r="P35"/>
      <c r="Q35"/>
    </row>
    <row r="36" spans="3:17">
      <c r="C36"/>
      <c r="D36"/>
      <c r="E36"/>
      <c r="F36"/>
      <c r="G36"/>
      <c r="H36"/>
      <c r="I36"/>
      <c r="J36"/>
      <c r="K36"/>
      <c r="L36"/>
      <c r="M36"/>
      <c r="N36"/>
      <c r="O36"/>
      <c r="P36"/>
      <c r="Q36"/>
    </row>
    <row r="37" spans="3:17">
      <c r="C37"/>
      <c r="D37"/>
      <c r="E37"/>
      <c r="F37"/>
      <c r="G37"/>
      <c r="H37"/>
      <c r="I37"/>
      <c r="J37"/>
      <c r="K37"/>
      <c r="L37"/>
      <c r="M37"/>
      <c r="N37"/>
      <c r="O37"/>
      <c r="P37"/>
      <c r="Q37"/>
    </row>
    <row r="38" spans="3:17">
      <c r="C38"/>
      <c r="D38"/>
      <c r="E38"/>
      <c r="F38"/>
      <c r="G38"/>
      <c r="H38"/>
      <c r="I38"/>
      <c r="J38"/>
      <c r="K38"/>
      <c r="L38"/>
      <c r="M38"/>
      <c r="N38"/>
      <c r="O38"/>
      <c r="P38"/>
      <c r="Q38"/>
    </row>
    <row r="39" spans="3:17">
      <c r="C39"/>
      <c r="D39"/>
      <c r="E39"/>
      <c r="F39"/>
      <c r="G39"/>
      <c r="H39"/>
      <c r="I39"/>
      <c r="J39"/>
      <c r="K39"/>
      <c r="L39"/>
      <c r="M39"/>
      <c r="N39"/>
      <c r="O39"/>
      <c r="P39"/>
      <c r="Q39"/>
    </row>
    <row r="40" spans="3:17">
      <c r="C40"/>
      <c r="D40"/>
      <c r="E40"/>
      <c r="F40"/>
      <c r="G40"/>
      <c r="H40"/>
      <c r="I40"/>
      <c r="J40"/>
      <c r="K40"/>
      <c r="L40"/>
      <c r="M40"/>
      <c r="N40"/>
      <c r="O40"/>
      <c r="P40"/>
      <c r="Q40"/>
    </row>
    <row r="41" spans="3:17">
      <c r="C41"/>
      <c r="D41"/>
      <c r="E41"/>
      <c r="F41"/>
      <c r="G41"/>
      <c r="H41"/>
      <c r="I41"/>
      <c r="J41"/>
      <c r="K41"/>
      <c r="L41"/>
      <c r="M41"/>
      <c r="N41"/>
      <c r="O41"/>
      <c r="P41"/>
      <c r="Q41"/>
    </row>
    <row r="42" spans="3:17">
      <c r="C42"/>
      <c r="D42"/>
      <c r="E42"/>
      <c r="F42"/>
      <c r="G42"/>
      <c r="H42"/>
      <c r="I42"/>
      <c r="J42"/>
      <c r="K42"/>
      <c r="L42"/>
      <c r="M42"/>
      <c r="N42"/>
      <c r="O42"/>
      <c r="P42"/>
      <c r="Q42"/>
    </row>
    <row r="43" spans="3:17">
      <c r="C43"/>
      <c r="D43"/>
      <c r="E43"/>
      <c r="F43"/>
      <c r="G43"/>
      <c r="H43"/>
      <c r="I43"/>
      <c r="J43"/>
      <c r="K43"/>
      <c r="L43"/>
      <c r="M43"/>
      <c r="N43"/>
      <c r="O43"/>
      <c r="P43"/>
      <c r="Q43"/>
    </row>
    <row r="44" spans="3:17">
      <c r="C44"/>
      <c r="D44"/>
      <c r="E44"/>
      <c r="F44"/>
      <c r="G44"/>
      <c r="H44"/>
      <c r="I44"/>
      <c r="J44"/>
      <c r="K44"/>
      <c r="L44"/>
      <c r="M44"/>
      <c r="N44"/>
      <c r="O44"/>
      <c r="P44"/>
      <c r="Q44"/>
    </row>
    <row r="45" spans="3:17">
      <c r="C45"/>
      <c r="D45"/>
      <c r="E45"/>
      <c r="F45"/>
      <c r="G45"/>
      <c r="H45"/>
      <c r="I45"/>
      <c r="J45"/>
      <c r="K45"/>
      <c r="L45"/>
      <c r="M45"/>
      <c r="N45"/>
      <c r="O45"/>
      <c r="P45"/>
      <c r="Q45"/>
    </row>
    <row r="46" spans="3:17">
      <c r="C46"/>
      <c r="D46"/>
      <c r="E46"/>
      <c r="F46"/>
      <c r="G46"/>
      <c r="H46"/>
      <c r="I46"/>
      <c r="J46"/>
      <c r="K46"/>
      <c r="L46"/>
      <c r="M46"/>
      <c r="N46"/>
      <c r="O46"/>
      <c r="P46"/>
      <c r="Q46"/>
    </row>
    <row r="47" spans="3:17">
      <c r="C47"/>
      <c r="D47"/>
      <c r="E47"/>
      <c r="F47"/>
      <c r="G47"/>
      <c r="H47"/>
      <c r="I47"/>
      <c r="J47"/>
      <c r="K47"/>
      <c r="L47"/>
      <c r="M47"/>
      <c r="N47"/>
      <c r="O47"/>
      <c r="P47"/>
      <c r="Q47"/>
    </row>
    <row r="48" spans="3:17">
      <c r="C48"/>
      <c r="D48"/>
      <c r="E48"/>
      <c r="F48"/>
      <c r="G48"/>
      <c r="H48"/>
      <c r="I48"/>
      <c r="J48"/>
      <c r="K48"/>
      <c r="L48"/>
      <c r="M48"/>
      <c r="N48"/>
      <c r="O48"/>
      <c r="P48"/>
      <c r="Q48"/>
    </row>
    <row r="49" spans="3:17">
      <c r="C49"/>
      <c r="D49"/>
      <c r="E49"/>
      <c r="F49"/>
      <c r="G49"/>
      <c r="H49"/>
      <c r="I49"/>
      <c r="J49"/>
      <c r="K49"/>
      <c r="L49"/>
      <c r="M49"/>
      <c r="N49"/>
      <c r="O49"/>
      <c r="P49"/>
      <c r="Q49"/>
    </row>
    <row r="50" spans="3:17">
      <c r="C50"/>
      <c r="D50"/>
      <c r="E50"/>
      <c r="F50"/>
      <c r="G50"/>
      <c r="H50"/>
      <c r="I50"/>
      <c r="J50"/>
      <c r="K50"/>
      <c r="L50"/>
      <c r="M50"/>
      <c r="N50"/>
      <c r="O50"/>
      <c r="P50"/>
      <c r="Q50"/>
    </row>
    <row r="51" spans="3:17">
      <c r="C51"/>
      <c r="D51"/>
      <c r="E51"/>
      <c r="F51"/>
      <c r="G51"/>
      <c r="H51"/>
      <c r="I51"/>
      <c r="J51"/>
      <c r="K51"/>
      <c r="L51"/>
      <c r="M51"/>
      <c r="N51"/>
      <c r="O51"/>
      <c r="P51"/>
      <c r="Q51"/>
    </row>
    <row r="52" spans="3:17">
      <c r="C52"/>
      <c r="D52"/>
      <c r="E52"/>
      <c r="F52"/>
      <c r="G52"/>
      <c r="H52"/>
      <c r="I52"/>
      <c r="J52"/>
      <c r="K52"/>
      <c r="L52"/>
      <c r="M52"/>
      <c r="N52"/>
      <c r="O52"/>
      <c r="P52"/>
      <c r="Q52"/>
    </row>
    <row r="53" spans="3:17">
      <c r="C53"/>
      <c r="D53"/>
      <c r="E53"/>
      <c r="F53"/>
      <c r="G53"/>
      <c r="H53"/>
      <c r="I53"/>
      <c r="J53"/>
      <c r="K53"/>
      <c r="L53"/>
      <c r="M53"/>
      <c r="N53"/>
      <c r="O53"/>
      <c r="P53"/>
      <c r="Q53"/>
    </row>
    <row r="54" spans="3:17">
      <c r="C54"/>
      <c r="D54"/>
      <c r="E54"/>
      <c r="F54"/>
      <c r="G54"/>
      <c r="H54"/>
      <c r="I54"/>
      <c r="J54"/>
      <c r="K54"/>
      <c r="L54"/>
      <c r="M54"/>
      <c r="N54"/>
      <c r="O54"/>
      <c r="P54"/>
      <c r="Q54"/>
    </row>
  </sheetData>
  <phoneticPr fontId="12" type="noConversion"/>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sheetPr codeName="Лист3"/>
  <dimension ref="B2:J28"/>
  <sheetViews>
    <sheetView workbookViewId="0">
      <selection activeCell="H23" sqref="H23:J28"/>
    </sheetView>
  </sheetViews>
  <sheetFormatPr defaultRowHeight="12.75"/>
  <cols>
    <col min="2" max="2" width="22.7109375" customWidth="1"/>
    <col min="5" max="5" width="10.28515625" customWidth="1"/>
    <col min="6" max="6" width="10.85546875" customWidth="1"/>
    <col min="9" max="9" width="10.140625" bestFit="1" customWidth="1"/>
    <col min="10" max="10" width="61.28515625" bestFit="1" customWidth="1"/>
    <col min="11" max="11" width="7.7109375" customWidth="1"/>
    <col min="12" max="12" width="4.42578125" customWidth="1"/>
  </cols>
  <sheetData>
    <row r="2" spans="2:6">
      <c r="B2" s="57" t="s">
        <v>61</v>
      </c>
      <c r="C2" s="57" t="s">
        <v>69</v>
      </c>
      <c r="D2" s="57" t="s">
        <v>70</v>
      </c>
      <c r="E2" s="60" t="s">
        <v>71</v>
      </c>
      <c r="F2" s="60" t="s">
        <v>72</v>
      </c>
    </row>
    <row r="3" spans="2:6">
      <c r="B3" s="58" t="s">
        <v>62</v>
      </c>
      <c r="C3" s="59">
        <f ca="1">yyyy!$E$24</f>
        <v>1.3714285714285714</v>
      </c>
      <c r="D3" s="59">
        <f t="shared" ref="D3:D8" si="0">AVERAGE($C$3:$C$10)</f>
        <v>1.2255952380952382</v>
      </c>
      <c r="E3" s="59">
        <f ca="1">yyyy!$E$24</f>
        <v>1.3714285714285714</v>
      </c>
      <c r="F3" s="59">
        <f>AVERAGE($E$3:$E$10)</f>
        <v>1.2654017857142859</v>
      </c>
    </row>
    <row r="4" spans="2:6">
      <c r="B4" s="58" t="s">
        <v>60</v>
      </c>
      <c r="C4" s="59">
        <f ca="1">xxx!$E$24</f>
        <v>1.3142857142857145</v>
      </c>
      <c r="D4" s="59">
        <f t="shared" si="0"/>
        <v>1.2255952380952382</v>
      </c>
      <c r="E4" s="59">
        <f ca="1">xxx!$E$24</f>
        <v>1.3142857142857145</v>
      </c>
      <c r="F4" s="59">
        <f t="shared" ref="F4:F10" si="1">AVERAGE($E$3:$E$10)</f>
        <v>1.2654017857142859</v>
      </c>
    </row>
    <row r="5" spans="2:6">
      <c r="B5" s="58" t="s">
        <v>66</v>
      </c>
      <c r="C5" s="59">
        <f ca="1">kkkk!$E$24</f>
        <v>1.3095238095238098</v>
      </c>
      <c r="D5" s="59">
        <f t="shared" si="0"/>
        <v>1.2255952380952382</v>
      </c>
      <c r="E5" s="59">
        <f ca="1">kkkk!$E$24</f>
        <v>1.3095238095238098</v>
      </c>
      <c r="F5" s="59">
        <f t="shared" si="1"/>
        <v>1.2654017857142859</v>
      </c>
    </row>
    <row r="6" spans="2:6">
      <c r="B6" s="58" t="s">
        <v>64</v>
      </c>
      <c r="C6" s="59">
        <f ca="1">www!E24</f>
        <v>1.2333333333333334</v>
      </c>
      <c r="D6" s="59">
        <f t="shared" si="0"/>
        <v>1.2255952380952382</v>
      </c>
      <c r="E6" s="59">
        <f>AVERAGE($C$3:$C$10)</f>
        <v>1.2255952380952382</v>
      </c>
      <c r="F6" s="59">
        <f t="shared" si="1"/>
        <v>1.2654017857142859</v>
      </c>
    </row>
    <row r="7" spans="2:6">
      <c r="B7" s="58" t="s">
        <v>67</v>
      </c>
      <c r="C7" s="59">
        <f ca="1">llll!E24</f>
        <v>1.2285714285714286</v>
      </c>
      <c r="D7" s="59">
        <f t="shared" si="0"/>
        <v>1.2255952380952382</v>
      </c>
      <c r="E7" s="59">
        <f>AVERAGE($C$3:$C$10)</f>
        <v>1.2255952380952382</v>
      </c>
      <c r="F7" s="59">
        <f t="shared" si="1"/>
        <v>1.2654017857142859</v>
      </c>
    </row>
    <row r="8" spans="2:6">
      <c r="B8" s="58" t="s">
        <v>68</v>
      </c>
      <c r="C8" s="59">
        <f ca="1">hhhh!E24</f>
        <v>1.2285714285714286</v>
      </c>
      <c r="D8" s="59">
        <f t="shared" si="0"/>
        <v>1.2255952380952382</v>
      </c>
      <c r="E8" s="59">
        <f>AVERAGE($C$3:$C$10)</f>
        <v>1.2255952380952382</v>
      </c>
      <c r="F8" s="59">
        <f t="shared" si="1"/>
        <v>1.2654017857142859</v>
      </c>
    </row>
    <row r="9" spans="2:6">
      <c r="B9" s="58" t="s">
        <v>65</v>
      </c>
      <c r="C9" s="59">
        <f ca="1">jjjj!E24</f>
        <v>1.1285714285714286</v>
      </c>
      <c r="D9" s="59">
        <f>AVERAGE($C$3:$C$10)</f>
        <v>1.2255952380952382</v>
      </c>
      <c r="E9" s="59">
        <f>AVERAGE($C$3:$C$10)</f>
        <v>1.2255952380952382</v>
      </c>
      <c r="F9" s="59">
        <f t="shared" si="1"/>
        <v>1.2654017857142859</v>
      </c>
    </row>
    <row r="10" spans="2:6">
      <c r="B10" s="58" t="s">
        <v>63</v>
      </c>
      <c r="C10" s="59">
        <f ca="1">zzzz!E24</f>
        <v>0.99047619047619051</v>
      </c>
      <c r="D10" s="59">
        <f>AVERAGE($C$3:$C$10)</f>
        <v>1.2255952380952382</v>
      </c>
      <c r="E10" s="59">
        <f>AVERAGE($C$3:$C$10)</f>
        <v>1.2255952380952382</v>
      </c>
      <c r="F10" s="59">
        <f t="shared" si="1"/>
        <v>1.2654017857142859</v>
      </c>
    </row>
    <row r="13" spans="2:6">
      <c r="B13" s="69" t="s">
        <v>73</v>
      </c>
      <c r="C13" s="56">
        <f>C3-C10</f>
        <v>0.38095238095238093</v>
      </c>
      <c r="D13" s="39">
        <f>C13/C3</f>
        <v>0.27777777777777773</v>
      </c>
    </row>
    <row r="14" spans="2:6" ht="34.15" customHeight="1">
      <c r="B14" s="69"/>
    </row>
    <row r="23" spans="8:10">
      <c r="H23" s="52" t="s">
        <v>29</v>
      </c>
      <c r="I23" s="52" t="s">
        <v>32</v>
      </c>
      <c r="J23" s="65" t="s">
        <v>33</v>
      </c>
    </row>
    <row r="24" spans="8:10">
      <c r="H24" t="s">
        <v>34</v>
      </c>
      <c r="I24" t="s">
        <v>35</v>
      </c>
      <c r="J24" s="64" t="s">
        <v>36</v>
      </c>
    </row>
    <row r="25" spans="8:10">
      <c r="H25" t="s">
        <v>37</v>
      </c>
      <c r="I25" t="s">
        <v>38</v>
      </c>
      <c r="J25" s="64" t="s">
        <v>39</v>
      </c>
    </row>
    <row r="26" spans="8:10">
      <c r="H26" t="s">
        <v>40</v>
      </c>
      <c r="I26" t="s">
        <v>41</v>
      </c>
      <c r="J26" s="64" t="s">
        <v>42</v>
      </c>
    </row>
    <row r="27" spans="8:10">
      <c r="H27" t="s">
        <v>43</v>
      </c>
      <c r="I27" t="s">
        <v>44</v>
      </c>
      <c r="J27" s="64" t="s">
        <v>45</v>
      </c>
    </row>
    <row r="28" spans="8:10">
      <c r="H28" t="s">
        <v>46</v>
      </c>
      <c r="I28" t="s">
        <v>47</v>
      </c>
      <c r="J28" s="64" t="s">
        <v>48</v>
      </c>
    </row>
  </sheetData>
  <autoFilter ref="B2:D2">
    <sortState ref="B3:D10">
      <sortCondition descending="1" ref="C2"/>
    </sortState>
  </autoFilter>
  <mergeCells count="1">
    <mergeCell ref="B13:B14"/>
  </mergeCells>
  <phoneticPr fontId="12" type="noConversion"/>
  <pageMargins left="0.7" right="0.7" top="0.75" bottom="0.75" header="0.3" footer="0.3"/>
  <drawing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sheetPr codeName="Лист4"/>
  <dimension ref="B1:J26"/>
  <sheetViews>
    <sheetView workbookViewId="0">
      <selection activeCell="B8" sqref="B8"/>
    </sheetView>
  </sheetViews>
  <sheetFormatPr defaultRowHeight="12.75"/>
  <cols>
    <col min="2" max="2" width="30.140625" customWidth="1"/>
    <col min="3" max="3" width="11" customWidth="1"/>
    <col min="4" max="4" width="10.28515625" customWidth="1"/>
    <col min="5" max="5" width="9" customWidth="1"/>
    <col min="6" max="6" width="35.85546875" customWidth="1"/>
  </cols>
  <sheetData>
    <row r="1" spans="2:10" ht="13.5" thickBot="1"/>
    <row r="2" spans="2:10" ht="13.5" thickBot="1">
      <c r="F2" s="23" t="s">
        <v>24</v>
      </c>
    </row>
    <row r="3" spans="2:10" ht="13.5" thickBot="1">
      <c r="B3" s="24" t="s">
        <v>25</v>
      </c>
      <c r="C3" s="70"/>
      <c r="D3" s="70"/>
      <c r="E3" s="71"/>
      <c r="F3" s="25"/>
    </row>
    <row r="4" spans="2:10" ht="13.5" thickBot="1">
      <c r="B4" s="24" t="s">
        <v>26</v>
      </c>
      <c r="C4" s="26">
        <v>42416</v>
      </c>
    </row>
    <row r="5" spans="2:10">
      <c r="B5" s="27"/>
      <c r="C5" s="28"/>
    </row>
    <row r="6" spans="2:10" ht="13.5" thickBot="1"/>
    <row r="7" spans="2:10" ht="13.5" thickBot="1">
      <c r="B7" s="29" t="s">
        <v>27</v>
      </c>
      <c r="C7" s="30" t="s">
        <v>0</v>
      </c>
      <c r="D7" s="30" t="s">
        <v>28</v>
      </c>
      <c r="E7" s="30" t="s">
        <v>29</v>
      </c>
      <c r="F7" s="31" t="s">
        <v>30</v>
      </c>
    </row>
    <row r="8" spans="2:10" ht="13.5" thickBot="1">
      <c r="B8" s="20" t="s">
        <v>13</v>
      </c>
      <c r="C8" s="19">
        <v>4</v>
      </c>
      <c r="D8" s="53">
        <f ca="1">'Paired comparison'!S$5</f>
        <v>2.3809523809523808E-2</v>
      </c>
      <c r="E8" s="32">
        <f>C8*D8</f>
        <v>9.5238095238095233E-2</v>
      </c>
      <c r="F8" s="33"/>
      <c r="H8" s="11"/>
      <c r="I8" s="11"/>
      <c r="J8" s="11"/>
    </row>
    <row r="9" spans="2:10" ht="13.5" thickBot="1">
      <c r="B9" s="20" t="s">
        <v>18</v>
      </c>
      <c r="C9" s="19">
        <v>1</v>
      </c>
      <c r="D9" s="53">
        <f ca="1">'Paired comparison'!S$6</f>
        <v>0.1</v>
      </c>
      <c r="E9" s="34">
        <f t="shared" ref="E9:E22" si="0">C9*D9</f>
        <v>0.1</v>
      </c>
      <c r="F9" s="35"/>
    </row>
    <row r="10" spans="2:10" ht="13.5" thickBot="1">
      <c r="B10" s="20" t="s">
        <v>12</v>
      </c>
      <c r="C10" s="19">
        <v>2</v>
      </c>
      <c r="D10" s="53">
        <f ca="1">'Paired comparison'!S$7</f>
        <v>5.2380952380952382E-2</v>
      </c>
      <c r="E10" s="34">
        <f t="shared" si="0"/>
        <v>0.10476190476190476</v>
      </c>
      <c r="F10" s="35"/>
    </row>
    <row r="11" spans="2:10" ht="13.5" thickBot="1">
      <c r="B11" s="20" t="s">
        <v>4</v>
      </c>
      <c r="C11" s="19">
        <v>1</v>
      </c>
      <c r="D11" s="53">
        <f ca="1">'Paired comparison'!S$8</f>
        <v>5.7142857142857141E-2</v>
      </c>
      <c r="E11" s="34">
        <f t="shared" si="0"/>
        <v>5.7142857142857141E-2</v>
      </c>
      <c r="F11" s="35"/>
    </row>
    <row r="12" spans="2:10" ht="13.5" thickBot="1">
      <c r="B12" s="20" t="s">
        <v>15</v>
      </c>
      <c r="C12" s="19">
        <v>1</v>
      </c>
      <c r="D12" s="53">
        <f ca="1">'Paired comparison'!S$9</f>
        <v>8.0952380952380956E-2</v>
      </c>
      <c r="E12" s="34">
        <f t="shared" si="0"/>
        <v>8.0952380952380956E-2</v>
      </c>
      <c r="F12" s="35"/>
    </row>
    <row r="13" spans="2:10" ht="13.5" thickBot="1">
      <c r="B13" s="20" t="s">
        <v>11</v>
      </c>
      <c r="C13" s="19">
        <v>1</v>
      </c>
      <c r="D13" s="53">
        <f ca="1">'Paired comparison'!S$10</f>
        <v>4.7619047619047616E-2</v>
      </c>
      <c r="E13" s="34">
        <f t="shared" si="0"/>
        <v>4.7619047619047616E-2</v>
      </c>
      <c r="F13" s="35"/>
    </row>
    <row r="14" spans="2:10" ht="13.5" thickBot="1">
      <c r="B14" s="20" t="s">
        <v>16</v>
      </c>
      <c r="C14" s="19">
        <v>0</v>
      </c>
      <c r="D14" s="53">
        <f ca="1">'Paired comparison'!S$11</f>
        <v>5.7142857142857141E-2</v>
      </c>
      <c r="E14" s="34">
        <f t="shared" si="0"/>
        <v>0</v>
      </c>
      <c r="F14" s="35"/>
    </row>
    <row r="15" spans="2:10" ht="13.5" thickBot="1">
      <c r="B15" s="20" t="s">
        <v>22</v>
      </c>
      <c r="C15" s="19">
        <v>1</v>
      </c>
      <c r="D15" s="53">
        <f ca="1">'Paired comparison'!S$12</f>
        <v>0.11428571428571428</v>
      </c>
      <c r="E15" s="34">
        <f t="shared" si="0"/>
        <v>0.11428571428571428</v>
      </c>
      <c r="F15" s="35"/>
    </row>
    <row r="16" spans="2:10" ht="13.5" thickBot="1">
      <c r="B16" s="20" t="s">
        <v>21</v>
      </c>
      <c r="C16" s="19">
        <v>2</v>
      </c>
      <c r="D16" s="53">
        <f ca="1">'Paired comparison'!S$13</f>
        <v>2.8571428571428571E-2</v>
      </c>
      <c r="E16" s="34">
        <f t="shared" si="0"/>
        <v>5.7142857142857141E-2</v>
      </c>
      <c r="F16" s="35"/>
    </row>
    <row r="17" spans="2:8" ht="13.5" thickBot="1">
      <c r="B17" s="20" t="s">
        <v>20</v>
      </c>
      <c r="C17" s="19">
        <v>1</v>
      </c>
      <c r="D17" s="53">
        <f ca="1">'Paired comparison'!S$14</f>
        <v>5.7142857142857141E-2</v>
      </c>
      <c r="E17" s="34">
        <f t="shared" si="0"/>
        <v>5.7142857142857141E-2</v>
      </c>
      <c r="F17" s="35"/>
    </row>
    <row r="18" spans="2:8" ht="13.5" thickBot="1">
      <c r="B18" s="20" t="s">
        <v>19</v>
      </c>
      <c r="C18" s="19">
        <v>0</v>
      </c>
      <c r="D18" s="53">
        <f ca="1">'Paired comparison'!S$15</f>
        <v>7.1428571428571425E-2</v>
      </c>
      <c r="E18" s="34">
        <f t="shared" si="0"/>
        <v>0</v>
      </c>
      <c r="F18" s="35"/>
    </row>
    <row r="19" spans="2:8" ht="13.5" thickBot="1">
      <c r="B19" s="20" t="s">
        <v>23</v>
      </c>
      <c r="C19" s="19">
        <v>1</v>
      </c>
      <c r="D19" s="53">
        <f ca="1">'Paired comparison'!S$16</f>
        <v>9.0476190476190474E-2</v>
      </c>
      <c r="E19" s="34">
        <f t="shared" si="0"/>
        <v>9.0476190476190474E-2</v>
      </c>
      <c r="F19" s="42"/>
    </row>
    <row r="20" spans="2:8" ht="13.5" thickBot="1">
      <c r="B20" s="20" t="s">
        <v>5</v>
      </c>
      <c r="C20" s="19">
        <v>2</v>
      </c>
      <c r="D20" s="53">
        <f ca="1">'Paired comparison'!S$17</f>
        <v>7.6190476190476197E-2</v>
      </c>
      <c r="E20" s="44">
        <f t="shared" si="0"/>
        <v>0.15238095238095239</v>
      </c>
      <c r="F20" s="42"/>
    </row>
    <row r="21" spans="2:8" ht="13.5" thickBot="1">
      <c r="B21" s="20" t="s">
        <v>6</v>
      </c>
      <c r="C21" s="19">
        <v>1</v>
      </c>
      <c r="D21" s="54">
        <f ca="1">'Paired comparison'!S$18</f>
        <v>7.1428571428571425E-2</v>
      </c>
      <c r="E21" s="41">
        <f t="shared" si="0"/>
        <v>7.1428571428571425E-2</v>
      </c>
      <c r="F21" s="43"/>
    </row>
    <row r="22" spans="2:8" ht="13.5" thickBot="1">
      <c r="B22" s="46" t="s">
        <v>14</v>
      </c>
      <c r="C22" s="19">
        <v>4</v>
      </c>
      <c r="D22" s="55">
        <f ca="1">'Paired comparison'!S$19</f>
        <v>7.1428571428571425E-2</v>
      </c>
      <c r="E22" s="47">
        <f t="shared" si="0"/>
        <v>0.2857142857142857</v>
      </c>
      <c r="F22" s="45"/>
    </row>
    <row r="23" spans="2:8" ht="13.5" thickBot="1">
      <c r="C23" s="1"/>
      <c r="D23" s="1"/>
      <c r="E23" s="1"/>
    </row>
    <row r="24" spans="2:8" ht="13.5" thickBot="1">
      <c r="B24" s="36" t="s">
        <v>31</v>
      </c>
      <c r="C24" s="37"/>
      <c r="D24" s="37"/>
      <c r="E24" s="38">
        <f>SUM(E8:E22)</f>
        <v>1.3142857142857145</v>
      </c>
    </row>
    <row r="25" spans="2:8">
      <c r="E25" s="39">
        <f ca="1">E24/'Paired comparison'!T20</f>
        <v>0.39204545454545459</v>
      </c>
      <c r="F25" s="48" t="s">
        <v>49</v>
      </c>
    </row>
    <row r="26" spans="2:8">
      <c r="G26" s="40"/>
      <c r="H26" s="40"/>
    </row>
  </sheetData>
  <mergeCells count="1">
    <mergeCell ref="C3:E3"/>
  </mergeCells>
  <phoneticPr fontId="12" type="noConversion"/>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sheetPr codeName="Лист5"/>
  <dimension ref="B1:J26"/>
  <sheetViews>
    <sheetView workbookViewId="0">
      <selection activeCell="B8" sqref="B8:B22"/>
    </sheetView>
  </sheetViews>
  <sheetFormatPr defaultRowHeight="12.75"/>
  <cols>
    <col min="2" max="2" width="30.140625" customWidth="1"/>
    <col min="3" max="3" width="11" customWidth="1"/>
    <col min="4" max="4" width="10.28515625" customWidth="1"/>
    <col min="5" max="5" width="9" customWidth="1"/>
    <col min="6" max="6" width="35.85546875" customWidth="1"/>
  </cols>
  <sheetData>
    <row r="1" spans="2:10" ht="13.5" thickBot="1"/>
    <row r="2" spans="2:10" ht="13.5" thickBot="1">
      <c r="F2" s="23" t="s">
        <v>24</v>
      </c>
    </row>
    <row r="3" spans="2:10" ht="13.5" thickBot="1">
      <c r="B3" s="24" t="s">
        <v>25</v>
      </c>
      <c r="C3" s="70"/>
      <c r="D3" s="70"/>
      <c r="E3" s="71"/>
      <c r="F3" s="25"/>
    </row>
    <row r="4" spans="2:10" ht="13.5" thickBot="1">
      <c r="B4" s="24" t="s">
        <v>26</v>
      </c>
      <c r="C4" s="26">
        <v>42417</v>
      </c>
    </row>
    <row r="5" spans="2:10">
      <c r="B5" s="27"/>
      <c r="C5" s="28"/>
    </row>
    <row r="6" spans="2:10" ht="13.5" thickBot="1"/>
    <row r="7" spans="2:10" ht="13.5" thickBot="1">
      <c r="B7" s="29" t="s">
        <v>27</v>
      </c>
      <c r="C7" s="30" t="s">
        <v>0</v>
      </c>
      <c r="D7" s="30" t="s">
        <v>28</v>
      </c>
      <c r="E7" s="30" t="s">
        <v>29</v>
      </c>
      <c r="F7" s="31" t="s">
        <v>30</v>
      </c>
    </row>
    <row r="8" spans="2:10" ht="13.5" thickBot="1">
      <c r="B8" s="20" t="s">
        <v>13</v>
      </c>
      <c r="C8" s="19">
        <v>4</v>
      </c>
      <c r="D8" s="53">
        <f ca="1">'Paired comparison'!S$5</f>
        <v>2.3809523809523808E-2</v>
      </c>
      <c r="E8" s="32">
        <f>C8*D8</f>
        <v>9.5238095238095233E-2</v>
      </c>
      <c r="F8" s="33"/>
      <c r="H8" s="11"/>
      <c r="I8" s="11"/>
      <c r="J8" s="11"/>
    </row>
    <row r="9" spans="2:10" ht="13.5" thickBot="1">
      <c r="B9" s="20" t="s">
        <v>18</v>
      </c>
      <c r="C9" s="19">
        <v>1</v>
      </c>
      <c r="D9" s="53">
        <f ca="1">'Paired comparison'!S$6</f>
        <v>0.1</v>
      </c>
      <c r="E9" s="34">
        <f t="shared" ref="E9:E22" si="0">C9*D9</f>
        <v>0.1</v>
      </c>
      <c r="F9" s="35"/>
    </row>
    <row r="10" spans="2:10" ht="13.5" thickBot="1">
      <c r="B10" s="20" t="s">
        <v>12</v>
      </c>
      <c r="C10" s="19">
        <v>2</v>
      </c>
      <c r="D10" s="53">
        <f ca="1">'Paired comparison'!S$7</f>
        <v>5.2380952380952382E-2</v>
      </c>
      <c r="E10" s="34">
        <f t="shared" si="0"/>
        <v>0.10476190476190476</v>
      </c>
      <c r="F10" s="35"/>
    </row>
    <row r="11" spans="2:10" ht="13.5" thickBot="1">
      <c r="B11" s="20" t="s">
        <v>4</v>
      </c>
      <c r="C11" s="19">
        <v>1</v>
      </c>
      <c r="D11" s="53">
        <f ca="1">'Paired comparison'!S$8</f>
        <v>5.7142857142857141E-2</v>
      </c>
      <c r="E11" s="34">
        <f t="shared" si="0"/>
        <v>5.7142857142857141E-2</v>
      </c>
      <c r="F11" s="35"/>
    </row>
    <row r="12" spans="2:10" ht="13.5" thickBot="1">
      <c r="B12" s="20" t="s">
        <v>15</v>
      </c>
      <c r="C12" s="19">
        <v>1</v>
      </c>
      <c r="D12" s="53">
        <f ca="1">'Paired comparison'!S$9</f>
        <v>8.0952380952380956E-2</v>
      </c>
      <c r="E12" s="34">
        <f t="shared" si="0"/>
        <v>8.0952380952380956E-2</v>
      </c>
      <c r="F12" s="35"/>
    </row>
    <row r="13" spans="2:10" ht="13.5" thickBot="1">
      <c r="B13" s="20" t="s">
        <v>11</v>
      </c>
      <c r="C13" s="19">
        <v>1</v>
      </c>
      <c r="D13" s="53">
        <f ca="1">'Paired comparison'!S$10</f>
        <v>4.7619047619047616E-2</v>
      </c>
      <c r="E13" s="34">
        <f t="shared" si="0"/>
        <v>4.7619047619047616E-2</v>
      </c>
      <c r="F13" s="35"/>
    </row>
    <row r="14" spans="2:10" ht="13.5" thickBot="1">
      <c r="B14" s="20" t="s">
        <v>16</v>
      </c>
      <c r="C14" s="19">
        <v>1</v>
      </c>
      <c r="D14" s="53">
        <f ca="1">'Paired comparison'!S$11</f>
        <v>5.7142857142857141E-2</v>
      </c>
      <c r="E14" s="34">
        <f t="shared" si="0"/>
        <v>5.7142857142857141E-2</v>
      </c>
      <c r="F14" s="35"/>
    </row>
    <row r="15" spans="2:10" ht="13.5" thickBot="1">
      <c r="B15" s="20" t="s">
        <v>22</v>
      </c>
      <c r="C15" s="19">
        <v>1</v>
      </c>
      <c r="D15" s="53">
        <f ca="1">'Paired comparison'!S$12</f>
        <v>0.11428571428571428</v>
      </c>
      <c r="E15" s="34">
        <f t="shared" si="0"/>
        <v>0.11428571428571428</v>
      </c>
      <c r="F15" s="35"/>
    </row>
    <row r="16" spans="2:10" ht="13.5" thickBot="1">
      <c r="B16" s="20" t="s">
        <v>21</v>
      </c>
      <c r="C16" s="19">
        <v>2</v>
      </c>
      <c r="D16" s="53">
        <f ca="1">'Paired comparison'!S$13</f>
        <v>2.8571428571428571E-2</v>
      </c>
      <c r="E16" s="34">
        <f t="shared" si="0"/>
        <v>5.7142857142857141E-2</v>
      </c>
      <c r="F16" s="35"/>
    </row>
    <row r="17" spans="2:8" ht="13.5" thickBot="1">
      <c r="B17" s="20" t="s">
        <v>20</v>
      </c>
      <c r="C17" s="19">
        <v>1</v>
      </c>
      <c r="D17" s="53">
        <f ca="1">'Paired comparison'!S$14</f>
        <v>5.7142857142857141E-2</v>
      </c>
      <c r="E17" s="34">
        <f t="shared" si="0"/>
        <v>5.7142857142857141E-2</v>
      </c>
      <c r="F17" s="35"/>
    </row>
    <row r="18" spans="2:8" ht="13.5" thickBot="1">
      <c r="B18" s="20" t="s">
        <v>19</v>
      </c>
      <c r="C18" s="19">
        <v>0</v>
      </c>
      <c r="D18" s="53">
        <f ca="1">'Paired comparison'!S$15</f>
        <v>7.1428571428571425E-2</v>
      </c>
      <c r="E18" s="34">
        <f t="shared" si="0"/>
        <v>0</v>
      </c>
      <c r="F18" s="35"/>
    </row>
    <row r="19" spans="2:8" ht="13.5" thickBot="1">
      <c r="B19" s="20" t="s">
        <v>23</v>
      </c>
      <c r="C19" s="19">
        <v>1</v>
      </c>
      <c r="D19" s="53">
        <f ca="1">'Paired comparison'!S$16</f>
        <v>9.0476190476190474E-2</v>
      </c>
      <c r="E19" s="34">
        <f t="shared" si="0"/>
        <v>9.0476190476190474E-2</v>
      </c>
      <c r="F19" s="42"/>
    </row>
    <row r="20" spans="2:8" ht="13.5" thickBot="1">
      <c r="B20" s="20" t="s">
        <v>5</v>
      </c>
      <c r="C20" s="19">
        <v>2</v>
      </c>
      <c r="D20" s="53">
        <f ca="1">'Paired comparison'!S$17</f>
        <v>7.6190476190476197E-2</v>
      </c>
      <c r="E20" s="44">
        <f t="shared" si="0"/>
        <v>0.15238095238095239</v>
      </c>
      <c r="F20" s="42"/>
    </row>
    <row r="21" spans="2:8" ht="13.5" thickBot="1">
      <c r="B21" s="20" t="s">
        <v>6</v>
      </c>
      <c r="C21" s="19">
        <v>1</v>
      </c>
      <c r="D21" s="54">
        <f ca="1">'Paired comparison'!S$18</f>
        <v>7.1428571428571425E-2</v>
      </c>
      <c r="E21" s="41">
        <f t="shared" si="0"/>
        <v>7.1428571428571425E-2</v>
      </c>
      <c r="F21" s="43"/>
    </row>
    <row r="22" spans="2:8" ht="13.5" thickBot="1">
      <c r="B22" s="46" t="s">
        <v>14</v>
      </c>
      <c r="C22" s="19">
        <v>4</v>
      </c>
      <c r="D22" s="55">
        <f ca="1">'Paired comparison'!S$19</f>
        <v>7.1428571428571425E-2</v>
      </c>
      <c r="E22" s="47">
        <f t="shared" si="0"/>
        <v>0.2857142857142857</v>
      </c>
      <c r="F22" s="45"/>
    </row>
    <row r="23" spans="2:8" ht="13.5" thickBot="1">
      <c r="C23" s="1"/>
      <c r="D23" s="1"/>
      <c r="E23" s="1"/>
    </row>
    <row r="24" spans="2:8" ht="13.5" thickBot="1">
      <c r="B24" s="36" t="s">
        <v>31</v>
      </c>
      <c r="C24" s="37"/>
      <c r="D24" s="37"/>
      <c r="E24" s="38">
        <f>SUM(E8:E22)</f>
        <v>1.3714285714285714</v>
      </c>
    </row>
    <row r="25" spans="2:8">
      <c r="E25" s="39">
        <f ca="1">E24/'Paired comparison'!T20</f>
        <v>0.40909090909090906</v>
      </c>
      <c r="F25" s="48" t="s">
        <v>50</v>
      </c>
    </row>
    <row r="26" spans="2:8">
      <c r="G26" s="40"/>
      <c r="H26" s="40"/>
    </row>
  </sheetData>
  <mergeCells count="1">
    <mergeCell ref="C3:E3"/>
  </mergeCells>
  <phoneticPr fontId="12" type="noConversion"/>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sheetPr codeName="Лист6"/>
  <dimension ref="B1:F25"/>
  <sheetViews>
    <sheetView workbookViewId="0">
      <selection activeCell="B8" sqref="B8:B22"/>
    </sheetView>
  </sheetViews>
  <sheetFormatPr defaultRowHeight="12.75"/>
  <cols>
    <col min="2" max="2" width="29.42578125" bestFit="1" customWidth="1"/>
    <col min="3" max="3" width="10.140625" bestFit="1" customWidth="1"/>
    <col min="5" max="5" width="8.140625" bestFit="1" customWidth="1"/>
    <col min="6" max="6" width="26.14062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5</v>
      </c>
      <c r="D8" s="53">
        <f ca="1">'Paired comparison'!S$5</f>
        <v>2.3809523809523808E-2</v>
      </c>
      <c r="E8" s="32">
        <f>C8*D8</f>
        <v>0.11904761904761904</v>
      </c>
      <c r="F8" s="33" t="s">
        <v>51</v>
      </c>
    </row>
    <row r="9" spans="2:6" ht="13.5" thickBot="1">
      <c r="B9" s="20" t="s">
        <v>18</v>
      </c>
      <c r="C9" s="19">
        <v>1</v>
      </c>
      <c r="D9" s="53">
        <f ca="1">'Paired comparison'!S$6</f>
        <v>0.1</v>
      </c>
      <c r="E9" s="34">
        <f t="shared" ref="E9:E22" si="0">C9*D9</f>
        <v>0.1</v>
      </c>
      <c r="F9" s="35"/>
    </row>
    <row r="10" spans="2:6" ht="13.5" thickBot="1">
      <c r="B10" s="20" t="s">
        <v>12</v>
      </c>
      <c r="C10" s="19">
        <v>1</v>
      </c>
      <c r="D10" s="53">
        <f ca="1">'Paired comparison'!S$7</f>
        <v>5.2380952380952382E-2</v>
      </c>
      <c r="E10" s="34">
        <f t="shared" si="0"/>
        <v>5.2380952380952382E-2</v>
      </c>
      <c r="F10" s="35"/>
    </row>
    <row r="11" spans="2:6" ht="13.5" thickBot="1">
      <c r="B11" s="20" t="s">
        <v>4</v>
      </c>
      <c r="C11" s="19">
        <v>1</v>
      </c>
      <c r="D11" s="53">
        <f ca="1">'Paired comparison'!S$8</f>
        <v>5.7142857142857141E-2</v>
      </c>
      <c r="E11" s="34">
        <f t="shared" si="0"/>
        <v>5.7142857142857141E-2</v>
      </c>
      <c r="F11" s="35"/>
    </row>
    <row r="12" spans="2:6" ht="13.5" thickBot="1">
      <c r="B12" s="20" t="s">
        <v>15</v>
      </c>
      <c r="C12" s="19">
        <v>1</v>
      </c>
      <c r="D12" s="53">
        <f ca="1">'Paired comparison'!S$9</f>
        <v>8.0952380952380956E-2</v>
      </c>
      <c r="E12" s="34">
        <f t="shared" si="0"/>
        <v>8.0952380952380956E-2</v>
      </c>
      <c r="F12" s="35"/>
    </row>
    <row r="13" spans="2:6" ht="13.5" thickBot="1">
      <c r="B13" s="20" t="s">
        <v>11</v>
      </c>
      <c r="C13" s="19">
        <v>0</v>
      </c>
      <c r="D13" s="53">
        <f ca="1">'Paired comparison'!S$10</f>
        <v>4.7619047619047616E-2</v>
      </c>
      <c r="E13" s="34">
        <f t="shared" si="0"/>
        <v>0</v>
      </c>
      <c r="F13" s="35"/>
    </row>
    <row r="14" spans="2:6" ht="13.5" thickBot="1">
      <c r="B14" s="20" t="s">
        <v>16</v>
      </c>
      <c r="C14" s="19">
        <v>0</v>
      </c>
      <c r="D14" s="53">
        <f ca="1">'Paired comparison'!S$11</f>
        <v>5.7142857142857141E-2</v>
      </c>
      <c r="E14" s="34">
        <f t="shared" si="0"/>
        <v>0</v>
      </c>
      <c r="F14" s="35"/>
    </row>
    <row r="15" spans="2:6" ht="13.5" thickBot="1">
      <c r="B15" s="20" t="s">
        <v>22</v>
      </c>
      <c r="C15" s="19">
        <v>0</v>
      </c>
      <c r="D15" s="53">
        <f ca="1">'Paired comparison'!S$12</f>
        <v>0.11428571428571428</v>
      </c>
      <c r="E15" s="34">
        <f t="shared" si="0"/>
        <v>0</v>
      </c>
      <c r="F15" s="35"/>
    </row>
    <row r="16" spans="2:6" ht="13.5" thickBot="1">
      <c r="B16" s="20" t="s">
        <v>21</v>
      </c>
      <c r="C16" s="19">
        <v>1</v>
      </c>
      <c r="D16" s="53">
        <f ca="1">'Paired comparison'!S$13</f>
        <v>2.8571428571428571E-2</v>
      </c>
      <c r="E16" s="34">
        <f t="shared" si="0"/>
        <v>2.8571428571428571E-2</v>
      </c>
      <c r="F16" s="35"/>
    </row>
    <row r="17" spans="2:6" ht="39" thickBot="1">
      <c r="B17" s="20" t="s">
        <v>20</v>
      </c>
      <c r="C17" s="19">
        <v>2</v>
      </c>
      <c r="D17" s="53">
        <f ca="1">'Paired comparison'!S$14</f>
        <v>5.7142857142857141E-2</v>
      </c>
      <c r="E17" s="34">
        <f t="shared" si="0"/>
        <v>0.11428571428571428</v>
      </c>
      <c r="F17" s="49" t="s">
        <v>52</v>
      </c>
    </row>
    <row r="18" spans="2:6" ht="13.5" thickBot="1">
      <c r="B18" s="20" t="s">
        <v>19</v>
      </c>
      <c r="C18" s="19">
        <v>0</v>
      </c>
      <c r="D18" s="53">
        <f ca="1">'Paired comparison'!S$15</f>
        <v>7.1428571428571425E-2</v>
      </c>
      <c r="E18" s="34">
        <f t="shared" si="0"/>
        <v>0</v>
      </c>
      <c r="F18" s="35"/>
    </row>
    <row r="19" spans="2:6" ht="13.5" thickBot="1">
      <c r="B19" s="20" t="s">
        <v>23</v>
      </c>
      <c r="C19" s="19">
        <v>0</v>
      </c>
      <c r="D19" s="53">
        <f ca="1">'Paired comparison'!S$16</f>
        <v>9.0476190476190474E-2</v>
      </c>
      <c r="E19" s="34">
        <f t="shared" si="0"/>
        <v>0</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3</v>
      </c>
      <c r="D22" s="55">
        <f ca="1">'Paired comparison'!S$19</f>
        <v>7.1428571428571425E-2</v>
      </c>
      <c r="E22" s="47">
        <f t="shared" si="0"/>
        <v>0.21428571428571427</v>
      </c>
      <c r="F22" s="45"/>
    </row>
    <row r="23" spans="2:6" ht="13.5" thickBot="1">
      <c r="C23" s="1"/>
      <c r="D23" s="1"/>
      <c r="E23" s="1"/>
    </row>
    <row r="24" spans="2:6" ht="13.5" thickBot="1">
      <c r="B24" s="36" t="s">
        <v>31</v>
      </c>
      <c r="C24" s="37"/>
      <c r="D24" s="37"/>
      <c r="E24" s="38">
        <f>SUM(E8:E22)</f>
        <v>0.99047619047619051</v>
      </c>
    </row>
    <row r="25" spans="2:6">
      <c r="E25" s="39">
        <f ca="1">E24/'Paired comparison'!T20</f>
        <v>0.29545454545454547</v>
      </c>
      <c r="F25" s="48" t="s">
        <v>53</v>
      </c>
    </row>
  </sheetData>
  <mergeCells count="1">
    <mergeCell ref="C3:E3"/>
  </mergeCells>
  <phoneticPr fontId="12"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sheetPr codeName="Лист7"/>
  <dimension ref="B1:F25"/>
  <sheetViews>
    <sheetView workbookViewId="0">
      <selection activeCell="B8" sqref="B8:B22"/>
    </sheetView>
  </sheetViews>
  <sheetFormatPr defaultRowHeight="12.75"/>
  <cols>
    <col min="2" max="2" width="29.42578125" bestFit="1" customWidth="1"/>
    <col min="3" max="3" width="10.140625" bestFit="1" customWidth="1"/>
    <col min="4" max="4" width="7.85546875" bestFit="1" customWidth="1"/>
    <col min="5" max="5" width="8.140625" bestFit="1" customWidth="1"/>
    <col min="6" max="6" width="24.710937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3</v>
      </c>
      <c r="D8" s="53">
        <f ca="1">'Paired comparison'!S$5</f>
        <v>2.3809523809523808E-2</v>
      </c>
      <c r="E8" s="32">
        <f>C8*D8</f>
        <v>7.1428571428571425E-2</v>
      </c>
      <c r="F8" s="33"/>
    </row>
    <row r="9" spans="2:6" ht="13.5" thickBot="1">
      <c r="B9" s="20" t="s">
        <v>18</v>
      </c>
      <c r="C9" s="19">
        <v>1</v>
      </c>
      <c r="D9" s="53">
        <f ca="1">'Paired comparison'!S$6</f>
        <v>0.1</v>
      </c>
      <c r="E9" s="34">
        <f t="shared" ref="E9:E22" si="0">C9*D9</f>
        <v>0.1</v>
      </c>
      <c r="F9" s="35"/>
    </row>
    <row r="10" spans="2:6" ht="13.5" thickBot="1">
      <c r="B10" s="20" t="s">
        <v>12</v>
      </c>
      <c r="C10" s="19">
        <v>1</v>
      </c>
      <c r="D10" s="53">
        <f ca="1">'Paired comparison'!S$7</f>
        <v>5.2380952380952382E-2</v>
      </c>
      <c r="E10" s="34">
        <f t="shared" si="0"/>
        <v>5.2380952380952382E-2</v>
      </c>
      <c r="F10" s="35"/>
    </row>
    <row r="11" spans="2:6" ht="13.5" thickBot="1">
      <c r="B11" s="20" t="s">
        <v>4</v>
      </c>
      <c r="C11" s="19">
        <v>1</v>
      </c>
      <c r="D11" s="53">
        <f ca="1">'Paired comparison'!S$8</f>
        <v>5.7142857142857141E-2</v>
      </c>
      <c r="E11" s="34">
        <f t="shared" si="0"/>
        <v>5.7142857142857141E-2</v>
      </c>
      <c r="F11" s="35"/>
    </row>
    <row r="12" spans="2:6" ht="13.5" thickBot="1">
      <c r="B12" s="20" t="s">
        <v>15</v>
      </c>
      <c r="C12" s="19">
        <v>2</v>
      </c>
      <c r="D12" s="53">
        <f ca="1">'Paired comparison'!S$9</f>
        <v>8.0952380952380956E-2</v>
      </c>
      <c r="E12" s="34">
        <f t="shared" si="0"/>
        <v>0.16190476190476191</v>
      </c>
      <c r="F12" s="35" t="s">
        <v>54</v>
      </c>
    </row>
    <row r="13" spans="2:6" ht="13.5" thickBot="1">
      <c r="B13" s="20" t="s">
        <v>11</v>
      </c>
      <c r="C13" s="19">
        <v>1</v>
      </c>
      <c r="D13" s="53">
        <f ca="1">'Paired comparison'!S$10</f>
        <v>4.7619047619047616E-2</v>
      </c>
      <c r="E13" s="34">
        <f t="shared" si="0"/>
        <v>4.7619047619047616E-2</v>
      </c>
      <c r="F13" s="35"/>
    </row>
    <row r="14" spans="2:6" ht="13.5" thickBot="1">
      <c r="B14" s="20" t="s">
        <v>16</v>
      </c>
      <c r="C14" s="19">
        <v>0</v>
      </c>
      <c r="D14" s="53">
        <f ca="1">'Paired comparison'!S$11</f>
        <v>5.7142857142857141E-2</v>
      </c>
      <c r="E14" s="34">
        <f t="shared" si="0"/>
        <v>0</v>
      </c>
      <c r="F14" s="35"/>
    </row>
    <row r="15" spans="2:6" ht="13.5" thickBot="1">
      <c r="B15" s="20" t="s">
        <v>22</v>
      </c>
      <c r="C15" s="19">
        <v>0</v>
      </c>
      <c r="D15" s="53">
        <f ca="1">'Paired comparison'!S$12</f>
        <v>0.11428571428571428</v>
      </c>
      <c r="E15" s="34">
        <f t="shared" si="0"/>
        <v>0</v>
      </c>
      <c r="F15" s="35"/>
    </row>
    <row r="16" spans="2:6" ht="13.5" thickBot="1">
      <c r="B16" s="20" t="s">
        <v>21</v>
      </c>
      <c r="C16" s="19">
        <v>1</v>
      </c>
      <c r="D16" s="53">
        <f ca="1">'Paired comparison'!S$13</f>
        <v>2.8571428571428571E-2</v>
      </c>
      <c r="E16" s="34">
        <f t="shared" si="0"/>
        <v>2.8571428571428571E-2</v>
      </c>
      <c r="F16" s="35"/>
    </row>
    <row r="17" spans="2:6" ht="13.5" thickBot="1">
      <c r="B17" s="20" t="s">
        <v>20</v>
      </c>
      <c r="C17" s="19">
        <v>2</v>
      </c>
      <c r="D17" s="53">
        <f ca="1">'Paired comparison'!S$14</f>
        <v>5.7142857142857141E-2</v>
      </c>
      <c r="E17" s="34">
        <f t="shared" si="0"/>
        <v>0.11428571428571428</v>
      </c>
      <c r="F17" s="49"/>
    </row>
    <row r="18" spans="2:6" ht="13.5" thickBot="1">
      <c r="B18" s="20" t="s">
        <v>19</v>
      </c>
      <c r="C18" s="19">
        <v>0</v>
      </c>
      <c r="D18" s="53">
        <f ca="1">'Paired comparison'!S$15</f>
        <v>7.1428571428571425E-2</v>
      </c>
      <c r="E18" s="34">
        <f t="shared" si="0"/>
        <v>0</v>
      </c>
      <c r="F18" s="35"/>
    </row>
    <row r="19" spans="2:6" ht="13.5" thickBot="1">
      <c r="B19" s="20" t="s">
        <v>23</v>
      </c>
      <c r="C19" s="19">
        <v>1</v>
      </c>
      <c r="D19" s="53">
        <f ca="1">'Paired comparison'!S$16</f>
        <v>9.0476190476190474E-2</v>
      </c>
      <c r="E19" s="34">
        <f t="shared" si="0"/>
        <v>9.0476190476190474E-2</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4</v>
      </c>
      <c r="D22" s="55">
        <f ca="1">'Paired comparison'!S$19</f>
        <v>7.1428571428571425E-2</v>
      </c>
      <c r="E22" s="47">
        <f t="shared" si="0"/>
        <v>0.2857142857142857</v>
      </c>
      <c r="F22" s="45"/>
    </row>
    <row r="23" spans="2:6" ht="13.5" thickBot="1">
      <c r="C23" s="1"/>
      <c r="D23" s="1"/>
      <c r="E23" s="1"/>
    </row>
    <row r="24" spans="2:6" ht="13.5" thickBot="1">
      <c r="B24" s="36" t="s">
        <v>31</v>
      </c>
      <c r="C24" s="37"/>
      <c r="D24" s="37"/>
      <c r="E24" s="38">
        <f>SUM(E8:E22)</f>
        <v>1.2333333333333334</v>
      </c>
    </row>
    <row r="25" spans="2:6">
      <c r="E25" s="39">
        <f ca="1">E24/'Paired comparison'!T20</f>
        <v>0.36789772727272729</v>
      </c>
      <c r="F25" s="50" t="s">
        <v>55</v>
      </c>
    </row>
  </sheetData>
  <mergeCells count="1">
    <mergeCell ref="C3:E3"/>
  </mergeCells>
  <phoneticPr fontId="12" type="noConversion"/>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Лист8"/>
  <dimension ref="B1:F25"/>
  <sheetViews>
    <sheetView workbookViewId="0">
      <selection activeCell="B8" sqref="B8:B22"/>
    </sheetView>
  </sheetViews>
  <sheetFormatPr defaultRowHeight="12.75"/>
  <cols>
    <col min="2" max="2" width="29.42578125" bestFit="1" customWidth="1"/>
    <col min="3" max="3" width="10.140625" bestFit="1" customWidth="1"/>
    <col min="4" max="4" width="7.85546875" bestFit="1" customWidth="1"/>
    <col min="5" max="5" width="8.140625" bestFit="1" customWidth="1"/>
    <col min="6" max="6" width="24.8554687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2</v>
      </c>
      <c r="D8" s="53">
        <f ca="1">'Paired comparison'!S$5</f>
        <v>2.3809523809523808E-2</v>
      </c>
      <c r="E8" s="32">
        <f>C8*D8</f>
        <v>4.7619047619047616E-2</v>
      </c>
      <c r="F8" s="33"/>
    </row>
    <row r="9" spans="2:6" ht="13.5" thickBot="1">
      <c r="B9" s="20" t="s">
        <v>18</v>
      </c>
      <c r="C9" s="19">
        <v>1</v>
      </c>
      <c r="D9" s="53">
        <f ca="1">'Paired comparison'!S$6</f>
        <v>0.1</v>
      </c>
      <c r="E9" s="34">
        <f t="shared" ref="E9:E22" si="0">C9*D9</f>
        <v>0.1</v>
      </c>
      <c r="F9" s="35"/>
    </row>
    <row r="10" spans="2:6" ht="13.5" thickBot="1">
      <c r="B10" s="20" t="s">
        <v>12</v>
      </c>
      <c r="C10" s="19">
        <v>1</v>
      </c>
      <c r="D10" s="53">
        <f ca="1">'Paired comparison'!S$7</f>
        <v>5.2380952380952382E-2</v>
      </c>
      <c r="E10" s="34">
        <f t="shared" si="0"/>
        <v>5.2380952380952382E-2</v>
      </c>
      <c r="F10" s="35"/>
    </row>
    <row r="11" spans="2:6" ht="13.5" thickBot="1">
      <c r="B11" s="20" t="s">
        <v>4</v>
      </c>
      <c r="C11" s="19">
        <v>1</v>
      </c>
      <c r="D11" s="53">
        <f ca="1">'Paired comparison'!S$8</f>
        <v>5.7142857142857141E-2</v>
      </c>
      <c r="E11" s="34">
        <f t="shared" si="0"/>
        <v>5.7142857142857141E-2</v>
      </c>
      <c r="F11" s="35"/>
    </row>
    <row r="12" spans="2:6" ht="13.5" thickBot="1">
      <c r="B12" s="20" t="s">
        <v>15</v>
      </c>
      <c r="C12" s="19">
        <v>1</v>
      </c>
      <c r="D12" s="53">
        <f ca="1">'Paired comparison'!S$9</f>
        <v>8.0952380952380956E-2</v>
      </c>
      <c r="E12" s="34">
        <f t="shared" si="0"/>
        <v>8.0952380952380956E-2</v>
      </c>
      <c r="F12" s="35"/>
    </row>
    <row r="13" spans="2:6" ht="13.5" thickBot="1">
      <c r="B13" s="20" t="s">
        <v>11</v>
      </c>
      <c r="C13" s="19">
        <v>1</v>
      </c>
      <c r="D13" s="53">
        <f ca="1">'Paired comparison'!S$10</f>
        <v>4.7619047619047616E-2</v>
      </c>
      <c r="E13" s="34">
        <f t="shared" si="0"/>
        <v>4.7619047619047616E-2</v>
      </c>
      <c r="F13" s="35"/>
    </row>
    <row r="14" spans="2:6" ht="13.5" thickBot="1">
      <c r="B14" s="20" t="s">
        <v>16</v>
      </c>
      <c r="C14" s="19">
        <v>0</v>
      </c>
      <c r="D14" s="53">
        <f ca="1">'Paired comparison'!S$11</f>
        <v>5.7142857142857141E-2</v>
      </c>
      <c r="E14" s="34">
        <f t="shared" si="0"/>
        <v>0</v>
      </c>
      <c r="F14" s="35"/>
    </row>
    <row r="15" spans="2:6" ht="13.5" thickBot="1">
      <c r="B15" s="20" t="s">
        <v>22</v>
      </c>
      <c r="C15" s="19">
        <v>0</v>
      </c>
      <c r="D15" s="53">
        <f ca="1">'Paired comparison'!S$12</f>
        <v>0.11428571428571428</v>
      </c>
      <c r="E15" s="34">
        <f t="shared" si="0"/>
        <v>0</v>
      </c>
      <c r="F15" s="35"/>
    </row>
    <row r="16" spans="2:6" ht="13.5" thickBot="1">
      <c r="B16" s="20" t="s">
        <v>21</v>
      </c>
      <c r="C16" s="19">
        <v>1</v>
      </c>
      <c r="D16" s="53">
        <f ca="1">'Paired comparison'!S$13</f>
        <v>2.8571428571428571E-2</v>
      </c>
      <c r="E16" s="34">
        <f t="shared" si="0"/>
        <v>2.8571428571428571E-2</v>
      </c>
      <c r="F16" s="35"/>
    </row>
    <row r="17" spans="2:6" ht="26.25" thickBot="1">
      <c r="B17" s="20" t="s">
        <v>20</v>
      </c>
      <c r="C17" s="19">
        <v>2</v>
      </c>
      <c r="D17" s="53">
        <f ca="1">'Paired comparison'!S$14</f>
        <v>5.7142857142857141E-2</v>
      </c>
      <c r="E17" s="34">
        <f t="shared" si="0"/>
        <v>0.11428571428571428</v>
      </c>
      <c r="F17" s="49" t="s">
        <v>56</v>
      </c>
    </row>
    <row r="18" spans="2:6" ht="13.5" thickBot="1">
      <c r="B18" s="20" t="s">
        <v>19</v>
      </c>
      <c r="C18" s="19">
        <v>0</v>
      </c>
      <c r="D18" s="53">
        <f ca="1">'Paired comparison'!S$15</f>
        <v>7.1428571428571425E-2</v>
      </c>
      <c r="E18" s="34">
        <f t="shared" si="0"/>
        <v>0</v>
      </c>
      <c r="F18" s="35"/>
    </row>
    <row r="19" spans="2:6" ht="13.5" thickBot="1">
      <c r="B19" s="20" t="s">
        <v>23</v>
      </c>
      <c r="C19" s="19">
        <v>1</v>
      </c>
      <c r="D19" s="53">
        <f ca="1">'Paired comparison'!S$16</f>
        <v>9.0476190476190474E-2</v>
      </c>
      <c r="E19" s="34">
        <f t="shared" si="0"/>
        <v>9.0476190476190474E-2</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4</v>
      </c>
      <c r="D22" s="55">
        <f ca="1">'Paired comparison'!S$19</f>
        <v>7.1428571428571425E-2</v>
      </c>
      <c r="E22" s="47">
        <f t="shared" si="0"/>
        <v>0.2857142857142857</v>
      </c>
      <c r="F22" s="45"/>
    </row>
    <row r="23" spans="2:6" ht="13.5" thickBot="1">
      <c r="C23" s="1"/>
      <c r="D23" s="1"/>
      <c r="E23" s="1"/>
    </row>
    <row r="24" spans="2:6" ht="13.5" thickBot="1">
      <c r="B24" s="36" t="s">
        <v>31</v>
      </c>
      <c r="C24" s="37"/>
      <c r="D24" s="37"/>
      <c r="E24" s="38">
        <f>SUM(E8:E22)</f>
        <v>1.1285714285714286</v>
      </c>
    </row>
    <row r="25" spans="2:6">
      <c r="E25" s="39">
        <f ca="1">E24/'Paired comparison'!T20</f>
        <v>0.33664772727272724</v>
      </c>
      <c r="F25" s="51" t="s">
        <v>57</v>
      </c>
    </row>
  </sheetData>
  <mergeCells count="1">
    <mergeCell ref="C3:E3"/>
  </mergeCells>
  <phoneticPr fontId="12" type="noConversion"/>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sheetPr codeName="Лист9"/>
  <dimension ref="B1:F25"/>
  <sheetViews>
    <sheetView workbookViewId="0">
      <selection activeCell="D8" sqref="D8:D22"/>
    </sheetView>
  </sheetViews>
  <sheetFormatPr defaultRowHeight="12.75"/>
  <cols>
    <col min="2" max="2" width="29.42578125" bestFit="1" customWidth="1"/>
    <col min="3" max="3" width="10.140625" bestFit="1" customWidth="1"/>
    <col min="5" max="5" width="8.140625" bestFit="1" customWidth="1"/>
    <col min="6" max="6" width="23.7109375" bestFit="1" customWidth="1"/>
  </cols>
  <sheetData>
    <row r="1" spans="2:6" ht="13.5" thickBot="1"/>
    <row r="2" spans="2:6" ht="13.5" thickBot="1">
      <c r="F2" s="23" t="s">
        <v>24</v>
      </c>
    </row>
    <row r="3" spans="2:6" ht="13.5" thickBot="1">
      <c r="B3" s="24" t="s">
        <v>25</v>
      </c>
      <c r="C3" s="70"/>
      <c r="D3" s="70"/>
      <c r="E3" s="71"/>
      <c r="F3" s="25"/>
    </row>
    <row r="4" spans="2:6" ht="13.5" thickBot="1">
      <c r="B4" s="24" t="s">
        <v>26</v>
      </c>
      <c r="C4" s="26">
        <v>42417</v>
      </c>
    </row>
    <row r="5" spans="2:6">
      <c r="B5" s="27"/>
      <c r="C5" s="28"/>
    </row>
    <row r="6" spans="2:6" ht="13.5" thickBot="1"/>
    <row r="7" spans="2:6" ht="13.5" thickBot="1">
      <c r="B7" s="29" t="s">
        <v>27</v>
      </c>
      <c r="C7" s="30" t="s">
        <v>0</v>
      </c>
      <c r="D7" s="30" t="s">
        <v>28</v>
      </c>
      <c r="E7" s="30" t="s">
        <v>29</v>
      </c>
      <c r="F7" s="31" t="s">
        <v>30</v>
      </c>
    </row>
    <row r="8" spans="2:6" ht="13.5" thickBot="1">
      <c r="B8" s="20" t="s">
        <v>13</v>
      </c>
      <c r="C8" s="19">
        <v>4</v>
      </c>
      <c r="D8" s="53">
        <f ca="1">'Paired comparison'!S$5</f>
        <v>2.3809523809523808E-2</v>
      </c>
      <c r="E8" s="32">
        <f>C8*D8</f>
        <v>9.5238095238095233E-2</v>
      </c>
      <c r="F8" s="33"/>
    </row>
    <row r="9" spans="2:6" ht="13.5" thickBot="1">
      <c r="B9" s="20" t="s">
        <v>18</v>
      </c>
      <c r="C9" s="19">
        <v>1</v>
      </c>
      <c r="D9" s="53">
        <f ca="1">'Paired comparison'!S$6</f>
        <v>0.1</v>
      </c>
      <c r="E9" s="34">
        <f t="shared" ref="E9:E22" si="0">C9*D9</f>
        <v>0.1</v>
      </c>
      <c r="F9" s="35"/>
    </row>
    <row r="10" spans="2:6" ht="13.5" thickBot="1">
      <c r="B10" s="20" t="s">
        <v>12</v>
      </c>
      <c r="C10" s="19">
        <v>3</v>
      </c>
      <c r="D10" s="53">
        <f ca="1">'Paired comparison'!S$7</f>
        <v>5.2380952380952382E-2</v>
      </c>
      <c r="E10" s="34">
        <f t="shared" si="0"/>
        <v>0.15714285714285714</v>
      </c>
      <c r="F10" s="35"/>
    </row>
    <row r="11" spans="2:6" ht="13.5" thickBot="1">
      <c r="B11" s="20" t="s">
        <v>4</v>
      </c>
      <c r="C11" s="19">
        <v>1</v>
      </c>
      <c r="D11" s="53">
        <f ca="1">'Paired comparison'!S$8</f>
        <v>5.7142857142857141E-2</v>
      </c>
      <c r="E11" s="34">
        <f t="shared" si="0"/>
        <v>5.7142857142857141E-2</v>
      </c>
      <c r="F11" s="35"/>
    </row>
    <row r="12" spans="2:6" ht="13.5" thickBot="1">
      <c r="B12" s="20" t="s">
        <v>15</v>
      </c>
      <c r="C12" s="19">
        <v>1</v>
      </c>
      <c r="D12" s="53">
        <f ca="1">'Paired comparison'!S$9</f>
        <v>8.0952380952380956E-2</v>
      </c>
      <c r="E12" s="34">
        <f t="shared" si="0"/>
        <v>8.0952380952380956E-2</v>
      </c>
      <c r="F12" s="35"/>
    </row>
    <row r="13" spans="2:6" ht="13.5" thickBot="1">
      <c r="B13" s="20" t="s">
        <v>11</v>
      </c>
      <c r="C13" s="19">
        <v>1</v>
      </c>
      <c r="D13" s="53">
        <f ca="1">'Paired comparison'!S$10</f>
        <v>4.7619047619047616E-2</v>
      </c>
      <c r="E13" s="34">
        <f t="shared" si="0"/>
        <v>4.7619047619047616E-2</v>
      </c>
      <c r="F13" s="35"/>
    </row>
    <row r="14" spans="2:6" ht="13.5" thickBot="1">
      <c r="B14" s="20" t="s">
        <v>16</v>
      </c>
      <c r="C14" s="19">
        <v>0</v>
      </c>
      <c r="D14" s="53">
        <f ca="1">'Paired comparison'!S$11</f>
        <v>5.7142857142857141E-2</v>
      </c>
      <c r="E14" s="34">
        <f t="shared" si="0"/>
        <v>0</v>
      </c>
      <c r="F14" s="35"/>
    </row>
    <row r="15" spans="2:6" ht="13.5" thickBot="1">
      <c r="B15" s="20" t="s">
        <v>22</v>
      </c>
      <c r="C15" s="19">
        <v>1</v>
      </c>
      <c r="D15" s="53">
        <f ca="1">'Paired comparison'!S$12</f>
        <v>0.11428571428571428</v>
      </c>
      <c r="E15" s="34">
        <f t="shared" si="0"/>
        <v>0.11428571428571428</v>
      </c>
      <c r="F15" s="35"/>
    </row>
    <row r="16" spans="2:6" ht="13.5" thickBot="1">
      <c r="B16" s="20" t="s">
        <v>21</v>
      </c>
      <c r="C16" s="19">
        <v>2</v>
      </c>
      <c r="D16" s="53">
        <f ca="1">'Paired comparison'!S$13</f>
        <v>2.8571428571428571E-2</v>
      </c>
      <c r="E16" s="34">
        <f t="shared" si="0"/>
        <v>5.7142857142857141E-2</v>
      </c>
      <c r="F16" s="35"/>
    </row>
    <row r="17" spans="2:6" ht="13.5" thickBot="1">
      <c r="B17" s="20" t="s">
        <v>20</v>
      </c>
      <c r="C17" s="19">
        <v>0</v>
      </c>
      <c r="D17" s="53">
        <f ca="1">'Paired comparison'!S$14</f>
        <v>5.7142857142857141E-2</v>
      </c>
      <c r="E17" s="34">
        <f t="shared" si="0"/>
        <v>0</v>
      </c>
      <c r="F17" s="49"/>
    </row>
    <row r="18" spans="2:6" ht="13.5" thickBot="1">
      <c r="B18" s="20" t="s">
        <v>19</v>
      </c>
      <c r="C18" s="19">
        <v>0</v>
      </c>
      <c r="D18" s="53">
        <f ca="1">'Paired comparison'!S$15</f>
        <v>7.1428571428571425E-2</v>
      </c>
      <c r="E18" s="34">
        <f t="shared" si="0"/>
        <v>0</v>
      </c>
      <c r="F18" s="35"/>
    </row>
    <row r="19" spans="2:6" ht="13.5" thickBot="1">
      <c r="B19" s="20" t="s">
        <v>23</v>
      </c>
      <c r="C19" s="19">
        <v>1</v>
      </c>
      <c r="D19" s="53">
        <f ca="1">'Paired comparison'!S$16</f>
        <v>9.0476190476190474E-2</v>
      </c>
      <c r="E19" s="34">
        <f t="shared" si="0"/>
        <v>9.0476190476190474E-2</v>
      </c>
      <c r="F19" s="42"/>
    </row>
    <row r="20" spans="2:6" ht="13.5" thickBot="1">
      <c r="B20" s="20" t="s">
        <v>5</v>
      </c>
      <c r="C20" s="19">
        <v>2</v>
      </c>
      <c r="D20" s="53">
        <f ca="1">'Paired comparison'!S$17</f>
        <v>7.6190476190476197E-2</v>
      </c>
      <c r="E20" s="44">
        <f t="shared" si="0"/>
        <v>0.15238095238095239</v>
      </c>
      <c r="F20" s="42"/>
    </row>
    <row r="21" spans="2:6" ht="13.5" thickBot="1">
      <c r="B21" s="20" t="s">
        <v>6</v>
      </c>
      <c r="C21" s="19">
        <v>1</v>
      </c>
      <c r="D21" s="54">
        <f ca="1">'Paired comparison'!S$18</f>
        <v>7.1428571428571425E-2</v>
      </c>
      <c r="E21" s="41">
        <f t="shared" si="0"/>
        <v>7.1428571428571425E-2</v>
      </c>
      <c r="F21" s="43"/>
    </row>
    <row r="22" spans="2:6" ht="13.5" thickBot="1">
      <c r="B22" s="46" t="s">
        <v>14</v>
      </c>
      <c r="C22" s="19">
        <v>4</v>
      </c>
      <c r="D22" s="55">
        <f ca="1">'Paired comparison'!S$19</f>
        <v>7.1428571428571425E-2</v>
      </c>
      <c r="E22" s="47">
        <f t="shared" si="0"/>
        <v>0.2857142857142857</v>
      </c>
      <c r="F22" s="45"/>
    </row>
    <row r="23" spans="2:6" ht="13.5" thickBot="1">
      <c r="C23" s="1"/>
      <c r="D23" s="1"/>
      <c r="E23" s="1"/>
    </row>
    <row r="24" spans="2:6" ht="13.5" thickBot="1">
      <c r="B24" s="36" t="s">
        <v>31</v>
      </c>
      <c r="C24" s="37"/>
      <c r="D24" s="37"/>
      <c r="E24" s="38">
        <f>SUM(E8:E22)</f>
        <v>1.3095238095238098</v>
      </c>
    </row>
    <row r="25" spans="2:6">
      <c r="E25" s="39">
        <f ca="1">E24/'Paired comparison'!T20</f>
        <v>0.39062500000000006</v>
      </c>
      <c r="F25" s="51" t="s">
        <v>58</v>
      </c>
    </row>
  </sheetData>
  <mergeCells count="1">
    <mergeCell ref="C3:E3"/>
  </mergeCells>
  <phoneticPr fontId="12"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Manual</vt:lpstr>
      <vt:lpstr>Paired comparison</vt:lpstr>
      <vt:lpstr>Variability</vt:lpstr>
      <vt:lpstr>xxx</vt:lpstr>
      <vt:lpstr>yyyy</vt:lpstr>
      <vt:lpstr>zzzz</vt:lpstr>
      <vt:lpstr>www</vt:lpstr>
      <vt:lpstr>jjjj</vt:lpstr>
      <vt:lpstr>kkkk</vt:lpstr>
      <vt:lpstr>llll</vt:lpstr>
      <vt:lpstr>hhhh</vt:lpstr>
    </vt:vector>
  </TitlesOfParts>
  <Company>Atos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radu.radovici.ext@atos.net</dc:creator>
  <cp:lastModifiedBy>AlexM</cp:lastModifiedBy>
  <dcterms:created xsi:type="dcterms:W3CDTF">2015-02-27T08:16:26Z</dcterms:created>
  <dcterms:modified xsi:type="dcterms:W3CDTF">2016-10-20T09:47:51Z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-763376947</vt:i4>
  </property>
  <property fmtid="{D5CDD505-2E9C-101B-9397-08002B2CF9AE}" pid="3" name="_NewReviewCycle">
    <vt:lpwstr/>
  </property>
  <property fmtid="{D5CDD505-2E9C-101B-9397-08002B2CF9AE}" pid="4" name="_EmailSubject">
    <vt:lpwstr>Lean actions</vt:lpwstr>
  </property>
  <property fmtid="{D5CDD505-2E9C-101B-9397-08002B2CF9AE}" pid="5" name="_AuthorEmail">
    <vt:lpwstr>alexandru.sterpu@atos.net</vt:lpwstr>
  </property>
  <property fmtid="{D5CDD505-2E9C-101B-9397-08002B2CF9AE}" pid="6" name="_AuthorEmailDisplayName">
    <vt:lpwstr>Sterpu, Alexandru-Dan</vt:lpwstr>
  </property>
  <property fmtid="{D5CDD505-2E9C-101B-9397-08002B2CF9AE}" pid="7" name="_PreviousAdHocReviewCycleID">
    <vt:i4>1563700199</vt:i4>
  </property>
  <property fmtid="{D5CDD505-2E9C-101B-9397-08002B2CF9AE}" pid="8" name="_ReviewingToolsShownOnce">
    <vt:lpwstr/>
  </property>
</Properties>
</file>