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780" windowWidth="17316" windowHeight="7320" tabRatio="940" activeTab="1"/>
  </bookViews>
  <sheets>
    <sheet name="Manual" sheetId="39" r:id="rId1"/>
    <sheet name="Paired comparison" sheetId="3" r:id="rId2"/>
    <sheet name="Variability" sheetId="40" r:id="rId3"/>
    <sheet name="xxx" sheetId="5" r:id="rId4"/>
    <sheet name="yyyy" sheetId="11" r:id="rId5"/>
    <sheet name="zzzz" sheetId="12" r:id="rId6"/>
    <sheet name="www" sheetId="14" r:id="rId7"/>
    <sheet name="jjjj" sheetId="15" r:id="rId8"/>
    <sheet name="kkkk" sheetId="16" r:id="rId9"/>
    <sheet name="llll" sheetId="17" r:id="rId10"/>
    <sheet name="hhhh" sheetId="18" r:id="rId11"/>
  </sheets>
  <definedNames>
    <definedName name="_xlnm._FilterDatabase" localSheetId="2" hidden="1">Variability!$B$2:$D$2</definedName>
  </definedNames>
  <calcPr calcId="145621"/>
</workbook>
</file>

<file path=xl/calcChain.xml><?xml version="1.0" encoding="utf-8"?>
<calcChain xmlns="http://schemas.openxmlformats.org/spreadsheetml/2006/main">
  <c r="C7" i="3" l="1"/>
  <c r="C11" i="3"/>
  <c r="D8" i="3"/>
  <c r="C9" i="3" s="1"/>
  <c r="D9" i="3"/>
  <c r="C10" i="3" s="1"/>
  <c r="D10" i="3"/>
  <c r="D11" i="3"/>
  <c r="D12" i="3"/>
  <c r="C6" i="3"/>
  <c r="Q4" i="3" l="1"/>
  <c r="P4" i="3"/>
  <c r="O4" i="3"/>
  <c r="N4" i="3"/>
  <c r="M4" i="3"/>
  <c r="L4" i="3"/>
  <c r="K4" i="3"/>
  <c r="J4" i="3"/>
  <c r="I4" i="3"/>
  <c r="H4" i="3"/>
  <c r="G4" i="3"/>
  <c r="F4" i="3"/>
  <c r="E4" i="3"/>
  <c r="D4" i="3"/>
  <c r="C4" i="3"/>
  <c r="R5" i="3"/>
  <c r="P19" i="3" l="1"/>
  <c r="O19" i="3"/>
  <c r="O18" i="3"/>
  <c r="N19" i="3"/>
  <c r="N18" i="3"/>
  <c r="N17" i="3"/>
  <c r="M19" i="3"/>
  <c r="M18" i="3"/>
  <c r="M17" i="3"/>
  <c r="M16" i="3"/>
  <c r="L19" i="3"/>
  <c r="L18" i="3"/>
  <c r="L17" i="3"/>
  <c r="L16" i="3"/>
  <c r="L15" i="3"/>
  <c r="K19" i="3"/>
  <c r="K18" i="3"/>
  <c r="K17" i="3"/>
  <c r="K16" i="3"/>
  <c r="K15" i="3"/>
  <c r="K14" i="3"/>
  <c r="J19" i="3"/>
  <c r="J18" i="3"/>
  <c r="J17" i="3"/>
  <c r="J16" i="3"/>
  <c r="J15" i="3"/>
  <c r="J14" i="3"/>
  <c r="J13" i="3"/>
  <c r="I19" i="3"/>
  <c r="I18" i="3"/>
  <c r="I17" i="3"/>
  <c r="I16" i="3"/>
  <c r="I15" i="3"/>
  <c r="I14" i="3"/>
  <c r="I13" i="3"/>
  <c r="I12" i="3"/>
  <c r="H19" i="3"/>
  <c r="H18" i="3"/>
  <c r="H17" i="3"/>
  <c r="H16" i="3"/>
  <c r="H15" i="3"/>
  <c r="H14" i="3"/>
  <c r="H13" i="3"/>
  <c r="H12" i="3"/>
  <c r="H11" i="3"/>
  <c r="G19" i="3"/>
  <c r="G18" i="3"/>
  <c r="G17" i="3"/>
  <c r="G16" i="3"/>
  <c r="G15" i="3"/>
  <c r="G14" i="3"/>
  <c r="G13" i="3"/>
  <c r="G12" i="3"/>
  <c r="G11" i="3"/>
  <c r="G10" i="3"/>
  <c r="F19" i="3"/>
  <c r="F18" i="3"/>
  <c r="F17" i="3"/>
  <c r="F16" i="3"/>
  <c r="F15" i="3"/>
  <c r="F14" i="3"/>
  <c r="F13" i="3"/>
  <c r="F12" i="3"/>
  <c r="F11" i="3"/>
  <c r="F10" i="3"/>
  <c r="F9" i="3"/>
  <c r="E19" i="3"/>
  <c r="E18" i="3"/>
  <c r="E17" i="3"/>
  <c r="E16" i="3"/>
  <c r="E15" i="3"/>
  <c r="E14" i="3"/>
  <c r="E13" i="3"/>
  <c r="E12" i="3"/>
  <c r="E11" i="3"/>
  <c r="E10" i="3"/>
  <c r="E9" i="3"/>
  <c r="E8" i="3"/>
  <c r="D19" i="3"/>
  <c r="D18" i="3"/>
  <c r="D17" i="3"/>
  <c r="D16" i="3"/>
  <c r="D15" i="3"/>
  <c r="D14" i="3"/>
  <c r="D13" i="3"/>
  <c r="D7" i="3"/>
  <c r="C8" i="3" s="1"/>
  <c r="R12" i="3" l="1"/>
  <c r="R6" i="3"/>
  <c r="R7" i="3"/>
  <c r="R8" i="3"/>
  <c r="R9" i="3"/>
  <c r="R10" i="3"/>
  <c r="R11" i="3"/>
  <c r="R13" i="3"/>
  <c r="R14" i="3"/>
  <c r="R15" i="3"/>
  <c r="R16" i="3"/>
  <c r="R17" i="3"/>
  <c r="R18" i="3"/>
  <c r="R19" i="3"/>
  <c r="R20" i="3" l="1"/>
  <c r="S17" i="3" l="1"/>
  <c r="S5" i="3"/>
  <c r="S9" i="3"/>
  <c r="S8" i="3"/>
  <c r="S7" i="3"/>
  <c r="S6" i="3"/>
  <c r="S19" i="3"/>
  <c r="S16" i="3"/>
  <c r="S15" i="3"/>
  <c r="S18" i="3"/>
  <c r="S13" i="3"/>
  <c r="S10" i="3"/>
  <c r="S12" i="3"/>
  <c r="S11" i="3"/>
  <c r="S14" i="3"/>
  <c r="T16" i="3" l="1"/>
  <c r="D19" i="16"/>
  <c r="E19" i="16" s="1"/>
  <c r="D19" i="17"/>
  <c r="E19" i="17" s="1"/>
  <c r="D19" i="18"/>
  <c r="E19" i="18" s="1"/>
  <c r="D19" i="12"/>
  <c r="E19" i="12" s="1"/>
  <c r="D19" i="14"/>
  <c r="E19" i="14" s="1"/>
  <c r="D19" i="15"/>
  <c r="E19" i="15" s="1"/>
  <c r="D19" i="11"/>
  <c r="E19" i="11" s="1"/>
  <c r="D19" i="5"/>
  <c r="E19" i="5" s="1"/>
  <c r="T14" i="3"/>
  <c r="D17" i="17"/>
  <c r="E17" i="17" s="1"/>
  <c r="D17" i="18"/>
  <c r="E17" i="18" s="1"/>
  <c r="D17" i="16"/>
  <c r="E17" i="16" s="1"/>
  <c r="D17" i="15"/>
  <c r="E17" i="15" s="1"/>
  <c r="D17" i="12"/>
  <c r="E17" i="12" s="1"/>
  <c r="D17" i="14"/>
  <c r="E17" i="14" s="1"/>
  <c r="D17" i="11"/>
  <c r="E17" i="11" s="1"/>
  <c r="D17" i="5"/>
  <c r="E17" i="5" s="1"/>
  <c r="T13" i="3"/>
  <c r="D16" i="16"/>
  <c r="E16" i="16" s="1"/>
  <c r="D16" i="17"/>
  <c r="E16" i="17" s="1"/>
  <c r="D16" i="18"/>
  <c r="E16" i="18" s="1"/>
  <c r="D16" i="14"/>
  <c r="E16" i="14" s="1"/>
  <c r="D16" i="12"/>
  <c r="E16" i="12" s="1"/>
  <c r="D16" i="15"/>
  <c r="E16" i="15" s="1"/>
  <c r="D16" i="11"/>
  <c r="E16" i="11" s="1"/>
  <c r="D16" i="5"/>
  <c r="E16" i="5" s="1"/>
  <c r="T19" i="3"/>
  <c r="D22" i="18"/>
  <c r="E22" i="18" s="1"/>
  <c r="D22" i="16"/>
  <c r="E22" i="16" s="1"/>
  <c r="D22" i="17"/>
  <c r="E22" i="17" s="1"/>
  <c r="D22" i="14"/>
  <c r="E22" i="14" s="1"/>
  <c r="D22" i="15"/>
  <c r="E22" i="15" s="1"/>
  <c r="D22" i="12"/>
  <c r="E22" i="12" s="1"/>
  <c r="D22" i="11"/>
  <c r="E22" i="11" s="1"/>
  <c r="D22" i="5"/>
  <c r="E22" i="5" s="1"/>
  <c r="T9" i="3"/>
  <c r="D12" i="16"/>
  <c r="E12" i="16" s="1"/>
  <c r="D12" i="17"/>
  <c r="E12" i="17" s="1"/>
  <c r="D12" i="18"/>
  <c r="E12" i="18" s="1"/>
  <c r="D12" i="14"/>
  <c r="E12" i="14" s="1"/>
  <c r="D12" i="15"/>
  <c r="E12" i="15" s="1"/>
  <c r="D12" i="12"/>
  <c r="E12" i="12" s="1"/>
  <c r="D12" i="11"/>
  <c r="E12" i="11" s="1"/>
  <c r="D12" i="5"/>
  <c r="E12" i="5" s="1"/>
  <c r="T10" i="3"/>
  <c r="D13" i="17"/>
  <c r="E13" i="17" s="1"/>
  <c r="D13" i="18"/>
  <c r="E13" i="18" s="1"/>
  <c r="D13" i="16"/>
  <c r="E13" i="16" s="1"/>
  <c r="D13" i="15"/>
  <c r="E13" i="15" s="1"/>
  <c r="D13" i="12"/>
  <c r="E13" i="12" s="1"/>
  <c r="D13" i="14"/>
  <c r="E13" i="14" s="1"/>
  <c r="D13" i="11"/>
  <c r="E13" i="11" s="1"/>
  <c r="D13" i="5"/>
  <c r="E13" i="5" s="1"/>
  <c r="T8" i="3"/>
  <c r="D11" i="16"/>
  <c r="E11" i="16" s="1"/>
  <c r="D11" i="17"/>
  <c r="E11" i="17" s="1"/>
  <c r="D11" i="18"/>
  <c r="E11" i="18" s="1"/>
  <c r="D11" i="12"/>
  <c r="E11" i="12" s="1"/>
  <c r="D11" i="14"/>
  <c r="E11" i="14" s="1"/>
  <c r="D11" i="15"/>
  <c r="E11" i="15" s="1"/>
  <c r="D11" i="11"/>
  <c r="E11" i="11" s="1"/>
  <c r="D11" i="5"/>
  <c r="E11" i="5" s="1"/>
  <c r="T11" i="3"/>
  <c r="D14" i="18"/>
  <c r="E14" i="18" s="1"/>
  <c r="D14" i="16"/>
  <c r="E14" i="16" s="1"/>
  <c r="D14" i="17"/>
  <c r="E14" i="17" s="1"/>
  <c r="D14" i="14"/>
  <c r="E14" i="14" s="1"/>
  <c r="D14" i="15"/>
  <c r="E14" i="15" s="1"/>
  <c r="D14" i="12"/>
  <c r="E14" i="12" s="1"/>
  <c r="D14" i="11"/>
  <c r="E14" i="11" s="1"/>
  <c r="D14" i="5"/>
  <c r="E14" i="5" s="1"/>
  <c r="T18" i="3"/>
  <c r="D21" i="17"/>
  <c r="E21" i="17" s="1"/>
  <c r="D21" i="18"/>
  <c r="E21" i="18" s="1"/>
  <c r="D21" i="16"/>
  <c r="E21" i="16" s="1"/>
  <c r="D21" i="15"/>
  <c r="E21" i="15" s="1"/>
  <c r="D21" i="12"/>
  <c r="E21" i="12" s="1"/>
  <c r="D21" i="14"/>
  <c r="E21" i="14" s="1"/>
  <c r="D21" i="11"/>
  <c r="E21" i="11" s="1"/>
  <c r="D21" i="5"/>
  <c r="E21" i="5" s="1"/>
  <c r="T6" i="3"/>
  <c r="D9" i="17"/>
  <c r="E9" i="17" s="1"/>
  <c r="D9" i="18"/>
  <c r="E9" i="18" s="1"/>
  <c r="D9" i="16"/>
  <c r="E9" i="16" s="1"/>
  <c r="D9" i="15"/>
  <c r="E9" i="15" s="1"/>
  <c r="D9" i="12"/>
  <c r="E9" i="12" s="1"/>
  <c r="D9" i="14"/>
  <c r="E9" i="14" s="1"/>
  <c r="D9" i="11"/>
  <c r="E9" i="11" s="1"/>
  <c r="D9" i="5"/>
  <c r="E9" i="5" s="1"/>
  <c r="T5" i="3"/>
  <c r="D8" i="16"/>
  <c r="E8" i="16" s="1"/>
  <c r="D8" i="17"/>
  <c r="E8" i="17" s="1"/>
  <c r="D8" i="18"/>
  <c r="E8" i="18" s="1"/>
  <c r="D8" i="14"/>
  <c r="E8" i="14" s="1"/>
  <c r="D8" i="12"/>
  <c r="E8" i="12" s="1"/>
  <c r="D8" i="15"/>
  <c r="E8" i="15" s="1"/>
  <c r="D8" i="11"/>
  <c r="E8" i="11" s="1"/>
  <c r="D8" i="5"/>
  <c r="E8" i="5" s="1"/>
  <c r="T12" i="3"/>
  <c r="D15" i="17"/>
  <c r="E15" i="17" s="1"/>
  <c r="D15" i="18"/>
  <c r="E15" i="18" s="1"/>
  <c r="D15" i="16"/>
  <c r="E15" i="16" s="1"/>
  <c r="D15" i="12"/>
  <c r="E15" i="12" s="1"/>
  <c r="D15" i="15"/>
  <c r="E15" i="15" s="1"/>
  <c r="D15" i="14"/>
  <c r="E15" i="14" s="1"/>
  <c r="D15" i="11"/>
  <c r="E15" i="11" s="1"/>
  <c r="D15" i="5"/>
  <c r="E15" i="5" s="1"/>
  <c r="T15" i="3"/>
  <c r="D18" i="18"/>
  <c r="E18" i="18" s="1"/>
  <c r="D18" i="16"/>
  <c r="E18" i="16" s="1"/>
  <c r="D18" i="17"/>
  <c r="E18" i="17" s="1"/>
  <c r="D18" i="12"/>
  <c r="E18" i="12" s="1"/>
  <c r="D18" i="14"/>
  <c r="E18" i="14" s="1"/>
  <c r="D18" i="15"/>
  <c r="E18" i="15" s="1"/>
  <c r="D18" i="11"/>
  <c r="E18" i="11" s="1"/>
  <c r="D18" i="5"/>
  <c r="E18" i="5" s="1"/>
  <c r="T7" i="3"/>
  <c r="D10" i="18"/>
  <c r="E10" i="18" s="1"/>
  <c r="D10" i="16"/>
  <c r="E10" i="16" s="1"/>
  <c r="D10" i="17"/>
  <c r="E10" i="17" s="1"/>
  <c r="D10" i="14"/>
  <c r="E10" i="14" s="1"/>
  <c r="D10" i="15"/>
  <c r="E10" i="15" s="1"/>
  <c r="D10" i="12"/>
  <c r="E10" i="12" s="1"/>
  <c r="D10" i="11"/>
  <c r="E10" i="11" s="1"/>
  <c r="D10" i="5"/>
  <c r="E10" i="5" s="1"/>
  <c r="T17" i="3"/>
  <c r="D20" i="16"/>
  <c r="E20" i="16" s="1"/>
  <c r="D20" i="17"/>
  <c r="E20" i="17" s="1"/>
  <c r="D20" i="18"/>
  <c r="E20" i="18" s="1"/>
  <c r="D20" i="14"/>
  <c r="E20" i="14" s="1"/>
  <c r="D20" i="12"/>
  <c r="E20" i="12" s="1"/>
  <c r="D20" i="15"/>
  <c r="E20" i="15" s="1"/>
  <c r="D20" i="11"/>
  <c r="E20" i="11" s="1"/>
  <c r="D20" i="5"/>
  <c r="E20" i="5" s="1"/>
  <c r="S20" i="3"/>
  <c r="E24" i="11" l="1"/>
  <c r="E24" i="12"/>
  <c r="E24" i="16"/>
  <c r="E24" i="5"/>
  <c r="E24" i="14"/>
  <c r="T20" i="3"/>
  <c r="U17" i="3" s="1"/>
  <c r="E24" i="18"/>
  <c r="E24" i="15"/>
  <c r="E24" i="17"/>
  <c r="U13" i="3" l="1"/>
  <c r="U9" i="3"/>
  <c r="U16" i="3"/>
  <c r="U8" i="3"/>
  <c r="U10" i="3"/>
  <c r="U7" i="3"/>
  <c r="U15" i="3"/>
  <c r="E25" i="15"/>
  <c r="C9" i="40"/>
  <c r="E25" i="5"/>
  <c r="E4" i="40"/>
  <c r="C4" i="40"/>
  <c r="U14" i="3"/>
  <c r="U11" i="3"/>
  <c r="U6" i="3"/>
  <c r="U5" i="3"/>
  <c r="E25" i="18"/>
  <c r="C8" i="40"/>
  <c r="C5" i="40"/>
  <c r="E25" i="16"/>
  <c r="E5" i="40"/>
  <c r="E25" i="12"/>
  <c r="C10" i="40"/>
  <c r="U18" i="3"/>
  <c r="U19" i="3"/>
  <c r="U12" i="3"/>
  <c r="E25" i="17"/>
  <c r="C7" i="40"/>
  <c r="E25" i="14"/>
  <c r="C6" i="40"/>
  <c r="E25" i="11"/>
  <c r="C3" i="40"/>
  <c r="E3" i="40"/>
  <c r="U20" i="3" l="1"/>
  <c r="C13" i="40"/>
  <c r="D13" i="40" s="1"/>
  <c r="E7" i="40"/>
  <c r="D7" i="40"/>
  <c r="E8" i="40"/>
  <c r="D4" i="40"/>
  <c r="D9" i="40"/>
  <c r="E6" i="40"/>
  <c r="D6" i="40"/>
  <c r="D5" i="40"/>
  <c r="D3" i="40"/>
  <c r="D8" i="40"/>
  <c r="D10" i="40"/>
  <c r="E9" i="40"/>
  <c r="E10" i="40"/>
  <c r="F10" i="40" l="1"/>
  <c r="F5" i="40"/>
  <c r="F8" i="40"/>
  <c r="F3" i="40"/>
  <c r="F6" i="40"/>
  <c r="F7" i="40"/>
  <c r="F4" i="40"/>
  <c r="F9" i="40"/>
</calcChain>
</file>

<file path=xl/comments1.xml><?xml version="1.0" encoding="utf-8"?>
<comments xmlns="http://schemas.openxmlformats.org/spreadsheetml/2006/main">
  <authors>
    <author>Radovici, Radu</author>
    <author>Marius, Staicu</author>
  </authors>
  <commentList>
    <comment ref="B5" authorId="0">
      <text>
        <r>
          <rPr>
            <sz val="9"/>
            <color indexed="81"/>
            <rFont val="Tahoma"/>
            <family val="2"/>
          </rPr>
          <t>0 Basic
1 Medium
2 Advanced
for each of English, German, Other Languages</t>
        </r>
      </text>
    </comment>
    <comment ref="B6" authorId="0">
      <text>
        <r>
          <rPr>
            <b/>
            <sz val="9"/>
            <color indexed="81"/>
            <rFont val="Tahoma"/>
            <family val="2"/>
          </rPr>
          <t>Years:</t>
        </r>
        <r>
          <rPr>
            <sz val="9"/>
            <color indexed="81"/>
            <rFont val="Tahoma"/>
            <family val="2"/>
          </rPr>
          <t xml:space="preserve">
0-1 = 1
2-3 = 2
4-5 = 3
5-6 = 4
&gt;6 = 5
</t>
        </r>
      </text>
    </comment>
    <comment ref="B7" authorId="0">
      <text>
        <r>
          <rPr>
            <b/>
            <sz val="9"/>
            <color indexed="81"/>
            <rFont val="Tahoma"/>
            <family val="2"/>
          </rPr>
          <t xml:space="preserve">0 - Restricetd to own team
1 - Inside NDCS depart
2 -  Inside NDCS tower
3 - Other departments (eg AHS, WSDS, SMC)
</t>
        </r>
      </text>
    </comment>
    <comment ref="B8" authorId="1">
      <text>
        <r>
          <rPr>
            <sz val="9"/>
            <color indexed="81"/>
            <rFont val="Tahoma"/>
            <family val="2"/>
          </rPr>
          <t>0: Spotting the error
1: Finding the error through tests
2: Analyizing traces
3: Advanced tracing in complex environments</t>
        </r>
      </text>
    </comment>
    <comment ref="B9" authorId="1">
      <text>
        <r>
          <rPr>
            <sz val="9"/>
            <color indexed="81"/>
            <rFont val="Tahoma"/>
            <family val="2"/>
          </rPr>
          <t xml:space="preserve">1: Testing
1: Programming/developing
1: Support
1: Consultant
1: Presales
1: Architect
</t>
        </r>
      </text>
    </comment>
    <comment ref="B10" authorId="1">
      <text>
        <r>
          <rPr>
            <sz val="9"/>
            <color indexed="81"/>
            <rFont val="Tahoma"/>
            <family val="2"/>
          </rPr>
          <t xml:space="preserve">
0 - Reluctant
1 - Flexible
2 - High availability
</t>
        </r>
      </text>
    </comment>
    <comment ref="B11" authorId="1">
      <text>
        <r>
          <rPr>
            <sz val="9"/>
            <color indexed="81"/>
            <rFont val="Tahoma"/>
            <family val="2"/>
          </rPr>
          <t xml:space="preserve">
0 - Own technology
1 - Own + side technology
2 - Multiple interest</t>
        </r>
      </text>
    </comment>
    <comment ref="B12" authorId="1">
      <text>
        <r>
          <rPr>
            <sz val="9"/>
            <color indexed="81"/>
            <rFont val="Tahoma"/>
            <family val="2"/>
          </rPr>
          <t xml:space="preserve">0: No Certification
1: ITIL Foundation/ 1 Technical (UCCP, CCNA, SBC)
2: ITIL Intermmediate + Technical (CCNP)
3: ITIL Expert/ Multitechnology 
</t>
        </r>
      </text>
    </comment>
    <comment ref="B13" authorId="1">
      <text>
        <r>
          <rPr>
            <sz val="9"/>
            <color indexed="81"/>
            <rFont val="Tahoma"/>
            <family val="2"/>
          </rPr>
          <t xml:space="preserve">
SRM 1
INC, EVT 1
CHA 1
PRO 1
MIM 1
CAP/AVA 1
</t>
        </r>
      </text>
    </comment>
    <comment ref="B14" authorId="1">
      <text>
        <r>
          <rPr>
            <sz val="9"/>
            <color indexed="81"/>
            <rFont val="Tahoma"/>
            <family val="2"/>
          </rPr>
          <t xml:space="preserve">0: No telekom knowledge
1: Basic Telekom knowledge (Univ. degree)
2: Advanced Telekom (3 ore more years)
</t>
        </r>
      </text>
    </comment>
    <comment ref="B15" authorId="1">
      <text>
        <r>
          <rPr>
            <sz val="9"/>
            <color indexed="81"/>
            <rFont val="Tahoma"/>
            <family val="2"/>
          </rPr>
          <t xml:space="preserve">
0: No project work
1: Requester/Implementer
2: TPM Transition
3: TPM Transformation</t>
        </r>
      </text>
    </comment>
    <comment ref="B16" authorId="1">
      <text>
        <r>
          <rPr>
            <sz val="9"/>
            <color indexed="81"/>
            <rFont val="Tahoma"/>
            <family val="2"/>
          </rPr>
          <t xml:space="preserve">
0: No presentation, workshops, etc.
1: Provides individual, ad-hoc support
2: Provides structured presentations, workshops and individual guidence 
</t>
        </r>
      </text>
    </comment>
    <comment ref="B17"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18" authorId="1">
      <text>
        <r>
          <rPr>
            <sz val="9"/>
            <color indexed="81"/>
            <rFont val="Tahoma"/>
            <family val="2"/>
          </rPr>
          <t xml:space="preserve">
Disruptive 0
Constructive 1
</t>
        </r>
      </text>
    </comment>
    <comment ref="B19" authorId="1">
      <text>
        <r>
          <rPr>
            <sz val="9"/>
            <color indexed="81"/>
            <rFont val="Tahoma"/>
            <family val="2"/>
          </rPr>
          <t xml:space="preserve">
Respectful 1
Reliable 1
Supportive 1
Willing to share 1</t>
        </r>
      </text>
    </comment>
  </commentList>
</comments>
</file>

<file path=xl/comments2.xml><?xml version="1.0" encoding="utf-8"?>
<comments xmlns="http://schemas.openxmlformats.org/spreadsheetml/2006/main">
  <authors>
    <author>Ivanov, Victoria</author>
  </authors>
  <commentList>
    <comment ref="E2" authorId="0">
      <text>
        <r>
          <rPr>
            <b/>
            <sz val="9"/>
            <color indexed="81"/>
            <rFont val="Tahoma"/>
            <family val="2"/>
            <charset val="238"/>
          </rPr>
          <t>Ivanov, Victoria:</t>
        </r>
        <r>
          <rPr>
            <sz val="9"/>
            <color indexed="81"/>
            <rFont val="Tahoma"/>
            <family val="2"/>
            <charset val="238"/>
          </rPr>
          <t xml:space="preserve">
After the lower performers are trained and their grade reaches the average of the team</t>
        </r>
      </text>
    </comment>
  </commentList>
</comments>
</file>

<file path=xl/comments3.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4.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5.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6.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7.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8.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team
1 - Inside NDCS Voice
2 -  Inside NDCS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b/>
            <sz val="9"/>
            <color indexed="81"/>
            <rFont val="Tahoma"/>
            <family val="2"/>
          </rPr>
          <t>Marius, Staicu:</t>
        </r>
        <r>
          <rPr>
            <sz val="9"/>
            <color indexed="81"/>
            <rFont val="Tahoma"/>
            <family val="2"/>
          </rPr>
          <t xml:space="preserve">
0 - Reluctant
1 - Flexible
2 - High availability
</t>
        </r>
      </text>
    </comment>
    <comment ref="B14" authorId="1">
      <text>
        <r>
          <rPr>
            <b/>
            <sz val="9"/>
            <color indexed="81"/>
            <rFont val="Tahoma"/>
            <family val="2"/>
          </rPr>
          <t>Marius, Staicu:</t>
        </r>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b/>
            <sz val="9"/>
            <color indexed="81"/>
            <rFont val="Tahoma"/>
            <family val="2"/>
          </rPr>
          <t>Marius, Staicu:</t>
        </r>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b/>
            <sz val="9"/>
            <color indexed="81"/>
            <rFont val="Tahoma"/>
            <family val="2"/>
          </rPr>
          <t>Marius, Staicu:</t>
        </r>
        <r>
          <rPr>
            <sz val="9"/>
            <color indexed="81"/>
            <rFont val="Tahoma"/>
            <family val="2"/>
          </rPr>
          <t xml:space="preserve">
0: No project work
1: Requester/Implementer
2: TPM Transition
3: TPM Transformation</t>
        </r>
      </text>
    </comment>
    <comment ref="B19" authorId="1">
      <text>
        <r>
          <rPr>
            <b/>
            <sz val="9"/>
            <color indexed="81"/>
            <rFont val="Tahoma"/>
            <family val="2"/>
          </rPr>
          <t>Marius, Staicu:</t>
        </r>
        <r>
          <rPr>
            <sz val="9"/>
            <color indexed="81"/>
            <rFont val="Tahoma"/>
            <family val="2"/>
          </rPr>
          <t xml:space="preserve">
0: No presentation, workshops, etc.
1: Provides individual, ad-hoc support
2: Provides structured presentations, workshops and individual guidence 
</t>
        </r>
      </text>
    </comment>
    <comment ref="B20" authorId="1">
      <text>
        <r>
          <rPr>
            <b/>
            <sz val="9"/>
            <color indexed="81"/>
            <rFont val="Tahoma"/>
            <family val="2"/>
          </rPr>
          <t>Marius, Staicu:</t>
        </r>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b/>
            <sz val="9"/>
            <color indexed="81"/>
            <rFont val="Tahoma"/>
            <family val="2"/>
          </rPr>
          <t>Marius, Staicu:</t>
        </r>
        <r>
          <rPr>
            <sz val="9"/>
            <color indexed="81"/>
            <rFont val="Tahoma"/>
            <family val="2"/>
          </rPr>
          <t xml:space="preserve">
Disruptive 0
Constructive 1
</t>
        </r>
      </text>
    </comment>
    <comment ref="B22" authorId="1">
      <text>
        <r>
          <rPr>
            <b/>
            <sz val="9"/>
            <color indexed="81"/>
            <rFont val="Tahoma"/>
            <family val="2"/>
          </rPr>
          <t>Marius, Staicu:</t>
        </r>
        <r>
          <rPr>
            <sz val="9"/>
            <color indexed="81"/>
            <rFont val="Tahoma"/>
            <family val="2"/>
          </rPr>
          <t xml:space="preserve">
Respectful 1
Reliable 1
Supportive 1
Willing to share 1</t>
        </r>
      </text>
    </comment>
  </commentList>
</comments>
</file>

<file path=xl/comments9.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comments10.xml><?xml version="1.0" encoding="utf-8"?>
<comments xmlns="http://schemas.openxmlformats.org/spreadsheetml/2006/main">
  <authors>
    <author>Radovici, Radu</author>
    <author>Marius, Staicu</author>
  </authors>
  <commentList>
    <comment ref="B8" authorId="0">
      <text>
        <r>
          <rPr>
            <sz val="9"/>
            <color indexed="81"/>
            <rFont val="Tahoma"/>
            <family val="2"/>
          </rPr>
          <t>0 Basic
1 Medium
2 Advanced
for each of English, German, Other Languages</t>
        </r>
      </text>
    </comment>
    <comment ref="B9" authorId="0">
      <text>
        <r>
          <rPr>
            <b/>
            <sz val="9"/>
            <color indexed="81"/>
            <rFont val="Tahoma"/>
            <family val="2"/>
          </rPr>
          <t>Years:</t>
        </r>
        <r>
          <rPr>
            <sz val="9"/>
            <color indexed="81"/>
            <rFont val="Tahoma"/>
            <family val="2"/>
          </rPr>
          <t xml:space="preserve">
0-1 = 1
2-3 = 2
4-5 = 3
5-6 = 4
&gt;6 = 5
</t>
        </r>
      </text>
    </comment>
    <comment ref="B10" authorId="0">
      <text>
        <r>
          <rPr>
            <b/>
            <sz val="9"/>
            <color indexed="81"/>
            <rFont val="Tahoma"/>
            <family val="2"/>
          </rPr>
          <t xml:space="preserve">0 - Restricetd to own sub team
1 - Inside NDCS Department
2 -  Inside NDCS Tower
3 - Other departments (eg AHS, WSDS, SMC)
</t>
        </r>
      </text>
    </comment>
    <comment ref="B11" authorId="1">
      <text>
        <r>
          <rPr>
            <sz val="9"/>
            <color indexed="81"/>
            <rFont val="Tahoma"/>
            <family val="2"/>
          </rPr>
          <t>0: Spotting the error
1: Finding the error through tests
2: Analyizing traces
3: Advanced tracing in complex environments</t>
        </r>
      </text>
    </comment>
    <comment ref="B12" authorId="1">
      <text>
        <r>
          <rPr>
            <sz val="9"/>
            <color indexed="81"/>
            <rFont val="Tahoma"/>
            <family val="2"/>
          </rPr>
          <t xml:space="preserve">1: Testing
1: Programming/developing
1: Support
1: Consultant
1: Presales
1: Architect
</t>
        </r>
      </text>
    </comment>
    <comment ref="B13" authorId="1">
      <text>
        <r>
          <rPr>
            <sz val="9"/>
            <color indexed="81"/>
            <rFont val="Tahoma"/>
            <family val="2"/>
          </rPr>
          <t xml:space="preserve">
0 - Reluctant
1 - Flexible
2 - High availability
</t>
        </r>
      </text>
    </comment>
    <comment ref="B14" authorId="1">
      <text>
        <r>
          <rPr>
            <sz val="9"/>
            <color indexed="81"/>
            <rFont val="Tahoma"/>
            <family val="2"/>
          </rPr>
          <t xml:space="preserve">
0 - Own technology
1 - Own + side technology
2 - Multiple interest</t>
        </r>
      </text>
    </comment>
    <comment ref="B15" authorId="1">
      <text>
        <r>
          <rPr>
            <sz val="9"/>
            <color indexed="81"/>
            <rFont val="Tahoma"/>
            <family val="2"/>
          </rPr>
          <t xml:space="preserve">0: No Certification
1: ITIL Foundation/ 1 Technical (UCCP, CCNA, SBC)
2: ITIL Intermmediate + Technical (CCNP)
3: ITIL Expert/ Multitechnology 
</t>
        </r>
      </text>
    </comment>
    <comment ref="B16" authorId="1">
      <text>
        <r>
          <rPr>
            <sz val="9"/>
            <color indexed="81"/>
            <rFont val="Tahoma"/>
            <family val="2"/>
          </rPr>
          <t xml:space="preserve">
SRM 1
INC, EVT 1
CHA 1
PRO 1
MIM 1
CAP/AVA 1
</t>
        </r>
      </text>
    </comment>
    <comment ref="B17" authorId="1">
      <text>
        <r>
          <rPr>
            <sz val="9"/>
            <color indexed="81"/>
            <rFont val="Tahoma"/>
            <family val="2"/>
          </rPr>
          <t xml:space="preserve">0: No telekom knowledge
1: Basic Telekom knowledge (Univ. degree)
2: Advanced Telekom (3 ore more years)
</t>
        </r>
      </text>
    </comment>
    <comment ref="B18" authorId="1">
      <text>
        <r>
          <rPr>
            <sz val="9"/>
            <color indexed="81"/>
            <rFont val="Tahoma"/>
            <family val="2"/>
          </rPr>
          <t xml:space="preserve">
0: No project work
1: Requester/Implementer
2: TPM Transition
3: TPM Transformation</t>
        </r>
      </text>
    </comment>
    <comment ref="B19" authorId="1">
      <text>
        <r>
          <rPr>
            <sz val="9"/>
            <color indexed="81"/>
            <rFont val="Tahoma"/>
            <family val="2"/>
          </rPr>
          <t xml:space="preserve">
0: No presentation, workshops, etc.
1: Provides individual, ad-hoc support
2: Provides structured presentations, workshops and individual guidence 
</t>
        </r>
      </text>
    </comment>
    <comment ref="B20" authorId="1">
      <text>
        <r>
          <rPr>
            <sz val="9"/>
            <color indexed="81"/>
            <rFont val="Tahoma"/>
            <family val="2"/>
          </rPr>
          <t xml:space="preserve">
1: Effective communication with the team
1: Effective communication with users/clients
1: Effective communication with Management roles
1: Effective presentations</t>
        </r>
      </text>
    </comment>
    <comment ref="B21" authorId="1">
      <text>
        <r>
          <rPr>
            <sz val="9"/>
            <color indexed="81"/>
            <rFont val="Tahoma"/>
            <family val="2"/>
          </rPr>
          <t xml:space="preserve">
Disruptive 0
Constructive 1
</t>
        </r>
      </text>
    </comment>
    <comment ref="B22" authorId="1">
      <text>
        <r>
          <rPr>
            <sz val="9"/>
            <color indexed="81"/>
            <rFont val="Tahoma"/>
            <family val="2"/>
          </rPr>
          <t xml:space="preserve">
Respectful 1
Reliable 1
Supportive 1
Willing to share 1</t>
        </r>
      </text>
    </comment>
  </commentList>
</comments>
</file>

<file path=xl/sharedStrings.xml><?xml version="1.0" encoding="utf-8"?>
<sst xmlns="http://schemas.openxmlformats.org/spreadsheetml/2006/main" count="263" uniqueCount="77">
  <si>
    <t>Points</t>
  </si>
  <si>
    <t>less important</t>
  </si>
  <si>
    <t>more important</t>
  </si>
  <si>
    <t>equal important</t>
  </si>
  <si>
    <t>Analytical approach</t>
  </si>
  <si>
    <t>Communication</t>
  </si>
  <si>
    <t>Attitude</t>
  </si>
  <si>
    <t>Skills</t>
  </si>
  <si>
    <t>Skill Score</t>
  </si>
  <si>
    <t>Enhanced Skill score</t>
  </si>
  <si>
    <t>Skill Ratio in Matrix</t>
  </si>
  <si>
    <t>Flexibility (time)</t>
  </si>
  <si>
    <t>Internal networking</t>
  </si>
  <si>
    <t>Language Skills</t>
  </si>
  <si>
    <t>Team play</t>
  </si>
  <si>
    <t>Broad general ICT knowledge</t>
  </si>
  <si>
    <t>Flexibility between technologies</t>
  </si>
  <si>
    <t>Enhancer (Granularity)</t>
  </si>
  <si>
    <t>Operations support experiences 1</t>
  </si>
  <si>
    <t>Project management 2</t>
  </si>
  <si>
    <t>Telekom knowledge 3</t>
  </si>
  <si>
    <t>ITIL focus 4</t>
  </si>
  <si>
    <t>Certifications 4</t>
  </si>
  <si>
    <t>Coaching skills 6</t>
  </si>
  <si>
    <t>Summary</t>
  </si>
  <si>
    <t>Candidate</t>
  </si>
  <si>
    <t xml:space="preserve">Date </t>
  </si>
  <si>
    <t>Topic</t>
  </si>
  <si>
    <t>Weight</t>
  </si>
  <si>
    <t>Score</t>
  </si>
  <si>
    <t>Remarks</t>
  </si>
  <si>
    <t>Total Score</t>
  </si>
  <si>
    <t>Development stage</t>
  </si>
  <si>
    <t>Expectance</t>
  </si>
  <si>
    <t>&lt; 50%</t>
  </si>
  <si>
    <t>Junior</t>
  </si>
  <si>
    <t>not independent, needs support for some daily tasks</t>
  </si>
  <si>
    <t>50% - 70%</t>
  </si>
  <si>
    <t>Administrator</t>
  </si>
  <si>
    <t>independent, needs shadowing for complex tasks</t>
  </si>
  <si>
    <t>70% - 80%</t>
  </si>
  <si>
    <t>Senior</t>
  </si>
  <si>
    <t>independent, doesn't need support</t>
  </si>
  <si>
    <t>80% - 90%</t>
  </si>
  <si>
    <t>Technical Lead</t>
  </si>
  <si>
    <t>independent, iniates improvement, offers support cross tower, lead teams</t>
  </si>
  <si>
    <t>&gt; 90%</t>
  </si>
  <si>
    <t>Solution Architect</t>
  </si>
  <si>
    <t>independent, iniates improvement, offers support for others</t>
  </si>
  <si>
    <t>3% - &gt; rating 3  7% -&gt; rating 4</t>
  </si>
  <si>
    <t>3% - &gt; rating 3 ; &gt;6% rating 4</t>
  </si>
  <si>
    <t>plus italian</t>
  </si>
  <si>
    <t>more than 3 years experience in Telecommunication environment</t>
  </si>
  <si>
    <t>7% - rating 3; 14% - rating 4</t>
  </si>
  <si>
    <t>mysql &amp; C++</t>
  </si>
  <si>
    <t>4% - rating 3; &gt;8% - rating 4</t>
  </si>
  <si>
    <t>only work experience more than 3 years</t>
  </si>
  <si>
    <t>3% - rating 3; 7% - rating 4</t>
  </si>
  <si>
    <t>4% - rating 3; 8% rating 4</t>
  </si>
  <si>
    <t>4% - rating 3 ; 9%-rating 4</t>
  </si>
  <si>
    <t>xxx</t>
  </si>
  <si>
    <t>Name</t>
  </si>
  <si>
    <t>yyyy</t>
  </si>
  <si>
    <t>zzzz</t>
  </si>
  <si>
    <t>www</t>
  </si>
  <si>
    <t>jjjj</t>
  </si>
  <si>
    <t>kkkk</t>
  </si>
  <si>
    <t>llll</t>
  </si>
  <si>
    <t>hhhh</t>
  </si>
  <si>
    <t>Grade</t>
  </si>
  <si>
    <t>Average</t>
  </si>
  <si>
    <t>New Grade</t>
  </si>
  <si>
    <t>New Average</t>
  </si>
  <si>
    <t>Dif. between Highest performer and lowest performer</t>
  </si>
  <si>
    <r>
      <rPr>
        <b/>
        <sz val="10"/>
        <color theme="1"/>
        <rFont val="Arial"/>
        <family val="2"/>
        <charset val="204"/>
      </rPr>
      <t xml:space="preserve">Paired comparison
</t>
    </r>
    <r>
      <rPr>
        <sz val="10"/>
        <color theme="1"/>
        <rFont val="Arial"/>
        <family val="2"/>
        <charset val="204"/>
      </rPr>
      <t>1. Fill in B5:B19 with skills that are necessary for your group and add comment to that skill with ranking of levels that can be achieved
2. Fill in A5:A19 with granularity of this skill (maximum level that can be achieved for this skill, grades: min 0 - max 6)
3. Rank skills between each other (coloanele C-Q). Note that:
a. 0=less important; 1=equally important; 2=more  important
b. your compare the first skill in line with all skills in columns 
c. rank is set only in white cells, grey are set automatically
d. if 2 identical skills are met, 0 should be set (in dark grey cells, in bold)
4. Columns R, S, T, U are filled in automatically</t>
    </r>
  </si>
  <si>
    <r>
      <t xml:space="preserve">Engineers sheets
</t>
    </r>
    <r>
      <rPr>
        <sz val="10"/>
        <color theme="1"/>
        <rFont val="Arial"/>
        <family val="2"/>
        <charset val="204"/>
      </rPr>
      <t>1. Fill in the name of an engineer whom you check (sheet name)
2. Copy skills from the main table (from cells in green)
3. Fill in score for each skill in column C
4. Columns D, E, lines 24, 25 are filled in automatically</t>
    </r>
  </si>
  <si>
    <r>
      <rPr>
        <b/>
        <sz val="10"/>
        <color theme="1"/>
        <rFont val="Arial"/>
        <family val="2"/>
        <charset val="204"/>
      </rPr>
      <t xml:space="preserve">Variability
</t>
    </r>
    <r>
      <rPr>
        <sz val="10"/>
        <color theme="1"/>
        <rFont val="Arial"/>
        <family val="2"/>
        <charset val="204"/>
      </rPr>
      <t>All cells are filled in automatically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</si>
</sst>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e_i_-;\-* #,##0.00\ _l_e_i_-;_-* &quot;-&quot;??\ _l_e_i_-;_-@_-"/>
    <numFmt numFmtId="165" formatCode="0.0%"/>
  </numFmts>
  <fonts count="12" x14ac:knownFonts="1">
    <font>
      <sz val="10"/>
      <color theme="1"/>
      <name val="Arial"/>
      <family val="2"/>
    </font>
    <font>
      <b/>
      <sz val="10"/>
      <color theme="1"/>
      <name val="Arial"/>
      <family val="2"/>
    </font>
    <font>
      <sz val="10"/>
      <color theme="1"/>
      <name val="Arial"/>
      <family val="2"/>
    </font>
    <font>
      <sz val="9"/>
      <color indexed="81"/>
      <name val="Tahoma"/>
      <family val="2"/>
    </font>
    <font>
      <b/>
      <sz val="9"/>
      <color indexed="81"/>
      <name val="Tahoma"/>
      <family val="2"/>
    </font>
    <font>
      <b/>
      <i/>
      <sz val="10"/>
      <color theme="1"/>
      <name val="Arial"/>
      <family val="2"/>
    </font>
    <font>
      <sz val="10"/>
      <color rgb="FF000000"/>
      <name val="Arial"/>
      <family val="2"/>
    </font>
    <font>
      <sz val="10"/>
      <color theme="0"/>
      <name val="Arial"/>
      <family val="2"/>
    </font>
    <font>
      <sz val="9"/>
      <color indexed="81"/>
      <name val="Tahoma"/>
      <family val="2"/>
      <charset val="238"/>
    </font>
    <font>
      <b/>
      <sz val="9"/>
      <color indexed="81"/>
      <name val="Tahoma"/>
      <family val="2"/>
      <charset val="238"/>
    </font>
    <font>
      <b/>
      <sz val="10"/>
      <color theme="1"/>
      <name val="Arial"/>
      <family val="2"/>
      <charset val="204"/>
    </font>
    <font>
      <sz val="10"/>
      <color theme="1"/>
      <name val="Arial"/>
      <family val="2"/>
      <charset val="204"/>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CCFF99"/>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right/>
      <top/>
      <bottom style="medium">
        <color indexed="64"/>
      </bottom>
      <diagonal/>
    </border>
    <border>
      <left style="thin">
        <color rgb="FFFF0000"/>
      </left>
      <right style="thin">
        <color rgb="FFFF0000"/>
      </right>
      <top style="thin">
        <color rgb="FFFF0000"/>
      </top>
      <bottom style="thin">
        <color rgb="FFFF0000"/>
      </bottom>
      <diagonal/>
    </border>
    <border>
      <left/>
      <right style="thin">
        <color rgb="FFFF0000"/>
      </right>
      <top/>
      <bottom/>
      <diagonal/>
    </border>
  </borders>
  <cellStyleXfs count="3">
    <xf numFmtId="0" fontId="0" fillId="0" borderId="0"/>
    <xf numFmtId="9" fontId="2" fillId="0" borderId="0" applyFont="0" applyFill="0" applyBorder="0" applyAlignment="0" applyProtection="0"/>
    <xf numFmtId="164" fontId="2" fillId="0" borderId="0" applyFont="0" applyFill="0" applyBorder="0" applyAlignment="0" applyProtection="0"/>
  </cellStyleXfs>
  <cellXfs count="73">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9" fontId="0" fillId="0" borderId="0" xfId="0" applyNumberFormat="1" applyAlignment="1">
      <alignment horizontal="center"/>
    </xf>
    <xf numFmtId="0" fontId="0" fillId="0" borderId="1" xfId="0" applyBorder="1" applyAlignment="1">
      <alignment horizontal="center" textRotation="90"/>
    </xf>
    <xf numFmtId="0" fontId="0" fillId="3" borderId="1" xfId="0" applyFill="1" applyBorder="1" applyAlignment="1">
      <alignment horizontal="center"/>
    </xf>
    <xf numFmtId="0" fontId="0" fillId="0" borderId="1" xfId="0" applyFill="1" applyBorder="1" applyAlignment="1">
      <alignment horizontal="center"/>
    </xf>
    <xf numFmtId="0" fontId="1" fillId="2" borderId="1" xfId="0" applyFont="1" applyFill="1" applyBorder="1"/>
    <xf numFmtId="9" fontId="1" fillId="2" borderId="1" xfId="1" applyFont="1" applyFill="1" applyBorder="1"/>
    <xf numFmtId="0" fontId="1" fillId="2" borderId="1" xfId="0" applyFont="1" applyFill="1" applyBorder="1" applyAlignment="1">
      <alignment horizontal="center"/>
    </xf>
    <xf numFmtId="0" fontId="1" fillId="0" borderId="0" xfId="0" applyFont="1"/>
    <xf numFmtId="0" fontId="1" fillId="2" borderId="3" xfId="0" applyFont="1" applyFill="1" applyBorder="1"/>
    <xf numFmtId="9" fontId="1" fillId="2" borderId="3" xfId="1" applyFont="1" applyFill="1" applyBorder="1"/>
    <xf numFmtId="0" fontId="1" fillId="0" borderId="1" xfId="0" applyFont="1" applyBorder="1" applyAlignment="1">
      <alignment horizontal="center" textRotation="90"/>
    </xf>
    <xf numFmtId="2" fontId="0" fillId="0" borderId="1" xfId="0" applyNumberFormat="1" applyBorder="1"/>
    <xf numFmtId="10" fontId="0" fillId="4" borderId="1" xfId="0" applyNumberFormat="1" applyFill="1" applyBorder="1"/>
    <xf numFmtId="0" fontId="1" fillId="0" borderId="1" xfId="0" applyFont="1" applyFill="1" applyBorder="1" applyAlignment="1">
      <alignment horizontal="center" textRotation="90"/>
    </xf>
    <xf numFmtId="165" fontId="0" fillId="4" borderId="1" xfId="0" applyNumberFormat="1" applyFill="1" applyBorder="1"/>
    <xf numFmtId="0" fontId="0" fillId="0" borderId="2" xfId="0" applyFill="1" applyBorder="1" applyAlignment="1">
      <alignment horizontal="center"/>
    </xf>
    <xf numFmtId="0" fontId="0" fillId="5" borderId="1" xfId="0" applyFill="1" applyBorder="1"/>
    <xf numFmtId="0" fontId="0" fillId="0" borderId="5" xfId="0" applyBorder="1"/>
    <xf numFmtId="0" fontId="0" fillId="0" borderId="4" xfId="0" applyBorder="1"/>
    <xf numFmtId="0" fontId="1" fillId="0" borderId="6" xfId="0" applyFont="1" applyBorder="1"/>
    <xf numFmtId="0" fontId="1" fillId="6" borderId="7" xfId="0" applyFont="1" applyFill="1" applyBorder="1" applyAlignment="1">
      <alignment vertical="center"/>
    </xf>
    <xf numFmtId="0" fontId="1" fillId="7" borderId="6" xfId="0" applyFont="1" applyFill="1" applyBorder="1" applyAlignment="1">
      <alignment vertical="center" wrapText="1"/>
    </xf>
    <xf numFmtId="14" fontId="1" fillId="6" borderId="9" xfId="0" applyNumberFormat="1" applyFont="1" applyFill="1" applyBorder="1" applyAlignment="1">
      <alignment vertical="center"/>
    </xf>
    <xf numFmtId="0" fontId="1" fillId="6" borderId="0" xfId="0" applyFont="1" applyFill="1" applyBorder="1" applyAlignment="1">
      <alignment vertical="center"/>
    </xf>
    <xf numFmtId="14" fontId="1" fillId="6" borderId="0" xfId="0" applyNumberFormat="1" applyFont="1" applyFill="1" applyBorder="1" applyAlignment="1">
      <alignment vertical="center"/>
    </xf>
    <xf numFmtId="0" fontId="5" fillId="6" borderId="10" xfId="0" applyFont="1" applyFill="1" applyBorder="1"/>
    <xf numFmtId="0" fontId="5" fillId="6" borderId="5" xfId="0" applyFont="1" applyFill="1" applyBorder="1" applyAlignment="1">
      <alignment horizontal="center"/>
    </xf>
    <xf numFmtId="0" fontId="5" fillId="6" borderId="11" xfId="0" applyFont="1" applyFill="1" applyBorder="1" applyAlignment="1">
      <alignment horizontal="center"/>
    </xf>
    <xf numFmtId="164" fontId="0" fillId="3" borderId="12" xfId="2" applyFont="1" applyFill="1" applyBorder="1" applyAlignment="1"/>
    <xf numFmtId="0" fontId="0" fillId="0" borderId="13" xfId="0" applyBorder="1"/>
    <xf numFmtId="164" fontId="0" fillId="3" borderId="14" xfId="2" applyFont="1" applyFill="1" applyBorder="1" applyAlignment="1"/>
    <xf numFmtId="0" fontId="0" fillId="0" borderId="15" xfId="0" applyBorder="1"/>
    <xf numFmtId="0" fontId="5" fillId="0" borderId="7" xfId="0" applyFont="1" applyBorder="1"/>
    <xf numFmtId="0" fontId="0" fillId="0" borderId="8" xfId="0" applyBorder="1" applyAlignment="1">
      <alignment horizontal="center"/>
    </xf>
    <xf numFmtId="164" fontId="0" fillId="3" borderId="9" xfId="2" applyFont="1" applyFill="1" applyBorder="1" applyAlignment="1">
      <alignment horizontal="center"/>
    </xf>
    <xf numFmtId="9" fontId="0" fillId="0" borderId="0" xfId="1" applyFont="1"/>
    <xf numFmtId="0" fontId="0" fillId="0" borderId="0" xfId="0" applyFill="1"/>
    <xf numFmtId="164" fontId="0" fillId="3" borderId="0" xfId="2" applyFont="1" applyFill="1" applyBorder="1" applyAlignment="1"/>
    <xf numFmtId="0" fontId="0" fillId="0" borderId="16" xfId="0" applyBorder="1"/>
    <xf numFmtId="0" fontId="0" fillId="0" borderId="18" xfId="0" applyBorder="1"/>
    <xf numFmtId="164" fontId="0" fillId="3" borderId="19" xfId="2" applyFont="1" applyFill="1" applyBorder="1" applyAlignment="1"/>
    <xf numFmtId="0" fontId="0" fillId="0" borderId="20" xfId="0" applyBorder="1"/>
    <xf numFmtId="0" fontId="0" fillId="5" borderId="21" xfId="0" applyFill="1" applyBorder="1"/>
    <xf numFmtId="164" fontId="0" fillId="3" borderId="23" xfId="2" applyFont="1" applyFill="1" applyBorder="1" applyAlignment="1"/>
    <xf numFmtId="0" fontId="0" fillId="0" borderId="0" xfId="0" applyAlignment="1">
      <alignment horizontal="right"/>
    </xf>
    <xf numFmtId="0" fontId="0" fillId="0" borderId="15" xfId="0" applyBorder="1" applyAlignment="1">
      <alignment wrapText="1"/>
    </xf>
    <xf numFmtId="0" fontId="6" fillId="0" borderId="0" xfId="0" applyFont="1"/>
    <xf numFmtId="0" fontId="6" fillId="0" borderId="0" xfId="0" applyFont="1" applyAlignment="1">
      <alignment vertical="center"/>
    </xf>
    <xf numFmtId="0" fontId="0" fillId="5" borderId="1" xfId="0" applyFill="1" applyBorder="1"/>
    <xf numFmtId="9" fontId="0" fillId="0" borderId="0" xfId="1" applyFont="1"/>
    <xf numFmtId="0" fontId="0" fillId="5" borderId="21" xfId="0" applyFill="1" applyBorder="1"/>
    <xf numFmtId="0" fontId="0" fillId="0" borderId="0" xfId="0"/>
    <xf numFmtId="0" fontId="0" fillId="8" borderId="0" xfId="0" applyFill="1"/>
    <xf numFmtId="9" fontId="0" fillId="0" borderId="12" xfId="0" applyNumberFormat="1" applyFill="1" applyBorder="1" applyAlignment="1">
      <alignment horizontal="center"/>
    </xf>
    <xf numFmtId="9" fontId="0" fillId="0" borderId="17" xfId="0" applyNumberFormat="1" applyFill="1" applyBorder="1" applyAlignment="1">
      <alignment horizontal="center"/>
    </xf>
    <xf numFmtId="9" fontId="0" fillId="0" borderId="22" xfId="0" applyNumberFormat="1" applyFill="1" applyBorder="1" applyAlignment="1">
      <alignment horizontal="center"/>
    </xf>
    <xf numFmtId="164" fontId="0" fillId="0" borderId="0" xfId="0" applyNumberFormat="1"/>
    <xf numFmtId="0" fontId="7" fillId="9" borderId="24" xfId="0" applyFont="1" applyFill="1" applyBorder="1"/>
    <xf numFmtId="0" fontId="0" fillId="0" borderId="24" xfId="0" applyBorder="1"/>
    <xf numFmtId="164" fontId="0" fillId="0" borderId="24" xfId="0" applyNumberFormat="1" applyBorder="1"/>
    <xf numFmtId="0" fontId="7" fillId="9" borderId="25" xfId="0" applyFont="1" applyFill="1" applyBorder="1"/>
    <xf numFmtId="0" fontId="10" fillId="0" borderId="0" xfId="0" applyFont="1" applyAlignment="1">
      <alignment horizontal="center"/>
    </xf>
    <xf numFmtId="0" fontId="11" fillId="0" borderId="0" xfId="0" applyFont="1" applyAlignment="1">
      <alignment wrapText="1"/>
    </xf>
    <xf numFmtId="0" fontId="10" fillId="0" borderId="0" xfId="0" applyFont="1" applyAlignment="1">
      <alignment wrapText="1"/>
    </xf>
    <xf numFmtId="0" fontId="0" fillId="0" borderId="0" xfId="0" applyAlignment="1">
      <alignment horizontal="left"/>
    </xf>
    <xf numFmtId="0" fontId="0" fillId="8" borderId="0" xfId="0" applyFill="1" applyAlignment="1">
      <alignment horizontal="left"/>
    </xf>
    <xf numFmtId="0" fontId="0" fillId="0" borderId="0" xfId="0" applyAlignment="1">
      <alignment horizontal="center" wrapText="1"/>
    </xf>
    <xf numFmtId="0" fontId="0" fillId="6" borderId="8" xfId="0" applyFill="1" applyBorder="1" applyAlignment="1">
      <alignment horizontal="left" vertical="center"/>
    </xf>
    <xf numFmtId="0" fontId="0" fillId="6" borderId="9" xfId="0" applyFill="1" applyBorder="1" applyAlignment="1">
      <alignment horizontal="left" vertical="center"/>
    </xf>
  </cellXfs>
  <cellStyles count="3">
    <cellStyle name="Comma" xfId="2" builtinId="3"/>
    <cellStyle name="Normal" xfId="0" builtinId="0"/>
    <cellStyle name="Percent" xfId="1" builtinId="5"/>
  </cellStyles>
  <dxfs count="1">
    <dxf>
      <alignment horizontal="left" vertical="bottom" textRotation="0" wrapText="0" indent="0" justifyLastLine="0" shrinkToFit="0" readingOrder="0"/>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Variability!$C$2</c:f>
              <c:strCache>
                <c:ptCount val="1"/>
                <c:pt idx="0">
                  <c:v>Grade</c:v>
                </c:pt>
              </c:strCache>
            </c:strRef>
          </c:tx>
          <c:invertIfNegative val="0"/>
          <c:cat>
            <c:strRef>
              <c:f>Variability!$B$3:$B$10</c:f>
              <c:strCache>
                <c:ptCount val="8"/>
                <c:pt idx="0">
                  <c:v>yyyy</c:v>
                </c:pt>
                <c:pt idx="1">
                  <c:v>xxx</c:v>
                </c:pt>
                <c:pt idx="2">
                  <c:v>kkkk</c:v>
                </c:pt>
                <c:pt idx="3">
                  <c:v>www</c:v>
                </c:pt>
                <c:pt idx="4">
                  <c:v>llll</c:v>
                </c:pt>
                <c:pt idx="5">
                  <c:v>hhhh</c:v>
                </c:pt>
                <c:pt idx="6">
                  <c:v>jjjj</c:v>
                </c:pt>
                <c:pt idx="7">
                  <c:v>zzzz</c:v>
                </c:pt>
              </c:strCache>
            </c:strRef>
          </c:cat>
          <c:val>
            <c:numRef>
              <c:f>Variability!$C$3:$C$10</c:f>
              <c:numCache>
                <c:formatCode>_-* #,##0.00\ _l_e_i_-;\-* #,##0.00\ _l_e_i_-;_-* "-"??\ _l_e_i_-;_-@_-</c:formatCode>
                <c:ptCount val="8"/>
                <c:pt idx="0">
                  <c:v>1.3641025641025641</c:v>
                </c:pt>
                <c:pt idx="1">
                  <c:v>1.3076923076923077</c:v>
                </c:pt>
                <c:pt idx="2">
                  <c:v>1.312820512820513</c:v>
                </c:pt>
                <c:pt idx="3">
                  <c:v>1.2153846153846153</c:v>
                </c:pt>
                <c:pt idx="4">
                  <c:v>1.2205128205128206</c:v>
                </c:pt>
                <c:pt idx="5">
                  <c:v>1.2205128205128206</c:v>
                </c:pt>
                <c:pt idx="6">
                  <c:v>1.1076923076923078</c:v>
                </c:pt>
                <c:pt idx="7">
                  <c:v>0.98461538461538467</c:v>
                </c:pt>
              </c:numCache>
            </c:numRef>
          </c:val>
        </c:ser>
        <c:dLbls>
          <c:showLegendKey val="0"/>
          <c:showVal val="0"/>
          <c:showCatName val="0"/>
          <c:showSerName val="0"/>
          <c:showPercent val="0"/>
          <c:showBubbleSize val="0"/>
        </c:dLbls>
        <c:gapWidth val="150"/>
        <c:axId val="66917120"/>
        <c:axId val="66918656"/>
      </c:barChart>
      <c:lineChart>
        <c:grouping val="standard"/>
        <c:varyColors val="0"/>
        <c:ser>
          <c:idx val="1"/>
          <c:order val="1"/>
          <c:tx>
            <c:strRef>
              <c:f>Variability!$D$2</c:f>
              <c:strCache>
                <c:ptCount val="1"/>
                <c:pt idx="0">
                  <c:v>Average</c:v>
                </c:pt>
              </c:strCache>
            </c:strRef>
          </c:tx>
          <c:marker>
            <c:symbol val="none"/>
          </c:marker>
          <c:cat>
            <c:strRef>
              <c:f>Variability!$B$3:$B$10</c:f>
              <c:strCache>
                <c:ptCount val="8"/>
                <c:pt idx="0">
                  <c:v>yyyy</c:v>
                </c:pt>
                <c:pt idx="1">
                  <c:v>xxx</c:v>
                </c:pt>
                <c:pt idx="2">
                  <c:v>kkkk</c:v>
                </c:pt>
                <c:pt idx="3">
                  <c:v>www</c:v>
                </c:pt>
                <c:pt idx="4">
                  <c:v>llll</c:v>
                </c:pt>
                <c:pt idx="5">
                  <c:v>hhhh</c:v>
                </c:pt>
                <c:pt idx="6">
                  <c:v>jjjj</c:v>
                </c:pt>
                <c:pt idx="7">
                  <c:v>zzzz</c:v>
                </c:pt>
              </c:strCache>
            </c:strRef>
          </c:cat>
          <c:val>
            <c:numRef>
              <c:f>Variability!$D$3:$D$10</c:f>
              <c:numCache>
                <c:formatCode>_-* #,##0.00\ _l_e_i_-;\-* #,##0.00\ _l_e_i_-;_-* "-"??\ _l_e_i_-;_-@_-</c:formatCode>
                <c:ptCount val="8"/>
                <c:pt idx="0">
                  <c:v>1.2166666666666668</c:v>
                </c:pt>
                <c:pt idx="1">
                  <c:v>1.2166666666666668</c:v>
                </c:pt>
                <c:pt idx="2">
                  <c:v>1.2166666666666668</c:v>
                </c:pt>
                <c:pt idx="3">
                  <c:v>1.2166666666666668</c:v>
                </c:pt>
                <c:pt idx="4">
                  <c:v>1.2166666666666668</c:v>
                </c:pt>
                <c:pt idx="5">
                  <c:v>1.2166666666666668</c:v>
                </c:pt>
                <c:pt idx="6">
                  <c:v>1.2166666666666668</c:v>
                </c:pt>
                <c:pt idx="7">
                  <c:v>1.2166666666666668</c:v>
                </c:pt>
              </c:numCache>
            </c:numRef>
          </c:val>
          <c:smooth val="0"/>
        </c:ser>
        <c:ser>
          <c:idx val="3"/>
          <c:order val="2"/>
          <c:tx>
            <c:strRef>
              <c:f>Variability!$F$2</c:f>
              <c:strCache>
                <c:ptCount val="1"/>
                <c:pt idx="0">
                  <c:v>New Average</c:v>
                </c:pt>
              </c:strCache>
            </c:strRef>
          </c:tx>
          <c:marker>
            <c:symbol val="none"/>
          </c:marker>
          <c:cat>
            <c:strRef>
              <c:f>Variability!$B$3:$B$10</c:f>
              <c:strCache>
                <c:ptCount val="8"/>
                <c:pt idx="0">
                  <c:v>yyyy</c:v>
                </c:pt>
                <c:pt idx="1">
                  <c:v>xxx</c:v>
                </c:pt>
                <c:pt idx="2">
                  <c:v>kkkk</c:v>
                </c:pt>
                <c:pt idx="3">
                  <c:v>www</c:v>
                </c:pt>
                <c:pt idx="4">
                  <c:v>llll</c:v>
                </c:pt>
                <c:pt idx="5">
                  <c:v>hhhh</c:v>
                </c:pt>
                <c:pt idx="6">
                  <c:v>jjjj</c:v>
                </c:pt>
                <c:pt idx="7">
                  <c:v>zzzz</c:v>
                </c:pt>
              </c:strCache>
            </c:strRef>
          </c:cat>
          <c:val>
            <c:numRef>
              <c:f>Variability!$F$3:$F$10</c:f>
              <c:numCache>
                <c:formatCode>_-* #,##0.00\ _l_e_i_-;\-* #,##0.00\ _l_e_i_-;_-* "-"??\ _l_e_i_-;_-@_-</c:formatCode>
                <c:ptCount val="8"/>
                <c:pt idx="0">
                  <c:v>1.2584935897435898</c:v>
                </c:pt>
                <c:pt idx="1">
                  <c:v>1.2584935897435898</c:v>
                </c:pt>
                <c:pt idx="2">
                  <c:v>1.2584935897435898</c:v>
                </c:pt>
                <c:pt idx="3">
                  <c:v>1.2584935897435898</c:v>
                </c:pt>
                <c:pt idx="4">
                  <c:v>1.2584935897435898</c:v>
                </c:pt>
                <c:pt idx="5">
                  <c:v>1.2584935897435898</c:v>
                </c:pt>
                <c:pt idx="6">
                  <c:v>1.2584935897435898</c:v>
                </c:pt>
                <c:pt idx="7">
                  <c:v>1.2584935897435898</c:v>
                </c:pt>
              </c:numCache>
            </c:numRef>
          </c:val>
          <c:smooth val="0"/>
        </c:ser>
        <c:dLbls>
          <c:showLegendKey val="0"/>
          <c:showVal val="0"/>
          <c:showCatName val="0"/>
          <c:showSerName val="0"/>
          <c:showPercent val="0"/>
          <c:showBubbleSize val="0"/>
        </c:dLbls>
        <c:marker val="1"/>
        <c:smooth val="0"/>
        <c:axId val="66917120"/>
        <c:axId val="66918656"/>
      </c:lineChart>
      <c:catAx>
        <c:axId val="66917120"/>
        <c:scaling>
          <c:orientation val="minMax"/>
        </c:scaling>
        <c:delete val="0"/>
        <c:axPos val="b"/>
        <c:majorTickMark val="out"/>
        <c:minorTickMark val="none"/>
        <c:tickLblPos val="nextTo"/>
        <c:crossAx val="66918656"/>
        <c:crosses val="autoZero"/>
        <c:auto val="1"/>
        <c:lblAlgn val="ctr"/>
        <c:lblOffset val="100"/>
        <c:noMultiLvlLbl val="0"/>
      </c:catAx>
      <c:valAx>
        <c:axId val="66918656"/>
        <c:scaling>
          <c:orientation val="minMax"/>
        </c:scaling>
        <c:delete val="0"/>
        <c:axPos val="l"/>
        <c:majorGridlines/>
        <c:numFmt formatCode="_-* #,##0.00\ _l_e_i_-;\-* #,##0.00\ _l_e_i_-;_-* &quot;-&quot;??\ _l_e_i_-;_-@_-" sourceLinked="1"/>
        <c:majorTickMark val="out"/>
        <c:minorTickMark val="none"/>
        <c:tickLblPos val="nextTo"/>
        <c:crossAx val="66917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xxx!$B$8:$B$22</c:f>
              <c:strCache>
                <c:ptCount val="15"/>
                <c:pt idx="0">
                  <c:v>Language Skills</c:v>
                </c:pt>
                <c:pt idx="1">
                  <c:v>Operations support experiences 1</c:v>
                </c:pt>
                <c:pt idx="2">
                  <c:v>Internal networking</c:v>
                </c:pt>
                <c:pt idx="3">
                  <c:v>Analytical approach</c:v>
                </c:pt>
                <c:pt idx="4">
                  <c:v>Broad general ICT knowledge</c:v>
                </c:pt>
                <c:pt idx="5">
                  <c:v>Flexibility (time)</c:v>
                </c:pt>
                <c:pt idx="6">
                  <c:v>Flexibility between technologies</c:v>
                </c:pt>
                <c:pt idx="7">
                  <c:v>Certifications 4</c:v>
                </c:pt>
                <c:pt idx="8">
                  <c:v>ITIL focus 4</c:v>
                </c:pt>
                <c:pt idx="9">
                  <c:v>Telekom knowledge 3</c:v>
                </c:pt>
                <c:pt idx="10">
                  <c:v>Project management 2</c:v>
                </c:pt>
                <c:pt idx="11">
                  <c:v>Coaching skills 6</c:v>
                </c:pt>
                <c:pt idx="12">
                  <c:v>Communication</c:v>
                </c:pt>
                <c:pt idx="13">
                  <c:v>Attitude</c:v>
                </c:pt>
                <c:pt idx="14">
                  <c:v>Team play</c:v>
                </c:pt>
              </c:strCache>
            </c:strRef>
          </c:cat>
          <c:val>
            <c:numRef>
              <c:f>xxx!$C$8:$C$22</c:f>
              <c:numCache>
                <c:formatCode>General</c:formatCode>
                <c:ptCount val="15"/>
                <c:pt idx="0">
                  <c:v>4</c:v>
                </c:pt>
                <c:pt idx="1">
                  <c:v>1</c:v>
                </c:pt>
                <c:pt idx="2">
                  <c:v>2</c:v>
                </c:pt>
                <c:pt idx="3">
                  <c:v>1</c:v>
                </c:pt>
                <c:pt idx="4">
                  <c:v>1</c:v>
                </c:pt>
                <c:pt idx="5">
                  <c:v>1</c:v>
                </c:pt>
                <c:pt idx="6">
                  <c:v>0</c:v>
                </c:pt>
                <c:pt idx="7">
                  <c:v>1</c:v>
                </c:pt>
                <c:pt idx="8">
                  <c:v>2</c:v>
                </c:pt>
                <c:pt idx="9">
                  <c:v>1</c:v>
                </c:pt>
                <c:pt idx="10">
                  <c:v>0</c:v>
                </c:pt>
                <c:pt idx="11">
                  <c:v>1</c:v>
                </c:pt>
                <c:pt idx="12">
                  <c:v>2</c:v>
                </c:pt>
                <c:pt idx="13">
                  <c:v>1</c:v>
                </c:pt>
                <c:pt idx="14">
                  <c:v>4</c:v>
                </c:pt>
              </c:numCache>
            </c:numRef>
          </c:val>
          <c:smooth val="0"/>
        </c:ser>
        <c:dLbls>
          <c:showLegendKey val="0"/>
          <c:showVal val="0"/>
          <c:showCatName val="0"/>
          <c:showSerName val="0"/>
          <c:showPercent val="0"/>
          <c:showBubbleSize val="0"/>
        </c:dLbls>
        <c:marker val="1"/>
        <c:smooth val="0"/>
        <c:axId val="65374848"/>
        <c:axId val="65380736"/>
      </c:lineChart>
      <c:catAx>
        <c:axId val="65374848"/>
        <c:scaling>
          <c:orientation val="minMax"/>
        </c:scaling>
        <c:delete val="0"/>
        <c:axPos val="b"/>
        <c:majorTickMark val="out"/>
        <c:minorTickMark val="none"/>
        <c:tickLblPos val="nextTo"/>
        <c:crossAx val="65380736"/>
        <c:crosses val="autoZero"/>
        <c:auto val="1"/>
        <c:lblAlgn val="ctr"/>
        <c:lblOffset val="100"/>
        <c:noMultiLvlLbl val="0"/>
      </c:catAx>
      <c:valAx>
        <c:axId val="65380736"/>
        <c:scaling>
          <c:orientation val="minMax"/>
        </c:scaling>
        <c:delete val="0"/>
        <c:axPos val="l"/>
        <c:majorGridlines/>
        <c:numFmt formatCode="General" sourceLinked="1"/>
        <c:majorTickMark val="out"/>
        <c:minorTickMark val="none"/>
        <c:tickLblPos val="nextTo"/>
        <c:crossAx val="653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601980</xdr:colOff>
      <xdr:row>2</xdr:row>
      <xdr:rowOff>95250</xdr:rowOff>
    </xdr:from>
    <xdr:to>
      <xdr:col>10</xdr:col>
      <xdr:colOff>3055620</xdr:colOff>
      <xdr:row>15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6</xdr:row>
      <xdr:rowOff>14287</xdr:rowOff>
    </xdr:from>
    <xdr:to>
      <xdr:col>14</xdr:col>
      <xdr:colOff>323850</xdr:colOff>
      <xdr:row>22</xdr:row>
      <xdr:rowOff>14287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H23:J28" totalsRowShown="0">
  <autoFilter ref="H23:J28"/>
  <tableColumns count="3">
    <tableColumn id="1" name="Score"/>
    <tableColumn id="2" name="Development stage"/>
    <tableColumn id="3" name="Expectanc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6" sqref="A6:E11"/>
    </sheetView>
  </sheetViews>
  <sheetFormatPr defaultRowHeight="13.2" x14ac:dyDescent="0.25"/>
  <cols>
    <col min="1" max="1" width="14.5546875" customWidth="1"/>
    <col min="2" max="2" width="72.77734375" customWidth="1"/>
    <col min="3" max="3" width="8.6640625" bestFit="1" customWidth="1"/>
    <col min="5" max="5" width="52.109375" customWidth="1"/>
  </cols>
  <sheetData>
    <row r="1" spans="1:2" s="55" customFormat="1" x14ac:dyDescent="0.25"/>
    <row r="2" spans="1:2" s="55" customFormat="1" ht="145.19999999999999" x14ac:dyDescent="0.25">
      <c r="A2" s="65">
        <v>1</v>
      </c>
      <c r="B2" s="66" t="s">
        <v>74</v>
      </c>
    </row>
    <row r="3" spans="1:2" s="55" customFormat="1" ht="66" x14ac:dyDescent="0.25">
      <c r="A3" s="65">
        <v>2</v>
      </c>
      <c r="B3" s="67" t="s">
        <v>75</v>
      </c>
    </row>
    <row r="4" spans="1:2" s="55" customFormat="1" ht="26.4" x14ac:dyDescent="0.25">
      <c r="A4" s="65">
        <v>3</v>
      </c>
      <c r="B4" s="66" t="s">
        <v>76</v>
      </c>
    </row>
    <row r="5" spans="1:2" s="55" customForma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54"/>
  <sheetViews>
    <sheetView tabSelected="1" zoomScale="90" zoomScaleNormal="90" workbookViewId="0">
      <selection activeCell="Q28" sqref="Q28"/>
    </sheetView>
  </sheetViews>
  <sheetFormatPr defaultColWidth="11.44140625" defaultRowHeight="13.2" x14ac:dyDescent="0.25"/>
  <cols>
    <col min="2" max="2" width="32.44140625" bestFit="1" customWidth="1"/>
    <col min="3" max="17" width="5.109375" style="1" customWidth="1"/>
    <col min="18" max="18" width="5.88671875" customWidth="1"/>
    <col min="19" max="19" width="7" customWidth="1"/>
    <col min="20" max="20" width="4.5546875" bestFit="1" customWidth="1"/>
    <col min="21" max="21" width="8.88671875" bestFit="1" customWidth="1"/>
  </cols>
  <sheetData>
    <row r="4" spans="1:25" ht="142.5" customHeight="1" x14ac:dyDescent="0.25">
      <c r="A4" s="14" t="s">
        <v>17</v>
      </c>
      <c r="B4" s="2" t="s">
        <v>7</v>
      </c>
      <c r="C4" s="5" t="str">
        <f>$B5</f>
        <v>Language Skills</v>
      </c>
      <c r="D4" s="5" t="str">
        <f>$B6</f>
        <v>Operations support experiences 1</v>
      </c>
      <c r="E4" s="5" t="str">
        <f>$B7</f>
        <v>Internal networking</v>
      </c>
      <c r="F4" s="5" t="str">
        <f>$B8</f>
        <v>Analytical approach</v>
      </c>
      <c r="G4" s="5" t="str">
        <f>$B9</f>
        <v>Broad general ICT knowledge</v>
      </c>
      <c r="H4" s="5" t="str">
        <f>$B10</f>
        <v>Flexibility (time)</v>
      </c>
      <c r="I4" s="5" t="str">
        <f>$B11</f>
        <v>Flexibility between technologies</v>
      </c>
      <c r="J4" s="5" t="str">
        <f>$B12</f>
        <v>Certifications 4</v>
      </c>
      <c r="K4" s="5" t="str">
        <f>$B13</f>
        <v>ITIL focus 4</v>
      </c>
      <c r="L4" s="5" t="str">
        <f>$B14</f>
        <v>Telekom knowledge 3</v>
      </c>
      <c r="M4" s="5" t="str">
        <f>$B15</f>
        <v>Project management 2</v>
      </c>
      <c r="N4" s="5" t="str">
        <f>$B16</f>
        <v>Coaching skills 6</v>
      </c>
      <c r="O4" s="5" t="str">
        <f>$B17</f>
        <v>Communication</v>
      </c>
      <c r="P4" s="5" t="str">
        <f>$B18</f>
        <v>Attitude</v>
      </c>
      <c r="Q4" s="5" t="str">
        <f>$B19</f>
        <v>Team play</v>
      </c>
      <c r="R4" s="14" t="s">
        <v>0</v>
      </c>
      <c r="S4" s="14" t="s">
        <v>8</v>
      </c>
      <c r="T4" s="17" t="s">
        <v>9</v>
      </c>
      <c r="U4" s="17" t="s">
        <v>10</v>
      </c>
    </row>
    <row r="5" spans="1:25" x14ac:dyDescent="0.25">
      <c r="A5" s="19">
        <v>6</v>
      </c>
      <c r="B5" s="20" t="s">
        <v>13</v>
      </c>
      <c r="C5" s="10">
        <v>0</v>
      </c>
      <c r="D5" s="3">
        <v>0</v>
      </c>
      <c r="E5" s="3">
        <v>1</v>
      </c>
      <c r="F5" s="3">
        <v>0</v>
      </c>
      <c r="G5" s="3">
        <v>0</v>
      </c>
      <c r="H5" s="3">
        <v>0</v>
      </c>
      <c r="I5" s="7">
        <v>0</v>
      </c>
      <c r="J5" s="7">
        <v>1</v>
      </c>
      <c r="K5" s="7">
        <v>1</v>
      </c>
      <c r="L5" s="7">
        <v>1</v>
      </c>
      <c r="M5" s="7">
        <v>1</v>
      </c>
      <c r="N5" s="7">
        <v>0</v>
      </c>
      <c r="O5" s="7">
        <v>0</v>
      </c>
      <c r="P5" s="7">
        <v>0</v>
      </c>
      <c r="Q5" s="7">
        <v>0</v>
      </c>
      <c r="R5" s="12">
        <f t="shared" ref="R5:R19" si="0">SUM(C5:Q5)</f>
        <v>5</v>
      </c>
      <c r="S5" s="13">
        <f t="shared" ref="S5:S19" si="1">R5/$R$20</f>
        <v>2.564102564102564E-2</v>
      </c>
      <c r="T5" s="15">
        <f>A5*S5</f>
        <v>0.15384615384615385</v>
      </c>
      <c r="U5" s="18">
        <f>T5/$T$20</f>
        <v>4.5592705167173252E-2</v>
      </c>
    </row>
    <row r="6" spans="1:25" x14ac:dyDescent="0.25">
      <c r="A6" s="19">
        <v>5</v>
      </c>
      <c r="B6" s="20" t="s">
        <v>18</v>
      </c>
      <c r="C6" s="6">
        <f>IF(D5=0,2,IF(D5=1,1,IF(D5=2,0)))</f>
        <v>2</v>
      </c>
      <c r="D6" s="10">
        <v>0</v>
      </c>
      <c r="E6" s="3">
        <v>1</v>
      </c>
      <c r="F6" s="3">
        <v>1</v>
      </c>
      <c r="G6" s="3">
        <v>1</v>
      </c>
      <c r="H6" s="3">
        <v>1</v>
      </c>
      <c r="I6" s="7">
        <v>1</v>
      </c>
      <c r="J6" s="7">
        <v>1</v>
      </c>
      <c r="K6" s="7">
        <v>2</v>
      </c>
      <c r="L6" s="7">
        <v>2</v>
      </c>
      <c r="M6" s="7">
        <v>2</v>
      </c>
      <c r="N6" s="7">
        <v>1</v>
      </c>
      <c r="O6" s="7">
        <v>2</v>
      </c>
      <c r="P6" s="7">
        <v>2</v>
      </c>
      <c r="Q6" s="7">
        <v>2</v>
      </c>
      <c r="R6" s="8">
        <f t="shared" si="0"/>
        <v>21</v>
      </c>
      <c r="S6" s="9">
        <f t="shared" si="1"/>
        <v>0.1076923076923077</v>
      </c>
      <c r="T6" s="15">
        <f t="shared" ref="T6:T19" si="2">A6*S6</f>
        <v>0.53846153846153855</v>
      </c>
      <c r="U6" s="18">
        <f t="shared" ref="U6:U19" si="3">T6/$T$20</f>
        <v>0.15957446808510642</v>
      </c>
    </row>
    <row r="7" spans="1:25" x14ac:dyDescent="0.25">
      <c r="A7" s="19">
        <v>3</v>
      </c>
      <c r="B7" s="20" t="s">
        <v>12</v>
      </c>
      <c r="C7" s="6">
        <f t="shared" ref="C7:C11" si="4">IF(D6=0,2,IF(D6=1,1,IF(D6=2,0)))</f>
        <v>2</v>
      </c>
      <c r="D7" s="6">
        <f>IF(E6=0,2,IF(E6=1,1,IF(E6=2,0)))</f>
        <v>1</v>
      </c>
      <c r="E7" s="10">
        <v>0</v>
      </c>
      <c r="F7" s="3">
        <v>1</v>
      </c>
      <c r="G7" s="3">
        <v>0</v>
      </c>
      <c r="H7" s="3">
        <v>0</v>
      </c>
      <c r="I7" s="7">
        <v>1</v>
      </c>
      <c r="J7" s="7">
        <v>1</v>
      </c>
      <c r="K7" s="7">
        <v>1</v>
      </c>
      <c r="L7" s="7">
        <v>2</v>
      </c>
      <c r="M7" s="7">
        <v>2</v>
      </c>
      <c r="N7" s="7">
        <v>0</v>
      </c>
      <c r="O7" s="7">
        <v>0</v>
      </c>
      <c r="P7" s="7">
        <v>1</v>
      </c>
      <c r="Q7" s="7">
        <v>0</v>
      </c>
      <c r="R7" s="8">
        <f t="shared" si="0"/>
        <v>12</v>
      </c>
      <c r="S7" s="9">
        <f t="shared" si="1"/>
        <v>6.1538461538461542E-2</v>
      </c>
      <c r="T7" s="15">
        <f t="shared" si="2"/>
        <v>0.18461538461538463</v>
      </c>
      <c r="U7" s="18">
        <f t="shared" si="3"/>
        <v>5.4711246200607903E-2</v>
      </c>
    </row>
    <row r="8" spans="1:25" x14ac:dyDescent="0.25">
      <c r="A8" s="19">
        <v>3</v>
      </c>
      <c r="B8" s="20" t="s">
        <v>4</v>
      </c>
      <c r="C8" s="6">
        <f t="shared" si="4"/>
        <v>1</v>
      </c>
      <c r="D8" s="6">
        <f>IF(F6=0,2,IF(F6=1,1,IF(F6=2,0)))</f>
        <v>1</v>
      </c>
      <c r="E8" s="6">
        <f>IF(F7=0,2,IF(F7=1,1,IF(F7=2,0)))</f>
        <v>1</v>
      </c>
      <c r="F8" s="10">
        <v>0</v>
      </c>
      <c r="G8" s="3">
        <v>1</v>
      </c>
      <c r="H8" s="3">
        <v>1</v>
      </c>
      <c r="I8" s="7">
        <v>1</v>
      </c>
      <c r="J8" s="7">
        <v>0</v>
      </c>
      <c r="K8" s="7">
        <v>1</v>
      </c>
      <c r="L8" s="7">
        <v>1</v>
      </c>
      <c r="M8" s="7">
        <v>1</v>
      </c>
      <c r="N8" s="7">
        <v>0</v>
      </c>
      <c r="O8" s="7">
        <v>0</v>
      </c>
      <c r="P8" s="7">
        <v>1</v>
      </c>
      <c r="Q8" s="7">
        <v>1</v>
      </c>
      <c r="R8" s="8">
        <f t="shared" si="0"/>
        <v>11</v>
      </c>
      <c r="S8" s="9">
        <f t="shared" si="1"/>
        <v>5.6410256410256411E-2</v>
      </c>
      <c r="T8" s="15">
        <f t="shared" si="2"/>
        <v>0.16923076923076924</v>
      </c>
      <c r="U8" s="18">
        <f t="shared" si="3"/>
        <v>5.0151975683890578E-2</v>
      </c>
    </row>
    <row r="9" spans="1:25" x14ac:dyDescent="0.25">
      <c r="A9" s="19">
        <v>6</v>
      </c>
      <c r="B9" s="20" t="s">
        <v>15</v>
      </c>
      <c r="C9" s="6">
        <f t="shared" si="4"/>
        <v>1</v>
      </c>
      <c r="D9" s="6">
        <f>IF(G6=0,2,IF(G6=1,1,IF(G6=2,0)))</f>
        <v>1</v>
      </c>
      <c r="E9" s="6">
        <f>IF(G7=0,2,IF(G7=1,1,IF(G7=2,0)))</f>
        <v>2</v>
      </c>
      <c r="F9" s="6">
        <f>IF(G8=0,2,IF(G8=1,1,IF(G8=2,0)))</f>
        <v>1</v>
      </c>
      <c r="G9" s="10">
        <v>0</v>
      </c>
      <c r="H9" s="3">
        <v>1</v>
      </c>
      <c r="I9" s="7">
        <v>2</v>
      </c>
      <c r="J9" s="7">
        <v>1</v>
      </c>
      <c r="K9" s="7">
        <v>1</v>
      </c>
      <c r="L9" s="7">
        <v>1</v>
      </c>
      <c r="M9" s="7">
        <v>1</v>
      </c>
      <c r="N9" s="7">
        <v>1</v>
      </c>
      <c r="O9" s="7">
        <v>1</v>
      </c>
      <c r="P9" s="7">
        <v>1</v>
      </c>
      <c r="Q9" s="7">
        <v>1</v>
      </c>
      <c r="R9" s="8">
        <f t="shared" si="0"/>
        <v>16</v>
      </c>
      <c r="S9" s="9">
        <f t="shared" si="1"/>
        <v>8.2051282051282051E-2</v>
      </c>
      <c r="T9" s="15">
        <f t="shared" si="2"/>
        <v>0.49230769230769234</v>
      </c>
      <c r="U9" s="18">
        <f t="shared" si="3"/>
        <v>0.14589665653495443</v>
      </c>
    </row>
    <row r="10" spans="1:25" x14ac:dyDescent="0.25">
      <c r="A10" s="19">
        <v>2</v>
      </c>
      <c r="B10" s="20" t="s">
        <v>11</v>
      </c>
      <c r="C10" s="6">
        <f t="shared" si="4"/>
        <v>1</v>
      </c>
      <c r="D10" s="6">
        <f>IF(H6=0,2,IF(H6=1,1,IF(H6=2,0)))</f>
        <v>1</v>
      </c>
      <c r="E10" s="6">
        <f>IF(H7=0,2,IF(H7=1,1,IF(H7=2,0)))</f>
        <v>2</v>
      </c>
      <c r="F10" s="6">
        <f>IF(H8=0,2,IF(H8=1,1,IF(H8=2,0)))</f>
        <v>1</v>
      </c>
      <c r="G10" s="6">
        <f>IF(H9=0,2,IF(H9=1,1,IF(H9=2,0)))</f>
        <v>1</v>
      </c>
      <c r="H10" s="10">
        <v>0</v>
      </c>
      <c r="I10" s="7">
        <v>0</v>
      </c>
      <c r="J10" s="7">
        <v>0</v>
      </c>
      <c r="K10" s="7">
        <v>1</v>
      </c>
      <c r="L10" s="7">
        <v>0</v>
      </c>
      <c r="M10" s="7">
        <v>0</v>
      </c>
      <c r="N10" s="7">
        <v>0</v>
      </c>
      <c r="O10" s="7">
        <v>0</v>
      </c>
      <c r="P10" s="7">
        <v>1</v>
      </c>
      <c r="Q10" s="7">
        <v>1</v>
      </c>
      <c r="R10" s="8">
        <f t="shared" si="0"/>
        <v>9</v>
      </c>
      <c r="S10" s="9">
        <f t="shared" si="1"/>
        <v>4.6153846153846156E-2</v>
      </c>
      <c r="T10" s="15">
        <f t="shared" si="2"/>
        <v>9.2307692307692313E-2</v>
      </c>
      <c r="U10" s="18">
        <f t="shared" si="3"/>
        <v>2.7355623100303952E-2</v>
      </c>
      <c r="X10" s="1"/>
      <c r="Y10" s="1"/>
    </row>
    <row r="11" spans="1:25" x14ac:dyDescent="0.25">
      <c r="A11" s="19">
        <v>2</v>
      </c>
      <c r="B11" s="20" t="s">
        <v>16</v>
      </c>
      <c r="C11" s="6">
        <f t="shared" si="4"/>
        <v>1</v>
      </c>
      <c r="D11" s="6">
        <f>IF(I6=0,2,IF(I6=1,1,IF(I6=2,0)))</f>
        <v>1</v>
      </c>
      <c r="E11" s="6">
        <f>IF(I7=0,2,IF(I7=1,1,IF(I7=2,0)))</f>
        <v>1</v>
      </c>
      <c r="F11" s="6">
        <f>IF(I8=0,2,IF(I8=1,1,IF(I8=2,0)))</f>
        <v>1</v>
      </c>
      <c r="G11" s="6">
        <f>IF(I9=0,2,IF(I9=1,1,IF(I9=2,0)))</f>
        <v>0</v>
      </c>
      <c r="H11" s="6">
        <f>IF(I10=0,2,IF(I10=1,1,IF(I10=2,0)))</f>
        <v>2</v>
      </c>
      <c r="I11" s="10">
        <v>0</v>
      </c>
      <c r="J11" s="3">
        <v>0</v>
      </c>
      <c r="K11" s="3">
        <v>1</v>
      </c>
      <c r="L11" s="3">
        <v>0</v>
      </c>
      <c r="M11" s="3">
        <v>0</v>
      </c>
      <c r="N11" s="3">
        <v>1</v>
      </c>
      <c r="O11" s="3">
        <v>1</v>
      </c>
      <c r="P11" s="3">
        <v>1</v>
      </c>
      <c r="Q11" s="3">
        <v>1</v>
      </c>
      <c r="R11" s="8">
        <f t="shared" si="0"/>
        <v>11</v>
      </c>
      <c r="S11" s="9">
        <f t="shared" si="1"/>
        <v>5.6410256410256411E-2</v>
      </c>
      <c r="T11" s="15">
        <f t="shared" si="2"/>
        <v>0.11282051282051282</v>
      </c>
      <c r="U11" s="18">
        <f t="shared" si="3"/>
        <v>3.3434650455927049E-2</v>
      </c>
      <c r="X11" s="1"/>
      <c r="Y11" s="1"/>
    </row>
    <row r="12" spans="1:25" x14ac:dyDescent="0.25">
      <c r="A12" s="19">
        <v>3</v>
      </c>
      <c r="B12" s="20" t="s">
        <v>22</v>
      </c>
      <c r="C12" s="6"/>
      <c r="D12" s="6">
        <f>IF(J6=0,2,IF(J6=1,1,IF(J6=2,0)))</f>
        <v>1</v>
      </c>
      <c r="E12" s="6">
        <f>IF(J7=0,2,IF(J7=1,1,IF(J7=2,0)))</f>
        <v>1</v>
      </c>
      <c r="F12" s="6">
        <f>IF(J8=0,2,IF(J8=1,1,IF(J8=2,0)))</f>
        <v>2</v>
      </c>
      <c r="G12" s="6">
        <f>IF(J9=0,2,IF(J9=1,1,IF(J9=2,0)))</f>
        <v>1</v>
      </c>
      <c r="H12" s="6">
        <f>IF(J10=0,2,IF(J10=1,1,IF(J10=2,0)))</f>
        <v>2</v>
      </c>
      <c r="I12" s="6">
        <f>IF(J11=0,2,IF(J11=1,1,IF(J11=2,0)))</f>
        <v>2</v>
      </c>
      <c r="J12" s="10">
        <v>0</v>
      </c>
      <c r="K12" s="3">
        <v>2</v>
      </c>
      <c r="L12" s="3">
        <v>2</v>
      </c>
      <c r="M12" s="3">
        <v>2</v>
      </c>
      <c r="N12" s="3">
        <v>2</v>
      </c>
      <c r="O12" s="3">
        <v>2</v>
      </c>
      <c r="P12" s="3">
        <v>2</v>
      </c>
      <c r="Q12" s="3">
        <v>2</v>
      </c>
      <c r="R12" s="8">
        <f>SUM(C12:Q12)</f>
        <v>23</v>
      </c>
      <c r="S12" s="9">
        <f t="shared" si="1"/>
        <v>0.11794871794871795</v>
      </c>
      <c r="T12" s="15">
        <f t="shared" si="2"/>
        <v>0.35384615384615381</v>
      </c>
      <c r="U12" s="18">
        <f t="shared" si="3"/>
        <v>0.10486322188449847</v>
      </c>
      <c r="X12" s="1"/>
      <c r="Y12" s="1"/>
    </row>
    <row r="13" spans="1:25" x14ac:dyDescent="0.25">
      <c r="A13" s="19">
        <v>6</v>
      </c>
      <c r="B13" s="20" t="s">
        <v>21</v>
      </c>
      <c r="C13" s="6"/>
      <c r="D13" s="6">
        <f>IF(K6=0,2,IF(K6=1,1,IF(K6=2,0)))</f>
        <v>0</v>
      </c>
      <c r="E13" s="6">
        <f>IF(K7=0,2,IF(K7=1,1,IF(K7=2,0)))</f>
        <v>1</v>
      </c>
      <c r="F13" s="6">
        <f>IF(K8=0,2,IF(K8=1,1,IF(K8=2,0)))</f>
        <v>1</v>
      </c>
      <c r="G13" s="6">
        <f>IF(K9=0,2,IF(K9=1,1,IF(K9=2,0)))</f>
        <v>1</v>
      </c>
      <c r="H13" s="6">
        <f>IF(K10=0,2,IF(K10=1,1,IF(K10=2,0)))</f>
        <v>1</v>
      </c>
      <c r="I13" s="6">
        <f>IF(K11=0,2,IF(K11=1,1,IF(K11=2,0)))</f>
        <v>1</v>
      </c>
      <c r="J13" s="6">
        <f>IF(K12=0,2,IF(K12=1,1,IF(K12=2,0)))</f>
        <v>0</v>
      </c>
      <c r="K13" s="10">
        <v>0</v>
      </c>
      <c r="L13" s="3">
        <v>0</v>
      </c>
      <c r="M13" s="3">
        <v>0</v>
      </c>
      <c r="N13" s="3">
        <v>0</v>
      </c>
      <c r="O13" s="1">
        <v>0</v>
      </c>
      <c r="P13" s="3">
        <v>0</v>
      </c>
      <c r="Q13" s="3">
        <v>0</v>
      </c>
      <c r="R13" s="8">
        <f t="shared" si="0"/>
        <v>5</v>
      </c>
      <c r="S13" s="9">
        <f t="shared" si="1"/>
        <v>2.564102564102564E-2</v>
      </c>
      <c r="T13" s="15">
        <f t="shared" si="2"/>
        <v>0.15384615384615385</v>
      </c>
      <c r="U13" s="18">
        <f t="shared" si="3"/>
        <v>4.5592705167173252E-2</v>
      </c>
      <c r="X13" s="1"/>
      <c r="Y13" s="1"/>
    </row>
    <row r="14" spans="1:25" x14ac:dyDescent="0.25">
      <c r="A14" s="19">
        <v>2</v>
      </c>
      <c r="B14" s="20" t="s">
        <v>20</v>
      </c>
      <c r="C14" s="6"/>
      <c r="D14" s="6">
        <f>IF(L6=0,2,IF(L6=1,1,IF(L6=2,0)))</f>
        <v>0</v>
      </c>
      <c r="E14" s="6">
        <f>IF(L7=0,2,IF(L7=1,1,IF(L7=2,0)))</f>
        <v>0</v>
      </c>
      <c r="F14" s="6">
        <f>IF(L8=0,2,IF(L8=1,1,IF(L8=2,0)))</f>
        <v>1</v>
      </c>
      <c r="G14" s="6">
        <f>IF(L9=0,2,IF(L9=1,1,IF(L9=2,0)))</f>
        <v>1</v>
      </c>
      <c r="H14" s="6">
        <f>IF(L10=0,2,IF(L10=1,1,IF(L10=2,0)))</f>
        <v>2</v>
      </c>
      <c r="I14" s="6">
        <f>IF(L11=0,2,IF(L11=1,1,IF(L11=2,0)))</f>
        <v>2</v>
      </c>
      <c r="J14" s="6">
        <f>IF(L12=0,2,IF(L12=1,1,IF(L12=2,0)))</f>
        <v>0</v>
      </c>
      <c r="K14" s="6">
        <f>IF(L13=0,2,IF(L13=1,1,IF(L13=2,0)))</f>
        <v>2</v>
      </c>
      <c r="L14" s="10">
        <v>0</v>
      </c>
      <c r="M14" s="3">
        <v>0</v>
      </c>
      <c r="N14" s="3">
        <v>0</v>
      </c>
      <c r="O14" s="3">
        <v>1</v>
      </c>
      <c r="P14" s="1">
        <v>1</v>
      </c>
      <c r="Q14" s="3">
        <v>1</v>
      </c>
      <c r="R14" s="8">
        <f t="shared" si="0"/>
        <v>11</v>
      </c>
      <c r="S14" s="9">
        <f t="shared" si="1"/>
        <v>5.6410256410256411E-2</v>
      </c>
      <c r="T14" s="15">
        <f t="shared" si="2"/>
        <v>0.11282051282051282</v>
      </c>
      <c r="U14" s="18">
        <f t="shared" si="3"/>
        <v>3.3434650455927049E-2</v>
      </c>
    </row>
    <row r="15" spans="1:25" x14ac:dyDescent="0.25">
      <c r="A15" s="19">
        <v>3</v>
      </c>
      <c r="B15" s="20" t="s">
        <v>19</v>
      </c>
      <c r="C15" s="6"/>
      <c r="D15" s="6">
        <f>IF(M6=0,2,IF(M6=1,1,IF(M6=2,0)))</f>
        <v>0</v>
      </c>
      <c r="E15" s="6">
        <f>IF(M7=0,2,IF(M7=1,1,IF(M7=2,0)))</f>
        <v>0</v>
      </c>
      <c r="F15" s="6">
        <f>IF(M8=0,2,IF(M8=1,1,IF(M8=2,0)))</f>
        <v>1</v>
      </c>
      <c r="G15" s="6">
        <f>IF(M9=0,2,IF(M9=1,1,IF(M9=2,0)))</f>
        <v>1</v>
      </c>
      <c r="H15" s="6">
        <f>IF(M10=0,2,IF(M10=1,1,IF(M10=2,0)))</f>
        <v>2</v>
      </c>
      <c r="I15" s="6">
        <f>IF(M11=0,2,IF(M11=1,1,IF(M11=2,0)))</f>
        <v>2</v>
      </c>
      <c r="J15" s="6">
        <f>IF(M12=0,2,IF(M12=1,1,IF(M12=2,0)))</f>
        <v>0</v>
      </c>
      <c r="K15" s="6">
        <f>IF(M13=0,2,IF(M13=1,1,IF(M13=2,0)))</f>
        <v>2</v>
      </c>
      <c r="L15" s="6">
        <f>IF(M14=0,2,IF(M14=1,1,IF(M14=2,0)))</f>
        <v>2</v>
      </c>
      <c r="M15" s="10">
        <v>0</v>
      </c>
      <c r="N15" s="3">
        <v>1</v>
      </c>
      <c r="O15" s="3">
        <v>1</v>
      </c>
      <c r="P15" s="3">
        <v>1</v>
      </c>
      <c r="Q15" s="1">
        <v>1</v>
      </c>
      <c r="R15" s="8">
        <f t="shared" si="0"/>
        <v>14</v>
      </c>
      <c r="S15" s="9">
        <f t="shared" si="1"/>
        <v>7.179487179487179E-2</v>
      </c>
      <c r="T15" s="15">
        <f t="shared" si="2"/>
        <v>0.21538461538461537</v>
      </c>
      <c r="U15" s="18">
        <f t="shared" si="3"/>
        <v>6.3829787234042548E-2</v>
      </c>
    </row>
    <row r="16" spans="1:25" x14ac:dyDescent="0.25">
      <c r="A16" s="19">
        <v>2</v>
      </c>
      <c r="B16" s="20" t="s">
        <v>23</v>
      </c>
      <c r="C16" s="6"/>
      <c r="D16" s="6">
        <f>IF(N6=0,2,IF(N6=1,1,IF(N6=2,0)))</f>
        <v>1</v>
      </c>
      <c r="E16" s="6">
        <f>IF(N7=0,2,IF(N7=1,1,IF(N7=2,0)))</f>
        <v>2</v>
      </c>
      <c r="F16" s="6">
        <f>IF(N8=0,2,IF(N8=1,1,IF(N8=2,0)))</f>
        <v>2</v>
      </c>
      <c r="G16" s="6">
        <f>IF(N9=0,2,IF(N9=1,1,IF(N9=2,0)))</f>
        <v>1</v>
      </c>
      <c r="H16" s="6">
        <f>IF(N10=0,2,IF(N10=1,1,IF(N10=2,0)))</f>
        <v>2</v>
      </c>
      <c r="I16" s="6">
        <f>IF(N11=0,2,IF(N11=1,1,IF(N11=2,0)))</f>
        <v>1</v>
      </c>
      <c r="J16" s="6">
        <f>IF(N12=0,2,IF(N12=1,1,IF(N12=2,0)))</f>
        <v>0</v>
      </c>
      <c r="K16" s="6">
        <f>IF(N13=0,2,IF(N13=1,1,IF(N13=2,0)))</f>
        <v>2</v>
      </c>
      <c r="L16" s="6">
        <f>IF(N14=0,2,IF(N14=1,1,IF(N14=2,0)))</f>
        <v>2</v>
      </c>
      <c r="M16" s="6">
        <f>IF(N15=0,2,IF(N15=1,1,IF(N15=2,0)))</f>
        <v>1</v>
      </c>
      <c r="N16" s="10">
        <v>0</v>
      </c>
      <c r="O16" s="3">
        <v>1</v>
      </c>
      <c r="P16" s="3">
        <v>1</v>
      </c>
      <c r="Q16" s="3">
        <v>1</v>
      </c>
      <c r="R16" s="8">
        <f t="shared" si="0"/>
        <v>17</v>
      </c>
      <c r="S16" s="9">
        <f t="shared" si="1"/>
        <v>8.7179487179487175E-2</v>
      </c>
      <c r="T16" s="15">
        <f t="shared" si="2"/>
        <v>0.17435897435897435</v>
      </c>
      <c r="U16" s="18">
        <f t="shared" si="3"/>
        <v>5.1671732522796353E-2</v>
      </c>
    </row>
    <row r="17" spans="1:21" x14ac:dyDescent="0.25">
      <c r="A17" s="19">
        <v>4</v>
      </c>
      <c r="B17" s="20" t="s">
        <v>5</v>
      </c>
      <c r="C17" s="6"/>
      <c r="D17" s="6">
        <f>IF(O6=0,2,IF(O6=1,1,IF(O6=2,0)))</f>
        <v>0</v>
      </c>
      <c r="E17" s="6">
        <f>IF(O7=0,2,IF(O7=1,1,IF(O7=2,0)))</f>
        <v>2</v>
      </c>
      <c r="F17" s="6">
        <f>IF(O8=0,2,IF(O8=1,1,IF(O8=2,0)))</f>
        <v>2</v>
      </c>
      <c r="G17" s="6">
        <f>IF(O9=0,2,IF(O9=1,1,IF(O9=2,0)))</f>
        <v>1</v>
      </c>
      <c r="H17" s="6">
        <f>IF(O10=0,2,IF(O10=1,1,IF(O10=2,0)))</f>
        <v>2</v>
      </c>
      <c r="I17" s="6">
        <f>IF(O11=0,2,IF(O11=1,1,IF(O11=2,0)))</f>
        <v>1</v>
      </c>
      <c r="J17" s="6">
        <f>IF(O12=0,2,IF(O12=1,1,IF(O12=2,0)))</f>
        <v>0</v>
      </c>
      <c r="K17" s="6">
        <f>IF(O13=0,2,IF(O13=1,1,IF(O13=2,0)))</f>
        <v>2</v>
      </c>
      <c r="L17" s="6">
        <f>IF(O14=0,2,IF(O14=1,1,IF(O14=2,0)))</f>
        <v>1</v>
      </c>
      <c r="M17" s="6">
        <f>IF(O15=0,2,IF(O15=1,1,IF(O15=2,0)))</f>
        <v>1</v>
      </c>
      <c r="N17" s="6">
        <f>IF(O16=0,2,IF(O16=1,1,IF(O16=2,0)))</f>
        <v>1</v>
      </c>
      <c r="O17" s="10">
        <v>0</v>
      </c>
      <c r="P17" s="3">
        <v>0</v>
      </c>
      <c r="Q17" s="3">
        <v>1</v>
      </c>
      <c r="R17" s="8">
        <f t="shared" si="0"/>
        <v>14</v>
      </c>
      <c r="S17" s="9">
        <f t="shared" si="1"/>
        <v>7.179487179487179E-2</v>
      </c>
      <c r="T17" s="15">
        <f t="shared" si="2"/>
        <v>0.28717948717948716</v>
      </c>
      <c r="U17" s="18">
        <f t="shared" si="3"/>
        <v>8.5106382978723402E-2</v>
      </c>
    </row>
    <row r="18" spans="1:21" x14ac:dyDescent="0.25">
      <c r="A18" s="19">
        <v>1</v>
      </c>
      <c r="B18" s="20" t="s">
        <v>6</v>
      </c>
      <c r="C18" s="6"/>
      <c r="D18" s="6">
        <f>IF(P6=0,2,IF(P6=1,1,IF(P6=2,0)))</f>
        <v>0</v>
      </c>
      <c r="E18" s="6">
        <f>IF(P7=0,2,IF(P7=1,1,IF(P7=2,0)))</f>
        <v>1</v>
      </c>
      <c r="F18" s="6">
        <f>IF(P8=0,2,IF(P8=1,1,IF(P8=2,0)))</f>
        <v>1</v>
      </c>
      <c r="G18" s="6">
        <f>IF(P9=0,2,IF(P9=1,1,IF(P9=2,0)))</f>
        <v>1</v>
      </c>
      <c r="H18" s="6">
        <f>IF(P10=0,2,IF(P10=1,1,IF(P10=2,0)))</f>
        <v>1</v>
      </c>
      <c r="I18" s="6">
        <f>IF(P11=0,2,IF(P11=1,1,IF(P11=2,0)))</f>
        <v>1</v>
      </c>
      <c r="J18" s="6">
        <f>IF(P12=0,2,IF(P12=1,1,IF(P12=2,0)))</f>
        <v>0</v>
      </c>
      <c r="K18" s="6">
        <f>IF(P13=0,2,IF(P13=1,1,IF(P13=2,0)))</f>
        <v>2</v>
      </c>
      <c r="L18" s="6">
        <f>IF(P14=0,2,IF(P14=1,1,IF(P14=2,0)))</f>
        <v>1</v>
      </c>
      <c r="M18" s="6">
        <f>IF(P15=0,2,IF(P15=1,1,IF(P15=2,0)))</f>
        <v>1</v>
      </c>
      <c r="N18" s="6">
        <f>IF(P16=0,2,IF(P16=1,1,IF(P16=2,0)))</f>
        <v>1</v>
      </c>
      <c r="O18" s="6">
        <f>IF(P17=0,2,IF(P17=1,1,IF(P17=2,0)))</f>
        <v>2</v>
      </c>
      <c r="P18" s="10">
        <v>0</v>
      </c>
      <c r="Q18" s="3">
        <v>1</v>
      </c>
      <c r="R18" s="8">
        <f t="shared" si="0"/>
        <v>13</v>
      </c>
      <c r="S18" s="9">
        <f t="shared" si="1"/>
        <v>6.6666666666666666E-2</v>
      </c>
      <c r="T18" s="15">
        <f t="shared" si="2"/>
        <v>6.6666666666666666E-2</v>
      </c>
      <c r="U18" s="18">
        <f t="shared" si="3"/>
        <v>1.9756838905775075E-2</v>
      </c>
    </row>
    <row r="19" spans="1:21" ht="13.8" thickBot="1" x14ac:dyDescent="0.3">
      <c r="A19" s="19">
        <v>4</v>
      </c>
      <c r="B19" s="20" t="s">
        <v>14</v>
      </c>
      <c r="C19" s="6"/>
      <c r="D19" s="6">
        <f>IF(Q6=0,2,IF(Q6=1,1,IF(Q6=2,0)))</f>
        <v>0</v>
      </c>
      <c r="E19" s="6">
        <f>IF(Q7=0,2,IF(Q7=1,1,IF(Q7=2,0)))</f>
        <v>2</v>
      </c>
      <c r="F19" s="6">
        <f>IF(Q8=0,2,IF(Q8=1,1,IF(Q8=2,0)))</f>
        <v>1</v>
      </c>
      <c r="G19" s="6">
        <f>IF(Q9=0,2,IF(Q9=1,1,IF(Q9=2,0)))</f>
        <v>1</v>
      </c>
      <c r="H19" s="6">
        <f>IF(Q10=0,2,IF(Q10=1,1,IF(Q10=2,0)))</f>
        <v>1</v>
      </c>
      <c r="I19" s="6">
        <f>IF(Q11=0,2,IF(Q11=1,1,IF(Q11=2,0)))</f>
        <v>1</v>
      </c>
      <c r="J19" s="6">
        <f>IF(Q12=0,2,IF(Q12=1,1,IF(Q12=2,0)))</f>
        <v>0</v>
      </c>
      <c r="K19" s="6">
        <f>IF(Q13=0,2,IF(Q13=1,1,IF(Q13=2,0)))</f>
        <v>2</v>
      </c>
      <c r="L19" s="6">
        <f>IF(Q14=0,2,IF(Q14=1,1,IF(Q14=2,0)))</f>
        <v>1</v>
      </c>
      <c r="M19" s="6">
        <f>IF(Q15=0,2,IF(Q15=1,1,IF(Q15=2,0)))</f>
        <v>1</v>
      </c>
      <c r="N19" s="6">
        <f>IF(Q16=0,2,IF(Q16=1,1,IF(Q16=2,0)))</f>
        <v>1</v>
      </c>
      <c r="O19" s="6">
        <f>IF(Q17=0,2,IF(Q17=1,1,IF(Q17=2,0)))</f>
        <v>1</v>
      </c>
      <c r="P19" s="6">
        <f>IF(Q18=0,2,IF(Q18=1,1,IF(Q18=2,0)))</f>
        <v>1</v>
      </c>
      <c r="Q19" s="10">
        <v>0</v>
      </c>
      <c r="R19" s="8">
        <f t="shared" si="0"/>
        <v>13</v>
      </c>
      <c r="S19" s="9">
        <f t="shared" si="1"/>
        <v>6.6666666666666666E-2</v>
      </c>
      <c r="T19" s="15">
        <f t="shared" si="2"/>
        <v>0.26666666666666666</v>
      </c>
      <c r="U19" s="18">
        <f t="shared" si="3"/>
        <v>7.9027355623100301E-2</v>
      </c>
    </row>
    <row r="20" spans="1:21" x14ac:dyDescent="0.25">
      <c r="A20" s="22"/>
      <c r="B20" s="21"/>
      <c r="R20" s="8">
        <f>SUM(R5:R19)</f>
        <v>195</v>
      </c>
      <c r="S20" s="9">
        <f>SUM(S5:S19)</f>
        <v>1</v>
      </c>
      <c r="T20" s="15">
        <f>SUM(T5:T19)</f>
        <v>3.3743589743589744</v>
      </c>
      <c r="U20" s="16">
        <f>SUM(U5:U19)</f>
        <v>1</v>
      </c>
    </row>
    <row r="21" spans="1:21" x14ac:dyDescent="0.25">
      <c r="C21" s="4"/>
    </row>
    <row r="22" spans="1:21" x14ac:dyDescent="0.25">
      <c r="C22">
        <v>0</v>
      </c>
      <c r="D22" t="s">
        <v>1</v>
      </c>
      <c r="E22"/>
      <c r="F22"/>
      <c r="G22"/>
      <c r="H22"/>
      <c r="I22"/>
      <c r="J22"/>
      <c r="K22"/>
      <c r="L22"/>
      <c r="M22"/>
      <c r="N22"/>
      <c r="O22"/>
      <c r="P22"/>
      <c r="Q22"/>
    </row>
    <row r="23" spans="1:21" x14ac:dyDescent="0.25">
      <c r="C23">
        <v>1</v>
      </c>
      <c r="D23" t="s">
        <v>3</v>
      </c>
      <c r="E23"/>
      <c r="F23"/>
      <c r="G23"/>
      <c r="H23"/>
      <c r="I23"/>
      <c r="J23"/>
      <c r="K23"/>
      <c r="L23"/>
      <c r="M23"/>
      <c r="N23"/>
      <c r="O23"/>
      <c r="P23"/>
      <c r="Q23"/>
    </row>
    <row r="24" spans="1:21" x14ac:dyDescent="0.25">
      <c r="C24">
        <v>2</v>
      </c>
      <c r="D24" t="s">
        <v>2</v>
      </c>
      <c r="E24"/>
      <c r="F24"/>
      <c r="G24"/>
      <c r="H24"/>
      <c r="I24"/>
      <c r="J24"/>
      <c r="K24"/>
      <c r="L24"/>
      <c r="M24"/>
      <c r="N24"/>
      <c r="O24"/>
      <c r="P24"/>
      <c r="Q24"/>
    </row>
    <row r="25" spans="1:21" x14ac:dyDescent="0.25">
      <c r="C25"/>
      <c r="D25"/>
      <c r="E25"/>
      <c r="F25"/>
      <c r="G25"/>
      <c r="H25"/>
      <c r="I25"/>
      <c r="J25"/>
      <c r="K25"/>
      <c r="L25"/>
      <c r="M25"/>
      <c r="N25"/>
      <c r="O25"/>
      <c r="P25"/>
      <c r="Q25"/>
    </row>
    <row r="26" spans="1:21" x14ac:dyDescent="0.25">
      <c r="C26"/>
      <c r="D26"/>
      <c r="F26"/>
      <c r="G26"/>
      <c r="H26"/>
      <c r="I26"/>
      <c r="J26"/>
      <c r="K26"/>
      <c r="L26"/>
      <c r="M26"/>
      <c r="N26"/>
      <c r="O26"/>
      <c r="P26"/>
      <c r="Q26"/>
    </row>
    <row r="27" spans="1:21" x14ac:dyDescent="0.25">
      <c r="C27"/>
      <c r="D27"/>
      <c r="F27"/>
      <c r="G27"/>
      <c r="H27"/>
      <c r="I27"/>
      <c r="J27"/>
      <c r="K27"/>
      <c r="L27"/>
      <c r="M27"/>
      <c r="N27"/>
      <c r="O27"/>
      <c r="P27"/>
      <c r="Q27"/>
    </row>
    <row r="28" spans="1:21" x14ac:dyDescent="0.25">
      <c r="C28"/>
      <c r="D28"/>
      <c r="F28"/>
      <c r="G28"/>
      <c r="H28"/>
      <c r="I28"/>
      <c r="J28"/>
      <c r="K28"/>
      <c r="L28"/>
      <c r="M28"/>
      <c r="N28"/>
      <c r="O28"/>
      <c r="P28"/>
      <c r="Q28"/>
    </row>
    <row r="29" spans="1:21" x14ac:dyDescent="0.25">
      <c r="C29"/>
      <c r="D29"/>
      <c r="F29"/>
      <c r="G29"/>
      <c r="H29"/>
      <c r="I29"/>
      <c r="J29"/>
      <c r="K29"/>
      <c r="L29"/>
      <c r="M29"/>
      <c r="N29"/>
      <c r="O29"/>
      <c r="P29"/>
      <c r="Q29"/>
    </row>
    <row r="30" spans="1:21" x14ac:dyDescent="0.25">
      <c r="C30"/>
      <c r="D30"/>
      <c r="E30"/>
      <c r="F30"/>
      <c r="G30"/>
      <c r="H30"/>
      <c r="I30"/>
      <c r="J30"/>
      <c r="K30"/>
      <c r="L30"/>
      <c r="M30"/>
      <c r="N30"/>
      <c r="O30"/>
      <c r="P30"/>
      <c r="Q30"/>
    </row>
    <row r="31" spans="1:21" x14ac:dyDescent="0.25">
      <c r="C31"/>
      <c r="D31"/>
      <c r="E31"/>
      <c r="F31"/>
      <c r="G31"/>
      <c r="H31"/>
      <c r="I31"/>
      <c r="J31"/>
      <c r="K31"/>
      <c r="L31"/>
      <c r="M31"/>
      <c r="N31"/>
      <c r="O31"/>
      <c r="P31"/>
      <c r="Q31"/>
    </row>
    <row r="32" spans="1:21" x14ac:dyDescent="0.25">
      <c r="C32"/>
      <c r="D32"/>
      <c r="E32"/>
      <c r="F32"/>
      <c r="G32"/>
      <c r="H32"/>
      <c r="I32"/>
      <c r="J32"/>
      <c r="K32"/>
      <c r="L32"/>
      <c r="M32"/>
      <c r="N32"/>
      <c r="O32"/>
      <c r="P32"/>
      <c r="Q32"/>
    </row>
    <row r="33" spans="3:17" x14ac:dyDescent="0.25">
      <c r="C33"/>
      <c r="D33"/>
      <c r="E33"/>
      <c r="F33"/>
      <c r="G33"/>
      <c r="H33"/>
      <c r="I33"/>
      <c r="J33"/>
      <c r="K33"/>
      <c r="L33"/>
      <c r="M33"/>
      <c r="N33"/>
      <c r="O33"/>
      <c r="P33"/>
      <c r="Q33"/>
    </row>
    <row r="34" spans="3:17" x14ac:dyDescent="0.25">
      <c r="C34"/>
      <c r="D34"/>
      <c r="E34"/>
      <c r="F34"/>
      <c r="G34"/>
      <c r="H34"/>
      <c r="I34"/>
      <c r="J34"/>
      <c r="K34"/>
      <c r="L34"/>
      <c r="M34"/>
      <c r="N34"/>
      <c r="O34"/>
      <c r="P34"/>
      <c r="Q34"/>
    </row>
    <row r="35" spans="3:17" x14ac:dyDescent="0.25">
      <c r="C35"/>
      <c r="D35"/>
      <c r="E35"/>
      <c r="F35"/>
      <c r="G35"/>
      <c r="H35"/>
      <c r="I35"/>
      <c r="J35"/>
      <c r="K35"/>
      <c r="L35"/>
      <c r="M35"/>
      <c r="N35"/>
      <c r="O35"/>
      <c r="P35"/>
      <c r="Q35"/>
    </row>
    <row r="36" spans="3:17" x14ac:dyDescent="0.25">
      <c r="C36"/>
      <c r="D36"/>
      <c r="E36"/>
      <c r="F36"/>
      <c r="G36"/>
      <c r="H36"/>
      <c r="I36"/>
      <c r="J36"/>
      <c r="K36"/>
      <c r="L36"/>
      <c r="M36"/>
      <c r="N36"/>
      <c r="O36"/>
      <c r="P36"/>
      <c r="Q36"/>
    </row>
    <row r="37" spans="3:17" x14ac:dyDescent="0.25">
      <c r="C37"/>
      <c r="D37"/>
      <c r="E37"/>
      <c r="F37"/>
      <c r="G37"/>
      <c r="H37"/>
      <c r="I37"/>
      <c r="J37"/>
      <c r="K37"/>
      <c r="L37"/>
      <c r="M37"/>
      <c r="N37"/>
      <c r="O37"/>
      <c r="P37"/>
      <c r="Q37"/>
    </row>
    <row r="38" spans="3:17" x14ac:dyDescent="0.25">
      <c r="C38"/>
      <c r="D38"/>
      <c r="E38"/>
      <c r="F38"/>
      <c r="G38"/>
      <c r="H38"/>
      <c r="I38"/>
      <c r="J38"/>
      <c r="K38"/>
      <c r="L38"/>
      <c r="M38"/>
      <c r="N38"/>
      <c r="O38"/>
      <c r="P38"/>
      <c r="Q38"/>
    </row>
    <row r="39" spans="3:17" x14ac:dyDescent="0.25">
      <c r="C39"/>
      <c r="D39"/>
      <c r="E39"/>
      <c r="F39"/>
      <c r="G39"/>
      <c r="H39"/>
      <c r="I39"/>
      <c r="J39"/>
      <c r="K39"/>
      <c r="L39"/>
      <c r="M39"/>
      <c r="N39"/>
      <c r="O39"/>
      <c r="P39"/>
      <c r="Q39"/>
    </row>
    <row r="40" spans="3:17" x14ac:dyDescent="0.25">
      <c r="C40"/>
      <c r="D40"/>
      <c r="E40"/>
      <c r="F40"/>
      <c r="G40"/>
      <c r="H40"/>
      <c r="I40"/>
      <c r="J40"/>
      <c r="K40"/>
      <c r="L40"/>
      <c r="M40"/>
      <c r="N40"/>
      <c r="O40"/>
      <c r="P40"/>
      <c r="Q40"/>
    </row>
    <row r="41" spans="3:17" x14ac:dyDescent="0.25">
      <c r="C41"/>
      <c r="D41"/>
      <c r="E41"/>
      <c r="F41"/>
      <c r="G41"/>
      <c r="H41"/>
      <c r="I41"/>
      <c r="J41"/>
      <c r="K41"/>
      <c r="L41"/>
      <c r="M41"/>
      <c r="N41"/>
      <c r="O41"/>
      <c r="P41"/>
      <c r="Q41"/>
    </row>
    <row r="42" spans="3:17" x14ac:dyDescent="0.25">
      <c r="C42"/>
      <c r="D42"/>
      <c r="E42"/>
      <c r="F42"/>
      <c r="G42"/>
      <c r="H42"/>
      <c r="I42"/>
      <c r="J42"/>
      <c r="K42"/>
      <c r="L42"/>
      <c r="M42"/>
      <c r="N42"/>
      <c r="O42"/>
      <c r="P42"/>
      <c r="Q42"/>
    </row>
    <row r="43" spans="3:17" x14ac:dyDescent="0.25">
      <c r="C43"/>
      <c r="D43"/>
      <c r="E43"/>
      <c r="F43"/>
      <c r="G43"/>
      <c r="H43"/>
      <c r="I43"/>
      <c r="J43"/>
      <c r="K43"/>
      <c r="L43"/>
      <c r="M43"/>
      <c r="N43"/>
      <c r="O43"/>
      <c r="P43"/>
      <c r="Q43"/>
    </row>
    <row r="44" spans="3:17" x14ac:dyDescent="0.25">
      <c r="C44"/>
      <c r="D44"/>
      <c r="E44"/>
      <c r="F44"/>
      <c r="G44"/>
      <c r="H44"/>
      <c r="I44"/>
      <c r="J44"/>
      <c r="K44"/>
      <c r="L44"/>
      <c r="M44"/>
      <c r="N44"/>
      <c r="O44"/>
      <c r="P44"/>
      <c r="Q44"/>
    </row>
    <row r="45" spans="3:17" x14ac:dyDescent="0.25">
      <c r="C45"/>
      <c r="D45"/>
      <c r="E45"/>
      <c r="F45"/>
      <c r="G45"/>
      <c r="H45"/>
      <c r="I45"/>
      <c r="J45"/>
      <c r="K45"/>
      <c r="L45"/>
      <c r="M45"/>
      <c r="N45"/>
      <c r="O45"/>
      <c r="P45"/>
      <c r="Q45"/>
    </row>
    <row r="46" spans="3:17" x14ac:dyDescent="0.25">
      <c r="C46"/>
      <c r="D46"/>
      <c r="E46"/>
      <c r="F46"/>
      <c r="G46"/>
      <c r="H46"/>
      <c r="I46"/>
      <c r="J46"/>
      <c r="K46"/>
      <c r="L46"/>
      <c r="M46"/>
      <c r="N46"/>
      <c r="O46"/>
      <c r="P46"/>
      <c r="Q46"/>
    </row>
    <row r="47" spans="3:17" x14ac:dyDescent="0.25">
      <c r="C47"/>
      <c r="D47"/>
      <c r="E47"/>
      <c r="F47"/>
      <c r="G47"/>
      <c r="H47"/>
      <c r="I47"/>
      <c r="J47"/>
      <c r="K47"/>
      <c r="L47"/>
      <c r="M47"/>
      <c r="N47"/>
      <c r="O47"/>
      <c r="P47"/>
      <c r="Q47"/>
    </row>
    <row r="48" spans="3:17" x14ac:dyDescent="0.25">
      <c r="C48"/>
      <c r="D48"/>
      <c r="E48"/>
      <c r="F48"/>
      <c r="G48"/>
      <c r="H48"/>
      <c r="I48"/>
      <c r="J48"/>
      <c r="K48"/>
      <c r="L48"/>
      <c r="M48"/>
      <c r="N48"/>
      <c r="O48"/>
      <c r="P48"/>
      <c r="Q48"/>
    </row>
    <row r="49" spans="3:17" x14ac:dyDescent="0.25">
      <c r="C49"/>
      <c r="D49"/>
      <c r="E49"/>
      <c r="F49"/>
      <c r="G49"/>
      <c r="H49"/>
      <c r="I49"/>
      <c r="J49"/>
      <c r="K49"/>
      <c r="L49"/>
      <c r="M49"/>
      <c r="N49"/>
      <c r="O49"/>
      <c r="P49"/>
      <c r="Q49"/>
    </row>
    <row r="50" spans="3:17" x14ac:dyDescent="0.25">
      <c r="C50"/>
      <c r="D50"/>
      <c r="E50"/>
      <c r="F50"/>
      <c r="G50"/>
      <c r="H50"/>
      <c r="I50"/>
      <c r="J50"/>
      <c r="K50"/>
      <c r="L50"/>
      <c r="M50"/>
      <c r="N50"/>
      <c r="O50"/>
      <c r="P50"/>
      <c r="Q50"/>
    </row>
    <row r="51" spans="3:17" x14ac:dyDescent="0.25">
      <c r="C51"/>
      <c r="D51"/>
      <c r="E51"/>
      <c r="F51"/>
      <c r="G51"/>
      <c r="H51"/>
      <c r="I51"/>
      <c r="J51"/>
      <c r="K51"/>
      <c r="L51"/>
      <c r="M51"/>
      <c r="N51"/>
      <c r="O51"/>
      <c r="P51"/>
      <c r="Q51"/>
    </row>
    <row r="52" spans="3:17" x14ac:dyDescent="0.25">
      <c r="C52"/>
      <c r="D52"/>
      <c r="E52"/>
      <c r="F52"/>
      <c r="G52"/>
      <c r="H52"/>
      <c r="I52"/>
      <c r="J52"/>
      <c r="K52"/>
      <c r="L52"/>
      <c r="M52"/>
      <c r="N52"/>
      <c r="O52"/>
      <c r="P52"/>
      <c r="Q52"/>
    </row>
    <row r="53" spans="3:17" x14ac:dyDescent="0.25">
      <c r="C53"/>
      <c r="D53"/>
      <c r="E53"/>
      <c r="F53"/>
      <c r="G53"/>
      <c r="H53"/>
      <c r="I53"/>
      <c r="J53"/>
      <c r="K53"/>
      <c r="L53"/>
      <c r="M53"/>
      <c r="N53"/>
      <c r="O53"/>
      <c r="P53"/>
      <c r="Q53"/>
    </row>
    <row r="54" spans="3:17" x14ac:dyDescent="0.25">
      <c r="C54"/>
      <c r="D54"/>
      <c r="E54"/>
      <c r="F54"/>
      <c r="G54"/>
      <c r="H54"/>
      <c r="I54"/>
      <c r="J54"/>
      <c r="K54"/>
      <c r="L54"/>
      <c r="M54"/>
      <c r="N54"/>
      <c r="O54"/>
      <c r="P54"/>
      <c r="Q54"/>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8"/>
  <sheetViews>
    <sheetView workbookViewId="0">
      <selection activeCell="H23" sqref="H23:J28"/>
    </sheetView>
  </sheetViews>
  <sheetFormatPr defaultRowHeight="13.2" x14ac:dyDescent="0.25"/>
  <cols>
    <col min="2" max="2" width="22.77734375" customWidth="1"/>
    <col min="5" max="5" width="10.21875" customWidth="1"/>
    <col min="6" max="6" width="10.88671875" customWidth="1"/>
    <col min="9" max="9" width="10.109375" bestFit="1" customWidth="1"/>
    <col min="10" max="10" width="61.33203125" bestFit="1" customWidth="1"/>
    <col min="11" max="11" width="7.6640625" customWidth="1"/>
    <col min="12" max="12" width="4.44140625" customWidth="1"/>
  </cols>
  <sheetData>
    <row r="2" spans="2:6" x14ac:dyDescent="0.25">
      <c r="B2" s="61" t="s">
        <v>61</v>
      </c>
      <c r="C2" s="61" t="s">
        <v>69</v>
      </c>
      <c r="D2" s="61" t="s">
        <v>70</v>
      </c>
      <c r="E2" s="64" t="s">
        <v>71</v>
      </c>
      <c r="F2" s="64" t="s">
        <v>72</v>
      </c>
    </row>
    <row r="3" spans="2:6" x14ac:dyDescent="0.25">
      <c r="B3" s="62" t="s">
        <v>62</v>
      </c>
      <c r="C3" s="63">
        <f>yyyy!$E$24</f>
        <v>1.3641025641025641</v>
      </c>
      <c r="D3" s="63">
        <f t="shared" ref="D3:D8" si="0">AVERAGE($C$3:$C$10)</f>
        <v>1.2166666666666668</v>
      </c>
      <c r="E3" s="63">
        <f>yyyy!$E$24</f>
        <v>1.3641025641025641</v>
      </c>
      <c r="F3" s="63">
        <f>AVERAGE($E$3:$E$10)</f>
        <v>1.2584935897435898</v>
      </c>
    </row>
    <row r="4" spans="2:6" x14ac:dyDescent="0.25">
      <c r="B4" s="62" t="s">
        <v>60</v>
      </c>
      <c r="C4" s="63">
        <f>xxx!$E$24</f>
        <v>1.3076923076923077</v>
      </c>
      <c r="D4" s="63">
        <f t="shared" si="0"/>
        <v>1.2166666666666668</v>
      </c>
      <c r="E4" s="63">
        <f>xxx!$E$24</f>
        <v>1.3076923076923077</v>
      </c>
      <c r="F4" s="63">
        <f t="shared" ref="F4:F10" si="1">AVERAGE($E$3:$E$10)</f>
        <v>1.2584935897435898</v>
      </c>
    </row>
    <row r="5" spans="2:6" x14ac:dyDescent="0.25">
      <c r="B5" s="62" t="s">
        <v>66</v>
      </c>
      <c r="C5" s="63">
        <f>kkkk!$E$24</f>
        <v>1.312820512820513</v>
      </c>
      <c r="D5" s="63">
        <f t="shared" si="0"/>
        <v>1.2166666666666668</v>
      </c>
      <c r="E5" s="63">
        <f>kkkk!$E$24</f>
        <v>1.312820512820513</v>
      </c>
      <c r="F5" s="63">
        <f t="shared" si="1"/>
        <v>1.2584935897435898</v>
      </c>
    </row>
    <row r="6" spans="2:6" x14ac:dyDescent="0.25">
      <c r="B6" s="62" t="s">
        <v>64</v>
      </c>
      <c r="C6" s="63">
        <f>www!E24</f>
        <v>1.2153846153846153</v>
      </c>
      <c r="D6" s="63">
        <f t="shared" si="0"/>
        <v>1.2166666666666668</v>
      </c>
      <c r="E6" s="63">
        <f>AVERAGE($C$3:$C$10)</f>
        <v>1.2166666666666668</v>
      </c>
      <c r="F6" s="63">
        <f t="shared" si="1"/>
        <v>1.2584935897435898</v>
      </c>
    </row>
    <row r="7" spans="2:6" x14ac:dyDescent="0.25">
      <c r="B7" s="62" t="s">
        <v>67</v>
      </c>
      <c r="C7" s="63">
        <f>llll!E24</f>
        <v>1.2205128205128206</v>
      </c>
      <c r="D7" s="63">
        <f t="shared" si="0"/>
        <v>1.2166666666666668</v>
      </c>
      <c r="E7" s="63">
        <f>AVERAGE($C$3:$C$10)</f>
        <v>1.2166666666666668</v>
      </c>
      <c r="F7" s="63">
        <f t="shared" si="1"/>
        <v>1.2584935897435898</v>
      </c>
    </row>
    <row r="8" spans="2:6" x14ac:dyDescent="0.25">
      <c r="B8" s="62" t="s">
        <v>68</v>
      </c>
      <c r="C8" s="63">
        <f>hhhh!E24</f>
        <v>1.2205128205128206</v>
      </c>
      <c r="D8" s="63">
        <f t="shared" si="0"/>
        <v>1.2166666666666668</v>
      </c>
      <c r="E8" s="63">
        <f>AVERAGE($C$3:$C$10)</f>
        <v>1.2166666666666668</v>
      </c>
      <c r="F8" s="63">
        <f t="shared" si="1"/>
        <v>1.2584935897435898</v>
      </c>
    </row>
    <row r="9" spans="2:6" x14ac:dyDescent="0.25">
      <c r="B9" s="62" t="s">
        <v>65</v>
      </c>
      <c r="C9" s="63">
        <f>jjjj!E24</f>
        <v>1.1076923076923078</v>
      </c>
      <c r="D9" s="63">
        <f t="shared" ref="D9:E10" si="2">AVERAGE($C$3:$C$10)</f>
        <v>1.2166666666666668</v>
      </c>
      <c r="E9" s="63">
        <f t="shared" si="2"/>
        <v>1.2166666666666668</v>
      </c>
      <c r="F9" s="63">
        <f t="shared" si="1"/>
        <v>1.2584935897435898</v>
      </c>
    </row>
    <row r="10" spans="2:6" x14ac:dyDescent="0.25">
      <c r="B10" s="62" t="s">
        <v>63</v>
      </c>
      <c r="C10" s="63">
        <f>zzzz!E24</f>
        <v>0.98461538461538467</v>
      </c>
      <c r="D10" s="63">
        <f t="shared" si="2"/>
        <v>1.2166666666666668</v>
      </c>
      <c r="E10" s="63">
        <f t="shared" si="2"/>
        <v>1.2166666666666668</v>
      </c>
      <c r="F10" s="63">
        <f t="shared" si="1"/>
        <v>1.2584935897435898</v>
      </c>
    </row>
    <row r="13" spans="2:6" x14ac:dyDescent="0.25">
      <c r="B13" s="70" t="s">
        <v>73</v>
      </c>
      <c r="C13" s="60">
        <f>C3-C10</f>
        <v>0.37948717948717947</v>
      </c>
      <c r="D13" s="53">
        <f>C13/C3</f>
        <v>0.2781954887218045</v>
      </c>
    </row>
    <row r="14" spans="2:6" ht="34.200000000000003" customHeight="1" x14ac:dyDescent="0.25">
      <c r="B14" s="70"/>
    </row>
    <row r="23" spans="8:10" x14ac:dyDescent="0.25">
      <c r="H23" s="56" t="s">
        <v>29</v>
      </c>
      <c r="I23" s="56" t="s">
        <v>32</v>
      </c>
      <c r="J23" s="69" t="s">
        <v>33</v>
      </c>
    </row>
    <row r="24" spans="8:10" x14ac:dyDescent="0.25">
      <c r="H24" s="55" t="s">
        <v>34</v>
      </c>
      <c r="I24" s="55" t="s">
        <v>35</v>
      </c>
      <c r="J24" s="68" t="s">
        <v>36</v>
      </c>
    </row>
    <row r="25" spans="8:10" x14ac:dyDescent="0.25">
      <c r="H25" s="55" t="s">
        <v>37</v>
      </c>
      <c r="I25" s="55" t="s">
        <v>38</v>
      </c>
      <c r="J25" s="68" t="s">
        <v>39</v>
      </c>
    </row>
    <row r="26" spans="8:10" x14ac:dyDescent="0.25">
      <c r="H26" s="55" t="s">
        <v>40</v>
      </c>
      <c r="I26" s="55" t="s">
        <v>41</v>
      </c>
      <c r="J26" s="68" t="s">
        <v>42</v>
      </c>
    </row>
    <row r="27" spans="8:10" x14ac:dyDescent="0.25">
      <c r="H27" s="55" t="s">
        <v>43</v>
      </c>
      <c r="I27" s="55" t="s">
        <v>44</v>
      </c>
      <c r="J27" s="68" t="s">
        <v>45</v>
      </c>
    </row>
    <row r="28" spans="8:10" x14ac:dyDescent="0.25">
      <c r="H28" s="55" t="s">
        <v>46</v>
      </c>
      <c r="I28" s="55" t="s">
        <v>47</v>
      </c>
      <c r="J28" s="68" t="s">
        <v>48</v>
      </c>
    </row>
  </sheetData>
  <autoFilter ref="B2:D2">
    <sortState ref="B3:D10">
      <sortCondition descending="1" ref="C2"/>
    </sortState>
  </autoFilter>
  <mergeCells count="1">
    <mergeCell ref="B13:B14"/>
  </mergeCells>
  <pageMargins left="0.7" right="0.7" top="0.75" bottom="0.75" header="0.3" footer="0.3"/>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6"/>
  <sheetViews>
    <sheetView workbookViewId="0">
      <selection activeCell="B8" sqref="B8"/>
    </sheetView>
  </sheetViews>
  <sheetFormatPr defaultRowHeight="13.2" x14ac:dyDescent="0.25"/>
  <cols>
    <col min="2" max="2" width="30.109375" customWidth="1"/>
    <col min="3" max="3" width="11" customWidth="1"/>
    <col min="4" max="4" width="10.33203125" customWidth="1"/>
    <col min="5" max="5" width="9" customWidth="1"/>
    <col min="6" max="6" width="35.88671875" customWidth="1"/>
  </cols>
  <sheetData>
    <row r="1" spans="2:10" ht="13.8" thickBot="1" x14ac:dyDescent="0.3"/>
    <row r="2" spans="2:10" ht="13.8" thickBot="1" x14ac:dyDescent="0.3">
      <c r="F2" s="23" t="s">
        <v>24</v>
      </c>
    </row>
    <row r="3" spans="2:10" ht="13.8" thickBot="1" x14ac:dyDescent="0.3">
      <c r="B3" s="24" t="s">
        <v>25</v>
      </c>
      <c r="C3" s="71"/>
      <c r="D3" s="71"/>
      <c r="E3" s="72"/>
      <c r="F3" s="25"/>
    </row>
    <row r="4" spans="2:10" ht="13.8" thickBot="1" x14ac:dyDescent="0.3">
      <c r="B4" s="24" t="s">
        <v>26</v>
      </c>
      <c r="C4" s="26">
        <v>42416</v>
      </c>
    </row>
    <row r="5" spans="2:10" x14ac:dyDescent="0.25">
      <c r="B5" s="27"/>
      <c r="C5" s="28"/>
    </row>
    <row r="6" spans="2:10" ht="13.8" thickBot="1" x14ac:dyDescent="0.3"/>
    <row r="7" spans="2:10" ht="13.8" thickBot="1" x14ac:dyDescent="0.3">
      <c r="B7" s="29" t="s">
        <v>27</v>
      </c>
      <c r="C7" s="30" t="s">
        <v>0</v>
      </c>
      <c r="D7" s="30" t="s">
        <v>28</v>
      </c>
      <c r="E7" s="30" t="s">
        <v>29</v>
      </c>
      <c r="F7" s="31" t="s">
        <v>30</v>
      </c>
    </row>
    <row r="8" spans="2:10" ht="13.8" thickBot="1" x14ac:dyDescent="0.3">
      <c r="B8" s="20" t="s">
        <v>13</v>
      </c>
      <c r="C8" s="19">
        <v>4</v>
      </c>
      <c r="D8" s="57">
        <f>'Paired comparison'!S$5</f>
        <v>2.564102564102564E-2</v>
      </c>
      <c r="E8" s="32">
        <f>C8*D8</f>
        <v>0.10256410256410256</v>
      </c>
      <c r="F8" s="33"/>
      <c r="H8" s="11"/>
      <c r="I8" s="11"/>
      <c r="J8" s="11"/>
    </row>
    <row r="9" spans="2:10" ht="13.8" thickBot="1" x14ac:dyDescent="0.3">
      <c r="B9" s="20" t="s">
        <v>18</v>
      </c>
      <c r="C9" s="19">
        <v>1</v>
      </c>
      <c r="D9" s="57">
        <f>'Paired comparison'!S$6</f>
        <v>0.1076923076923077</v>
      </c>
      <c r="E9" s="34">
        <f t="shared" ref="E9:E22" si="0">C9*D9</f>
        <v>0.1076923076923077</v>
      </c>
      <c r="F9" s="35"/>
    </row>
    <row r="10" spans="2:10" ht="13.8" thickBot="1" x14ac:dyDescent="0.3">
      <c r="B10" s="20" t="s">
        <v>12</v>
      </c>
      <c r="C10" s="19">
        <v>2</v>
      </c>
      <c r="D10" s="57">
        <f>'Paired comparison'!S$7</f>
        <v>6.1538461538461542E-2</v>
      </c>
      <c r="E10" s="34">
        <f t="shared" si="0"/>
        <v>0.12307692307692308</v>
      </c>
      <c r="F10" s="35"/>
    </row>
    <row r="11" spans="2:10" ht="13.8" thickBot="1" x14ac:dyDescent="0.3">
      <c r="B11" s="20" t="s">
        <v>4</v>
      </c>
      <c r="C11" s="19">
        <v>1</v>
      </c>
      <c r="D11" s="57">
        <f>'Paired comparison'!S$8</f>
        <v>5.6410256410256411E-2</v>
      </c>
      <c r="E11" s="34">
        <f t="shared" si="0"/>
        <v>5.6410256410256411E-2</v>
      </c>
      <c r="F11" s="35"/>
    </row>
    <row r="12" spans="2:10" ht="13.8" thickBot="1" x14ac:dyDescent="0.3">
      <c r="B12" s="20" t="s">
        <v>15</v>
      </c>
      <c r="C12" s="19">
        <v>1</v>
      </c>
      <c r="D12" s="57">
        <f>'Paired comparison'!S$9</f>
        <v>8.2051282051282051E-2</v>
      </c>
      <c r="E12" s="34">
        <f t="shared" si="0"/>
        <v>8.2051282051282051E-2</v>
      </c>
      <c r="F12" s="35"/>
    </row>
    <row r="13" spans="2:10" ht="13.8" thickBot="1" x14ac:dyDescent="0.3">
      <c r="B13" s="20" t="s">
        <v>11</v>
      </c>
      <c r="C13" s="19">
        <v>1</v>
      </c>
      <c r="D13" s="57">
        <f>'Paired comparison'!S$10</f>
        <v>4.6153846153846156E-2</v>
      </c>
      <c r="E13" s="34">
        <f t="shared" si="0"/>
        <v>4.6153846153846156E-2</v>
      </c>
      <c r="F13" s="35"/>
    </row>
    <row r="14" spans="2:10" ht="13.8" thickBot="1" x14ac:dyDescent="0.3">
      <c r="B14" s="20" t="s">
        <v>16</v>
      </c>
      <c r="C14" s="19">
        <v>0</v>
      </c>
      <c r="D14" s="57">
        <f>'Paired comparison'!S$11</f>
        <v>5.6410256410256411E-2</v>
      </c>
      <c r="E14" s="34">
        <f t="shared" si="0"/>
        <v>0</v>
      </c>
      <c r="F14" s="35"/>
    </row>
    <row r="15" spans="2:10" ht="13.8" thickBot="1" x14ac:dyDescent="0.3">
      <c r="B15" s="20" t="s">
        <v>22</v>
      </c>
      <c r="C15" s="19">
        <v>1</v>
      </c>
      <c r="D15" s="57">
        <f>'Paired comparison'!S$12</f>
        <v>0.11794871794871795</v>
      </c>
      <c r="E15" s="34">
        <f t="shared" si="0"/>
        <v>0.11794871794871795</v>
      </c>
      <c r="F15" s="35"/>
    </row>
    <row r="16" spans="2:10" ht="13.8" thickBot="1" x14ac:dyDescent="0.3">
      <c r="B16" s="20" t="s">
        <v>21</v>
      </c>
      <c r="C16" s="19">
        <v>2</v>
      </c>
      <c r="D16" s="57">
        <f>'Paired comparison'!S$13</f>
        <v>2.564102564102564E-2</v>
      </c>
      <c r="E16" s="34">
        <f t="shared" si="0"/>
        <v>5.128205128205128E-2</v>
      </c>
      <c r="F16" s="35"/>
    </row>
    <row r="17" spans="2:8" ht="13.8" thickBot="1" x14ac:dyDescent="0.3">
      <c r="B17" s="20" t="s">
        <v>20</v>
      </c>
      <c r="C17" s="19">
        <v>1</v>
      </c>
      <c r="D17" s="57">
        <f>'Paired comparison'!S$14</f>
        <v>5.6410256410256411E-2</v>
      </c>
      <c r="E17" s="34">
        <f t="shared" si="0"/>
        <v>5.6410256410256411E-2</v>
      </c>
      <c r="F17" s="35"/>
    </row>
    <row r="18" spans="2:8" ht="13.8" thickBot="1" x14ac:dyDescent="0.3">
      <c r="B18" s="20" t="s">
        <v>19</v>
      </c>
      <c r="C18" s="19">
        <v>0</v>
      </c>
      <c r="D18" s="57">
        <f>'Paired comparison'!S$15</f>
        <v>7.179487179487179E-2</v>
      </c>
      <c r="E18" s="34">
        <f t="shared" si="0"/>
        <v>0</v>
      </c>
      <c r="F18" s="35"/>
    </row>
    <row r="19" spans="2:8" ht="13.8" thickBot="1" x14ac:dyDescent="0.3">
      <c r="B19" s="20" t="s">
        <v>23</v>
      </c>
      <c r="C19" s="19">
        <v>1</v>
      </c>
      <c r="D19" s="57">
        <f>'Paired comparison'!S$16</f>
        <v>8.7179487179487175E-2</v>
      </c>
      <c r="E19" s="34">
        <f t="shared" si="0"/>
        <v>8.7179487179487175E-2</v>
      </c>
      <c r="F19" s="42"/>
    </row>
    <row r="20" spans="2:8" ht="13.8" thickBot="1" x14ac:dyDescent="0.3">
      <c r="B20" s="20" t="s">
        <v>5</v>
      </c>
      <c r="C20" s="19">
        <v>2</v>
      </c>
      <c r="D20" s="57">
        <f>'Paired comparison'!S$17</f>
        <v>7.179487179487179E-2</v>
      </c>
      <c r="E20" s="44">
        <f t="shared" si="0"/>
        <v>0.14358974358974358</v>
      </c>
      <c r="F20" s="42"/>
    </row>
    <row r="21" spans="2:8" ht="13.8" thickBot="1" x14ac:dyDescent="0.3">
      <c r="B21" s="20" t="s">
        <v>6</v>
      </c>
      <c r="C21" s="19">
        <v>1</v>
      </c>
      <c r="D21" s="58">
        <f>'Paired comparison'!S$18</f>
        <v>6.6666666666666666E-2</v>
      </c>
      <c r="E21" s="41">
        <f t="shared" si="0"/>
        <v>6.6666666666666666E-2</v>
      </c>
      <c r="F21" s="43"/>
    </row>
    <row r="22" spans="2:8" ht="13.8" thickBot="1" x14ac:dyDescent="0.3">
      <c r="B22" s="46" t="s">
        <v>14</v>
      </c>
      <c r="C22" s="19">
        <v>4</v>
      </c>
      <c r="D22" s="59">
        <f>'Paired comparison'!S$19</f>
        <v>6.6666666666666666E-2</v>
      </c>
      <c r="E22" s="47">
        <f t="shared" si="0"/>
        <v>0.26666666666666666</v>
      </c>
      <c r="F22" s="45"/>
    </row>
    <row r="23" spans="2:8" ht="13.8" thickBot="1" x14ac:dyDescent="0.3">
      <c r="C23" s="1"/>
      <c r="D23" s="1"/>
      <c r="E23" s="1"/>
    </row>
    <row r="24" spans="2:8" ht="13.8" thickBot="1" x14ac:dyDescent="0.3">
      <c r="B24" s="36" t="s">
        <v>31</v>
      </c>
      <c r="C24" s="37"/>
      <c r="D24" s="37"/>
      <c r="E24" s="38">
        <f>SUM(E8:E22)</f>
        <v>1.3076923076923077</v>
      </c>
    </row>
    <row r="25" spans="2:8" x14ac:dyDescent="0.25">
      <c r="E25" s="39">
        <f>E24/'Paired comparison'!T20</f>
        <v>0.38753799392097266</v>
      </c>
      <c r="F25" s="48" t="s">
        <v>49</v>
      </c>
    </row>
    <row r="26" spans="2:8" x14ac:dyDescent="0.25">
      <c r="G26" s="40"/>
      <c r="H26" s="40"/>
    </row>
  </sheetData>
  <mergeCells count="1">
    <mergeCell ref="C3:E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6"/>
  <sheetViews>
    <sheetView workbookViewId="0">
      <selection activeCell="B8" sqref="B8:B22"/>
    </sheetView>
  </sheetViews>
  <sheetFormatPr defaultRowHeight="13.2" x14ac:dyDescent="0.25"/>
  <cols>
    <col min="2" max="2" width="30.109375" customWidth="1"/>
    <col min="3" max="3" width="11" customWidth="1"/>
    <col min="4" max="4" width="10.33203125" customWidth="1"/>
    <col min="5" max="5" width="9" customWidth="1"/>
    <col min="6" max="6" width="35.88671875" customWidth="1"/>
  </cols>
  <sheetData>
    <row r="1" spans="2:10" ht="13.8" thickBot="1" x14ac:dyDescent="0.3"/>
    <row r="2" spans="2:10" ht="13.8" thickBot="1" x14ac:dyDescent="0.3">
      <c r="F2" s="23" t="s">
        <v>24</v>
      </c>
    </row>
    <row r="3" spans="2:10" ht="13.8" thickBot="1" x14ac:dyDescent="0.3">
      <c r="B3" s="24" t="s">
        <v>25</v>
      </c>
      <c r="C3" s="71"/>
      <c r="D3" s="71"/>
      <c r="E3" s="72"/>
      <c r="F3" s="25"/>
    </row>
    <row r="4" spans="2:10" ht="13.8" thickBot="1" x14ac:dyDescent="0.3">
      <c r="B4" s="24" t="s">
        <v>26</v>
      </c>
      <c r="C4" s="26">
        <v>42417</v>
      </c>
    </row>
    <row r="5" spans="2:10" x14ac:dyDescent="0.25">
      <c r="B5" s="27"/>
      <c r="C5" s="28"/>
    </row>
    <row r="6" spans="2:10" ht="13.8" thickBot="1" x14ac:dyDescent="0.3"/>
    <row r="7" spans="2:10" ht="13.8" thickBot="1" x14ac:dyDescent="0.3">
      <c r="B7" s="29" t="s">
        <v>27</v>
      </c>
      <c r="C7" s="30" t="s">
        <v>0</v>
      </c>
      <c r="D7" s="30" t="s">
        <v>28</v>
      </c>
      <c r="E7" s="30" t="s">
        <v>29</v>
      </c>
      <c r="F7" s="31" t="s">
        <v>30</v>
      </c>
    </row>
    <row r="8" spans="2:10" ht="13.8" thickBot="1" x14ac:dyDescent="0.3">
      <c r="B8" s="52" t="s">
        <v>13</v>
      </c>
      <c r="C8" s="19">
        <v>4</v>
      </c>
      <c r="D8" s="57">
        <f>'Paired comparison'!S$5</f>
        <v>2.564102564102564E-2</v>
      </c>
      <c r="E8" s="32">
        <f>C8*D8</f>
        <v>0.10256410256410256</v>
      </c>
      <c r="F8" s="33"/>
      <c r="H8" s="11"/>
      <c r="I8" s="11"/>
      <c r="J8" s="11"/>
    </row>
    <row r="9" spans="2:10" ht="13.8" thickBot="1" x14ac:dyDescent="0.3">
      <c r="B9" s="52" t="s">
        <v>18</v>
      </c>
      <c r="C9" s="19">
        <v>1</v>
      </c>
      <c r="D9" s="57">
        <f>'Paired comparison'!S$6</f>
        <v>0.1076923076923077</v>
      </c>
      <c r="E9" s="34">
        <f t="shared" ref="E9:E22" si="0">C9*D9</f>
        <v>0.1076923076923077</v>
      </c>
      <c r="F9" s="35"/>
    </row>
    <row r="10" spans="2:10" ht="13.8" thickBot="1" x14ac:dyDescent="0.3">
      <c r="B10" s="52" t="s">
        <v>12</v>
      </c>
      <c r="C10" s="19">
        <v>2</v>
      </c>
      <c r="D10" s="57">
        <f>'Paired comparison'!S$7</f>
        <v>6.1538461538461542E-2</v>
      </c>
      <c r="E10" s="34">
        <f t="shared" si="0"/>
        <v>0.12307692307692308</v>
      </c>
      <c r="F10" s="35"/>
    </row>
    <row r="11" spans="2:10" ht="13.8" thickBot="1" x14ac:dyDescent="0.3">
      <c r="B11" s="52" t="s">
        <v>4</v>
      </c>
      <c r="C11" s="19">
        <v>1</v>
      </c>
      <c r="D11" s="57">
        <f>'Paired comparison'!S$8</f>
        <v>5.6410256410256411E-2</v>
      </c>
      <c r="E11" s="34">
        <f t="shared" si="0"/>
        <v>5.6410256410256411E-2</v>
      </c>
      <c r="F11" s="35"/>
    </row>
    <row r="12" spans="2:10" ht="13.8" thickBot="1" x14ac:dyDescent="0.3">
      <c r="B12" s="52" t="s">
        <v>15</v>
      </c>
      <c r="C12" s="19">
        <v>1</v>
      </c>
      <c r="D12" s="57">
        <f>'Paired comparison'!S$9</f>
        <v>8.2051282051282051E-2</v>
      </c>
      <c r="E12" s="34">
        <f t="shared" si="0"/>
        <v>8.2051282051282051E-2</v>
      </c>
      <c r="F12" s="35"/>
    </row>
    <row r="13" spans="2:10" ht="13.8" thickBot="1" x14ac:dyDescent="0.3">
      <c r="B13" s="52" t="s">
        <v>11</v>
      </c>
      <c r="C13" s="19">
        <v>1</v>
      </c>
      <c r="D13" s="57">
        <f>'Paired comparison'!S$10</f>
        <v>4.6153846153846156E-2</v>
      </c>
      <c r="E13" s="34">
        <f t="shared" si="0"/>
        <v>4.6153846153846156E-2</v>
      </c>
      <c r="F13" s="35"/>
    </row>
    <row r="14" spans="2:10" ht="13.8" thickBot="1" x14ac:dyDescent="0.3">
      <c r="B14" s="52" t="s">
        <v>16</v>
      </c>
      <c r="C14" s="19">
        <v>1</v>
      </c>
      <c r="D14" s="57">
        <f>'Paired comparison'!S$11</f>
        <v>5.6410256410256411E-2</v>
      </c>
      <c r="E14" s="34">
        <f t="shared" si="0"/>
        <v>5.6410256410256411E-2</v>
      </c>
      <c r="F14" s="35"/>
    </row>
    <row r="15" spans="2:10" ht="13.8" thickBot="1" x14ac:dyDescent="0.3">
      <c r="B15" s="52" t="s">
        <v>22</v>
      </c>
      <c r="C15" s="19">
        <v>1</v>
      </c>
      <c r="D15" s="57">
        <f>'Paired comparison'!S$12</f>
        <v>0.11794871794871795</v>
      </c>
      <c r="E15" s="34">
        <f t="shared" si="0"/>
        <v>0.11794871794871795</v>
      </c>
      <c r="F15" s="35"/>
    </row>
    <row r="16" spans="2:10" ht="13.8" thickBot="1" x14ac:dyDescent="0.3">
      <c r="B16" s="52" t="s">
        <v>21</v>
      </c>
      <c r="C16" s="19">
        <v>2</v>
      </c>
      <c r="D16" s="57">
        <f>'Paired comparison'!S$13</f>
        <v>2.564102564102564E-2</v>
      </c>
      <c r="E16" s="34">
        <f t="shared" si="0"/>
        <v>5.128205128205128E-2</v>
      </c>
      <c r="F16" s="35"/>
    </row>
    <row r="17" spans="2:8" ht="13.8" thickBot="1" x14ac:dyDescent="0.3">
      <c r="B17" s="52" t="s">
        <v>20</v>
      </c>
      <c r="C17" s="19">
        <v>1</v>
      </c>
      <c r="D17" s="57">
        <f>'Paired comparison'!S$14</f>
        <v>5.6410256410256411E-2</v>
      </c>
      <c r="E17" s="34">
        <f t="shared" si="0"/>
        <v>5.6410256410256411E-2</v>
      </c>
      <c r="F17" s="35"/>
    </row>
    <row r="18" spans="2:8" ht="13.8" thickBot="1" x14ac:dyDescent="0.3">
      <c r="B18" s="52" t="s">
        <v>19</v>
      </c>
      <c r="C18" s="19">
        <v>0</v>
      </c>
      <c r="D18" s="57">
        <f>'Paired comparison'!S$15</f>
        <v>7.179487179487179E-2</v>
      </c>
      <c r="E18" s="34">
        <f t="shared" si="0"/>
        <v>0</v>
      </c>
      <c r="F18" s="35"/>
    </row>
    <row r="19" spans="2:8" ht="13.8" thickBot="1" x14ac:dyDescent="0.3">
      <c r="B19" s="52" t="s">
        <v>23</v>
      </c>
      <c r="C19" s="19">
        <v>1</v>
      </c>
      <c r="D19" s="57">
        <f>'Paired comparison'!S$16</f>
        <v>8.7179487179487175E-2</v>
      </c>
      <c r="E19" s="34">
        <f t="shared" si="0"/>
        <v>8.7179487179487175E-2</v>
      </c>
      <c r="F19" s="42"/>
    </row>
    <row r="20" spans="2:8" ht="13.8" thickBot="1" x14ac:dyDescent="0.3">
      <c r="B20" s="52" t="s">
        <v>5</v>
      </c>
      <c r="C20" s="19">
        <v>2</v>
      </c>
      <c r="D20" s="57">
        <f>'Paired comparison'!S$17</f>
        <v>7.179487179487179E-2</v>
      </c>
      <c r="E20" s="44">
        <f t="shared" si="0"/>
        <v>0.14358974358974358</v>
      </c>
      <c r="F20" s="42"/>
    </row>
    <row r="21" spans="2:8" ht="13.8" thickBot="1" x14ac:dyDescent="0.3">
      <c r="B21" s="52" t="s">
        <v>6</v>
      </c>
      <c r="C21" s="19">
        <v>1</v>
      </c>
      <c r="D21" s="58">
        <f>'Paired comparison'!S$18</f>
        <v>6.6666666666666666E-2</v>
      </c>
      <c r="E21" s="41">
        <f t="shared" si="0"/>
        <v>6.6666666666666666E-2</v>
      </c>
      <c r="F21" s="43"/>
    </row>
    <row r="22" spans="2:8" ht="13.8" thickBot="1" x14ac:dyDescent="0.3">
      <c r="B22" s="54" t="s">
        <v>14</v>
      </c>
      <c r="C22" s="19">
        <v>4</v>
      </c>
      <c r="D22" s="59">
        <f>'Paired comparison'!S$19</f>
        <v>6.6666666666666666E-2</v>
      </c>
      <c r="E22" s="47">
        <f t="shared" si="0"/>
        <v>0.26666666666666666</v>
      </c>
      <c r="F22" s="45"/>
    </row>
    <row r="23" spans="2:8" ht="13.8" thickBot="1" x14ac:dyDescent="0.3">
      <c r="C23" s="1"/>
      <c r="D23" s="1"/>
      <c r="E23" s="1"/>
    </row>
    <row r="24" spans="2:8" ht="13.8" thickBot="1" x14ac:dyDescent="0.3">
      <c r="B24" s="36" t="s">
        <v>31</v>
      </c>
      <c r="C24" s="37"/>
      <c r="D24" s="37"/>
      <c r="E24" s="38">
        <f>SUM(E8:E22)</f>
        <v>1.3641025641025641</v>
      </c>
    </row>
    <row r="25" spans="2:8" x14ac:dyDescent="0.25">
      <c r="E25" s="39">
        <f>E24/'Paired comparison'!T20</f>
        <v>0.4042553191489362</v>
      </c>
      <c r="F25" s="48" t="s">
        <v>50</v>
      </c>
    </row>
    <row r="26" spans="2:8" x14ac:dyDescent="0.25">
      <c r="G26" s="40"/>
      <c r="H26" s="40"/>
    </row>
  </sheetData>
  <mergeCells count="1">
    <mergeCell ref="C3:E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5"/>
  <sheetViews>
    <sheetView workbookViewId="0">
      <selection activeCell="B8" sqref="B8:B22"/>
    </sheetView>
  </sheetViews>
  <sheetFormatPr defaultRowHeight="13.2" x14ac:dyDescent="0.25"/>
  <cols>
    <col min="2" max="2" width="29.44140625" bestFit="1" customWidth="1"/>
    <col min="3" max="3" width="10.109375" bestFit="1" customWidth="1"/>
    <col min="5" max="5" width="8.109375" bestFit="1" customWidth="1"/>
    <col min="6" max="6" width="26.109375" bestFit="1" customWidth="1"/>
  </cols>
  <sheetData>
    <row r="1" spans="2:6" ht="13.8" thickBot="1" x14ac:dyDescent="0.3"/>
    <row r="2" spans="2:6" ht="13.8" thickBot="1" x14ac:dyDescent="0.3">
      <c r="F2" s="23" t="s">
        <v>24</v>
      </c>
    </row>
    <row r="3" spans="2:6" ht="13.8" thickBot="1" x14ac:dyDescent="0.3">
      <c r="B3" s="24" t="s">
        <v>25</v>
      </c>
      <c r="C3" s="71"/>
      <c r="D3" s="71"/>
      <c r="E3" s="72"/>
      <c r="F3" s="25"/>
    </row>
    <row r="4" spans="2:6" ht="13.8" thickBot="1" x14ac:dyDescent="0.3">
      <c r="B4" s="24" t="s">
        <v>26</v>
      </c>
      <c r="C4" s="26">
        <v>42417</v>
      </c>
    </row>
    <row r="5" spans="2:6" x14ac:dyDescent="0.25">
      <c r="B5" s="27"/>
      <c r="C5" s="28"/>
    </row>
    <row r="6" spans="2:6" ht="13.8" thickBot="1" x14ac:dyDescent="0.3"/>
    <row r="7" spans="2:6" ht="13.8" thickBot="1" x14ac:dyDescent="0.3">
      <c r="B7" s="29" t="s">
        <v>27</v>
      </c>
      <c r="C7" s="30" t="s">
        <v>0</v>
      </c>
      <c r="D7" s="30" t="s">
        <v>28</v>
      </c>
      <c r="E7" s="30" t="s">
        <v>29</v>
      </c>
      <c r="F7" s="31" t="s">
        <v>30</v>
      </c>
    </row>
    <row r="8" spans="2:6" ht="13.8" thickBot="1" x14ac:dyDescent="0.3">
      <c r="B8" s="52" t="s">
        <v>13</v>
      </c>
      <c r="C8" s="19">
        <v>5</v>
      </c>
      <c r="D8" s="57">
        <f>'Paired comparison'!S$5</f>
        <v>2.564102564102564E-2</v>
      </c>
      <c r="E8" s="32">
        <f>C8*D8</f>
        <v>0.12820512820512819</v>
      </c>
      <c r="F8" s="33" t="s">
        <v>51</v>
      </c>
    </row>
    <row r="9" spans="2:6" ht="13.8" thickBot="1" x14ac:dyDescent="0.3">
      <c r="B9" s="52" t="s">
        <v>18</v>
      </c>
      <c r="C9" s="19">
        <v>1</v>
      </c>
      <c r="D9" s="57">
        <f>'Paired comparison'!S$6</f>
        <v>0.1076923076923077</v>
      </c>
      <c r="E9" s="34">
        <f t="shared" ref="E9:E22" si="0">C9*D9</f>
        <v>0.1076923076923077</v>
      </c>
      <c r="F9" s="35"/>
    </row>
    <row r="10" spans="2:6" ht="13.8" thickBot="1" x14ac:dyDescent="0.3">
      <c r="B10" s="52" t="s">
        <v>12</v>
      </c>
      <c r="C10" s="19">
        <v>1</v>
      </c>
      <c r="D10" s="57">
        <f>'Paired comparison'!S$7</f>
        <v>6.1538461538461542E-2</v>
      </c>
      <c r="E10" s="34">
        <f t="shared" si="0"/>
        <v>6.1538461538461542E-2</v>
      </c>
      <c r="F10" s="35"/>
    </row>
    <row r="11" spans="2:6" ht="13.8" thickBot="1" x14ac:dyDescent="0.3">
      <c r="B11" s="52" t="s">
        <v>4</v>
      </c>
      <c r="C11" s="19">
        <v>1</v>
      </c>
      <c r="D11" s="57">
        <f>'Paired comparison'!S$8</f>
        <v>5.6410256410256411E-2</v>
      </c>
      <c r="E11" s="34">
        <f t="shared" si="0"/>
        <v>5.6410256410256411E-2</v>
      </c>
      <c r="F11" s="35"/>
    </row>
    <row r="12" spans="2:6" ht="13.8" thickBot="1" x14ac:dyDescent="0.3">
      <c r="B12" s="52" t="s">
        <v>15</v>
      </c>
      <c r="C12" s="19">
        <v>1</v>
      </c>
      <c r="D12" s="57">
        <f>'Paired comparison'!S$9</f>
        <v>8.2051282051282051E-2</v>
      </c>
      <c r="E12" s="34">
        <f t="shared" si="0"/>
        <v>8.2051282051282051E-2</v>
      </c>
      <c r="F12" s="35"/>
    </row>
    <row r="13" spans="2:6" ht="13.8" thickBot="1" x14ac:dyDescent="0.3">
      <c r="B13" s="52" t="s">
        <v>11</v>
      </c>
      <c r="C13" s="19">
        <v>0</v>
      </c>
      <c r="D13" s="57">
        <f>'Paired comparison'!S$10</f>
        <v>4.6153846153846156E-2</v>
      </c>
      <c r="E13" s="34">
        <f t="shared" si="0"/>
        <v>0</v>
      </c>
      <c r="F13" s="35"/>
    </row>
    <row r="14" spans="2:6" ht="13.8" thickBot="1" x14ac:dyDescent="0.3">
      <c r="B14" s="52" t="s">
        <v>16</v>
      </c>
      <c r="C14" s="19">
        <v>0</v>
      </c>
      <c r="D14" s="57">
        <f>'Paired comparison'!S$11</f>
        <v>5.6410256410256411E-2</v>
      </c>
      <c r="E14" s="34">
        <f t="shared" si="0"/>
        <v>0</v>
      </c>
      <c r="F14" s="35"/>
    </row>
    <row r="15" spans="2:6" ht="13.8" thickBot="1" x14ac:dyDescent="0.3">
      <c r="B15" s="52" t="s">
        <v>22</v>
      </c>
      <c r="C15" s="19">
        <v>0</v>
      </c>
      <c r="D15" s="57">
        <f>'Paired comparison'!S$12</f>
        <v>0.11794871794871795</v>
      </c>
      <c r="E15" s="34">
        <f t="shared" si="0"/>
        <v>0</v>
      </c>
      <c r="F15" s="35"/>
    </row>
    <row r="16" spans="2:6" ht="13.8" thickBot="1" x14ac:dyDescent="0.3">
      <c r="B16" s="52" t="s">
        <v>21</v>
      </c>
      <c r="C16" s="19">
        <v>1</v>
      </c>
      <c r="D16" s="57">
        <f>'Paired comparison'!S$13</f>
        <v>2.564102564102564E-2</v>
      </c>
      <c r="E16" s="34">
        <f t="shared" si="0"/>
        <v>2.564102564102564E-2</v>
      </c>
      <c r="F16" s="35"/>
    </row>
    <row r="17" spans="2:6" ht="40.200000000000003" thickBot="1" x14ac:dyDescent="0.3">
      <c r="B17" s="52" t="s">
        <v>20</v>
      </c>
      <c r="C17" s="19">
        <v>2</v>
      </c>
      <c r="D17" s="57">
        <f>'Paired comparison'!S$14</f>
        <v>5.6410256410256411E-2</v>
      </c>
      <c r="E17" s="34">
        <f t="shared" si="0"/>
        <v>0.11282051282051282</v>
      </c>
      <c r="F17" s="49" t="s">
        <v>52</v>
      </c>
    </row>
    <row r="18" spans="2:6" ht="13.8" thickBot="1" x14ac:dyDescent="0.3">
      <c r="B18" s="52" t="s">
        <v>19</v>
      </c>
      <c r="C18" s="19">
        <v>0</v>
      </c>
      <c r="D18" s="57">
        <f>'Paired comparison'!S$15</f>
        <v>7.179487179487179E-2</v>
      </c>
      <c r="E18" s="34">
        <f t="shared" si="0"/>
        <v>0</v>
      </c>
      <c r="F18" s="35"/>
    </row>
    <row r="19" spans="2:6" ht="13.8" thickBot="1" x14ac:dyDescent="0.3">
      <c r="B19" s="52" t="s">
        <v>23</v>
      </c>
      <c r="C19" s="19">
        <v>0</v>
      </c>
      <c r="D19" s="57">
        <f>'Paired comparison'!S$16</f>
        <v>8.7179487179487175E-2</v>
      </c>
      <c r="E19" s="34">
        <f t="shared" si="0"/>
        <v>0</v>
      </c>
      <c r="F19" s="42"/>
    </row>
    <row r="20" spans="2:6" ht="13.8" thickBot="1" x14ac:dyDescent="0.3">
      <c r="B20" s="52" t="s">
        <v>5</v>
      </c>
      <c r="C20" s="19">
        <v>2</v>
      </c>
      <c r="D20" s="57">
        <f>'Paired comparison'!S$17</f>
        <v>7.179487179487179E-2</v>
      </c>
      <c r="E20" s="44">
        <f t="shared" si="0"/>
        <v>0.14358974358974358</v>
      </c>
      <c r="F20" s="42"/>
    </row>
    <row r="21" spans="2:6" ht="13.8" thickBot="1" x14ac:dyDescent="0.3">
      <c r="B21" s="52" t="s">
        <v>6</v>
      </c>
      <c r="C21" s="19">
        <v>1</v>
      </c>
      <c r="D21" s="58">
        <f>'Paired comparison'!S$18</f>
        <v>6.6666666666666666E-2</v>
      </c>
      <c r="E21" s="41">
        <f t="shared" si="0"/>
        <v>6.6666666666666666E-2</v>
      </c>
      <c r="F21" s="43"/>
    </row>
    <row r="22" spans="2:6" ht="13.8" thickBot="1" x14ac:dyDescent="0.3">
      <c r="B22" s="54" t="s">
        <v>14</v>
      </c>
      <c r="C22" s="19">
        <v>3</v>
      </c>
      <c r="D22" s="59">
        <f>'Paired comparison'!S$19</f>
        <v>6.6666666666666666E-2</v>
      </c>
      <c r="E22" s="47">
        <f t="shared" si="0"/>
        <v>0.2</v>
      </c>
      <c r="F22" s="45"/>
    </row>
    <row r="23" spans="2:6" ht="13.8" thickBot="1" x14ac:dyDescent="0.3">
      <c r="C23" s="1"/>
      <c r="D23" s="1"/>
      <c r="E23" s="1"/>
    </row>
    <row r="24" spans="2:6" ht="13.8" thickBot="1" x14ac:dyDescent="0.3">
      <c r="B24" s="36" t="s">
        <v>31</v>
      </c>
      <c r="C24" s="37"/>
      <c r="D24" s="37"/>
      <c r="E24" s="38">
        <f>SUM(E8:E22)</f>
        <v>0.98461538461538467</v>
      </c>
    </row>
    <row r="25" spans="2:6" x14ac:dyDescent="0.25">
      <c r="E25" s="39">
        <f>E24/'Paired comparison'!T20</f>
        <v>0.29179331306990886</v>
      </c>
      <c r="F25" s="48" t="s">
        <v>53</v>
      </c>
    </row>
  </sheetData>
  <mergeCells count="1">
    <mergeCell ref="C3:E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5"/>
  <sheetViews>
    <sheetView workbookViewId="0">
      <selection activeCell="B8" sqref="B8:B22"/>
    </sheetView>
  </sheetViews>
  <sheetFormatPr defaultRowHeight="13.2" x14ac:dyDescent="0.25"/>
  <cols>
    <col min="2" max="2" width="29.44140625" bestFit="1" customWidth="1"/>
    <col min="3" max="3" width="10.109375" bestFit="1" customWidth="1"/>
    <col min="4" max="4" width="7.88671875" bestFit="1" customWidth="1"/>
    <col min="5" max="5" width="8.109375" bestFit="1" customWidth="1"/>
    <col min="6" max="6" width="24.6640625" bestFit="1" customWidth="1"/>
  </cols>
  <sheetData>
    <row r="1" spans="2:6" ht="13.8" thickBot="1" x14ac:dyDescent="0.3"/>
    <row r="2" spans="2:6" ht="13.8" thickBot="1" x14ac:dyDescent="0.3">
      <c r="F2" s="23" t="s">
        <v>24</v>
      </c>
    </row>
    <row r="3" spans="2:6" ht="13.8" thickBot="1" x14ac:dyDescent="0.3">
      <c r="B3" s="24" t="s">
        <v>25</v>
      </c>
      <c r="C3" s="71"/>
      <c r="D3" s="71"/>
      <c r="E3" s="72"/>
      <c r="F3" s="25"/>
    </row>
    <row r="4" spans="2:6" ht="13.8" thickBot="1" x14ac:dyDescent="0.3">
      <c r="B4" s="24" t="s">
        <v>26</v>
      </c>
      <c r="C4" s="26">
        <v>42417</v>
      </c>
    </row>
    <row r="5" spans="2:6" x14ac:dyDescent="0.25">
      <c r="B5" s="27"/>
      <c r="C5" s="28"/>
    </row>
    <row r="6" spans="2:6" ht="13.8" thickBot="1" x14ac:dyDescent="0.3"/>
    <row r="7" spans="2:6" ht="13.8" thickBot="1" x14ac:dyDescent="0.3">
      <c r="B7" s="29" t="s">
        <v>27</v>
      </c>
      <c r="C7" s="30" t="s">
        <v>0</v>
      </c>
      <c r="D7" s="30" t="s">
        <v>28</v>
      </c>
      <c r="E7" s="30" t="s">
        <v>29</v>
      </c>
      <c r="F7" s="31" t="s">
        <v>30</v>
      </c>
    </row>
    <row r="8" spans="2:6" ht="13.8" thickBot="1" x14ac:dyDescent="0.3">
      <c r="B8" s="52" t="s">
        <v>13</v>
      </c>
      <c r="C8" s="19">
        <v>3</v>
      </c>
      <c r="D8" s="57">
        <f>'Paired comparison'!S$5</f>
        <v>2.564102564102564E-2</v>
      </c>
      <c r="E8" s="32">
        <f>C8*D8</f>
        <v>7.6923076923076927E-2</v>
      </c>
      <c r="F8" s="33"/>
    </row>
    <row r="9" spans="2:6" ht="13.8" thickBot="1" x14ac:dyDescent="0.3">
      <c r="B9" s="52" t="s">
        <v>18</v>
      </c>
      <c r="C9" s="19">
        <v>1</v>
      </c>
      <c r="D9" s="57">
        <f>'Paired comparison'!S$6</f>
        <v>0.1076923076923077</v>
      </c>
      <c r="E9" s="34">
        <f t="shared" ref="E9:E22" si="0">C9*D9</f>
        <v>0.1076923076923077</v>
      </c>
      <c r="F9" s="35"/>
    </row>
    <row r="10" spans="2:6" ht="13.8" thickBot="1" x14ac:dyDescent="0.3">
      <c r="B10" s="52" t="s">
        <v>12</v>
      </c>
      <c r="C10" s="19">
        <v>1</v>
      </c>
      <c r="D10" s="57">
        <f>'Paired comparison'!S$7</f>
        <v>6.1538461538461542E-2</v>
      </c>
      <c r="E10" s="34">
        <f t="shared" si="0"/>
        <v>6.1538461538461542E-2</v>
      </c>
      <c r="F10" s="35"/>
    </row>
    <row r="11" spans="2:6" ht="13.8" thickBot="1" x14ac:dyDescent="0.3">
      <c r="B11" s="52" t="s">
        <v>4</v>
      </c>
      <c r="C11" s="19">
        <v>1</v>
      </c>
      <c r="D11" s="57">
        <f>'Paired comparison'!S$8</f>
        <v>5.6410256410256411E-2</v>
      </c>
      <c r="E11" s="34">
        <f t="shared" si="0"/>
        <v>5.6410256410256411E-2</v>
      </c>
      <c r="F11" s="35"/>
    </row>
    <row r="12" spans="2:6" ht="13.8" thickBot="1" x14ac:dyDescent="0.3">
      <c r="B12" s="52" t="s">
        <v>15</v>
      </c>
      <c r="C12" s="19">
        <v>2</v>
      </c>
      <c r="D12" s="57">
        <f>'Paired comparison'!S$9</f>
        <v>8.2051282051282051E-2</v>
      </c>
      <c r="E12" s="34">
        <f t="shared" si="0"/>
        <v>0.1641025641025641</v>
      </c>
      <c r="F12" s="35" t="s">
        <v>54</v>
      </c>
    </row>
    <row r="13" spans="2:6" ht="13.8" thickBot="1" x14ac:dyDescent="0.3">
      <c r="B13" s="52" t="s">
        <v>11</v>
      </c>
      <c r="C13" s="19">
        <v>1</v>
      </c>
      <c r="D13" s="57">
        <f>'Paired comparison'!S$10</f>
        <v>4.6153846153846156E-2</v>
      </c>
      <c r="E13" s="34">
        <f t="shared" si="0"/>
        <v>4.6153846153846156E-2</v>
      </c>
      <c r="F13" s="35"/>
    </row>
    <row r="14" spans="2:6" ht="13.8" thickBot="1" x14ac:dyDescent="0.3">
      <c r="B14" s="52" t="s">
        <v>16</v>
      </c>
      <c r="C14" s="19">
        <v>0</v>
      </c>
      <c r="D14" s="57">
        <f>'Paired comparison'!S$11</f>
        <v>5.6410256410256411E-2</v>
      </c>
      <c r="E14" s="34">
        <f t="shared" si="0"/>
        <v>0</v>
      </c>
      <c r="F14" s="35"/>
    </row>
    <row r="15" spans="2:6" ht="13.8" thickBot="1" x14ac:dyDescent="0.3">
      <c r="B15" s="52" t="s">
        <v>22</v>
      </c>
      <c r="C15" s="19">
        <v>0</v>
      </c>
      <c r="D15" s="57">
        <f>'Paired comparison'!S$12</f>
        <v>0.11794871794871795</v>
      </c>
      <c r="E15" s="34">
        <f t="shared" si="0"/>
        <v>0</v>
      </c>
      <c r="F15" s="35"/>
    </row>
    <row r="16" spans="2:6" ht="13.8" thickBot="1" x14ac:dyDescent="0.3">
      <c r="B16" s="52" t="s">
        <v>21</v>
      </c>
      <c r="C16" s="19">
        <v>1</v>
      </c>
      <c r="D16" s="57">
        <f>'Paired comparison'!S$13</f>
        <v>2.564102564102564E-2</v>
      </c>
      <c r="E16" s="34">
        <f t="shared" si="0"/>
        <v>2.564102564102564E-2</v>
      </c>
      <c r="F16" s="35"/>
    </row>
    <row r="17" spans="2:6" ht="13.8" thickBot="1" x14ac:dyDescent="0.3">
      <c r="B17" s="52" t="s">
        <v>20</v>
      </c>
      <c r="C17" s="19">
        <v>2</v>
      </c>
      <c r="D17" s="57">
        <f>'Paired comparison'!S$14</f>
        <v>5.6410256410256411E-2</v>
      </c>
      <c r="E17" s="34">
        <f t="shared" si="0"/>
        <v>0.11282051282051282</v>
      </c>
      <c r="F17" s="49"/>
    </row>
    <row r="18" spans="2:6" ht="13.8" thickBot="1" x14ac:dyDescent="0.3">
      <c r="B18" s="52" t="s">
        <v>19</v>
      </c>
      <c r="C18" s="19">
        <v>0</v>
      </c>
      <c r="D18" s="57">
        <f>'Paired comparison'!S$15</f>
        <v>7.179487179487179E-2</v>
      </c>
      <c r="E18" s="34">
        <f t="shared" si="0"/>
        <v>0</v>
      </c>
      <c r="F18" s="35"/>
    </row>
    <row r="19" spans="2:6" ht="13.8" thickBot="1" x14ac:dyDescent="0.3">
      <c r="B19" s="52" t="s">
        <v>23</v>
      </c>
      <c r="C19" s="19">
        <v>1</v>
      </c>
      <c r="D19" s="57">
        <f>'Paired comparison'!S$16</f>
        <v>8.7179487179487175E-2</v>
      </c>
      <c r="E19" s="34">
        <f t="shared" si="0"/>
        <v>8.7179487179487175E-2</v>
      </c>
      <c r="F19" s="42"/>
    </row>
    <row r="20" spans="2:6" ht="13.8" thickBot="1" x14ac:dyDescent="0.3">
      <c r="B20" s="52" t="s">
        <v>5</v>
      </c>
      <c r="C20" s="19">
        <v>2</v>
      </c>
      <c r="D20" s="57">
        <f>'Paired comparison'!S$17</f>
        <v>7.179487179487179E-2</v>
      </c>
      <c r="E20" s="44">
        <f t="shared" si="0"/>
        <v>0.14358974358974358</v>
      </c>
      <c r="F20" s="42"/>
    </row>
    <row r="21" spans="2:6" ht="13.8" thickBot="1" x14ac:dyDescent="0.3">
      <c r="B21" s="52" t="s">
        <v>6</v>
      </c>
      <c r="C21" s="19">
        <v>1</v>
      </c>
      <c r="D21" s="58">
        <f>'Paired comparison'!S$18</f>
        <v>6.6666666666666666E-2</v>
      </c>
      <c r="E21" s="41">
        <f t="shared" si="0"/>
        <v>6.6666666666666666E-2</v>
      </c>
      <c r="F21" s="43"/>
    </row>
    <row r="22" spans="2:6" ht="13.8" thickBot="1" x14ac:dyDescent="0.3">
      <c r="B22" s="54" t="s">
        <v>14</v>
      </c>
      <c r="C22" s="19">
        <v>4</v>
      </c>
      <c r="D22" s="59">
        <f>'Paired comparison'!S$19</f>
        <v>6.6666666666666666E-2</v>
      </c>
      <c r="E22" s="47">
        <f t="shared" si="0"/>
        <v>0.26666666666666666</v>
      </c>
      <c r="F22" s="45"/>
    </row>
    <row r="23" spans="2:6" ht="13.8" thickBot="1" x14ac:dyDescent="0.3">
      <c r="C23" s="1"/>
      <c r="D23" s="1"/>
      <c r="E23" s="1"/>
    </row>
    <row r="24" spans="2:6" ht="13.8" thickBot="1" x14ac:dyDescent="0.3">
      <c r="B24" s="36" t="s">
        <v>31</v>
      </c>
      <c r="C24" s="37"/>
      <c r="D24" s="37"/>
      <c r="E24" s="38">
        <f>SUM(E8:E22)</f>
        <v>1.2153846153846153</v>
      </c>
    </row>
    <row r="25" spans="2:6" x14ac:dyDescent="0.25">
      <c r="E25" s="39">
        <f>E24/'Paired comparison'!T20</f>
        <v>0.36018237082066867</v>
      </c>
      <c r="F25" s="50" t="s">
        <v>55</v>
      </c>
    </row>
  </sheetData>
  <mergeCells count="1">
    <mergeCell ref="C3:E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5"/>
  <sheetViews>
    <sheetView workbookViewId="0">
      <selection activeCell="B8" sqref="B8:B22"/>
    </sheetView>
  </sheetViews>
  <sheetFormatPr defaultRowHeight="13.2" x14ac:dyDescent="0.25"/>
  <cols>
    <col min="2" max="2" width="29.44140625" bestFit="1" customWidth="1"/>
    <col min="3" max="3" width="10.109375" bestFit="1" customWidth="1"/>
    <col min="4" max="4" width="7.88671875" bestFit="1" customWidth="1"/>
    <col min="5" max="5" width="8.109375" bestFit="1" customWidth="1"/>
    <col min="6" max="6" width="24.88671875" bestFit="1" customWidth="1"/>
  </cols>
  <sheetData>
    <row r="1" spans="2:6" ht="13.8" thickBot="1" x14ac:dyDescent="0.3"/>
    <row r="2" spans="2:6" ht="13.8" thickBot="1" x14ac:dyDescent="0.3">
      <c r="F2" s="23" t="s">
        <v>24</v>
      </c>
    </row>
    <row r="3" spans="2:6" ht="13.8" thickBot="1" x14ac:dyDescent="0.3">
      <c r="B3" s="24" t="s">
        <v>25</v>
      </c>
      <c r="C3" s="71"/>
      <c r="D3" s="71"/>
      <c r="E3" s="72"/>
      <c r="F3" s="25"/>
    </row>
    <row r="4" spans="2:6" ht="13.8" thickBot="1" x14ac:dyDescent="0.3">
      <c r="B4" s="24" t="s">
        <v>26</v>
      </c>
      <c r="C4" s="26">
        <v>42417</v>
      </c>
    </row>
    <row r="5" spans="2:6" x14ac:dyDescent="0.25">
      <c r="B5" s="27"/>
      <c r="C5" s="28"/>
    </row>
    <row r="6" spans="2:6" ht="13.8" thickBot="1" x14ac:dyDescent="0.3"/>
    <row r="7" spans="2:6" ht="13.8" thickBot="1" x14ac:dyDescent="0.3">
      <c r="B7" s="29" t="s">
        <v>27</v>
      </c>
      <c r="C7" s="30" t="s">
        <v>0</v>
      </c>
      <c r="D7" s="30" t="s">
        <v>28</v>
      </c>
      <c r="E7" s="30" t="s">
        <v>29</v>
      </c>
      <c r="F7" s="31" t="s">
        <v>30</v>
      </c>
    </row>
    <row r="8" spans="2:6" ht="13.8" thickBot="1" x14ac:dyDescent="0.3">
      <c r="B8" s="52" t="s">
        <v>13</v>
      </c>
      <c r="C8" s="19">
        <v>2</v>
      </c>
      <c r="D8" s="57">
        <f>'Paired comparison'!S$5</f>
        <v>2.564102564102564E-2</v>
      </c>
      <c r="E8" s="32">
        <f>C8*D8</f>
        <v>5.128205128205128E-2</v>
      </c>
      <c r="F8" s="33"/>
    </row>
    <row r="9" spans="2:6" ht="13.8" thickBot="1" x14ac:dyDescent="0.3">
      <c r="B9" s="52" t="s">
        <v>18</v>
      </c>
      <c r="C9" s="19">
        <v>1</v>
      </c>
      <c r="D9" s="57">
        <f>'Paired comparison'!S$6</f>
        <v>0.1076923076923077</v>
      </c>
      <c r="E9" s="34">
        <f t="shared" ref="E9:E22" si="0">C9*D9</f>
        <v>0.1076923076923077</v>
      </c>
      <c r="F9" s="35"/>
    </row>
    <row r="10" spans="2:6" ht="13.8" thickBot="1" x14ac:dyDescent="0.3">
      <c r="B10" s="52" t="s">
        <v>12</v>
      </c>
      <c r="C10" s="19">
        <v>1</v>
      </c>
      <c r="D10" s="57">
        <f>'Paired comparison'!S$7</f>
        <v>6.1538461538461542E-2</v>
      </c>
      <c r="E10" s="34">
        <f t="shared" si="0"/>
        <v>6.1538461538461542E-2</v>
      </c>
      <c r="F10" s="35"/>
    </row>
    <row r="11" spans="2:6" ht="13.8" thickBot="1" x14ac:dyDescent="0.3">
      <c r="B11" s="52" t="s">
        <v>4</v>
      </c>
      <c r="C11" s="19">
        <v>1</v>
      </c>
      <c r="D11" s="57">
        <f>'Paired comparison'!S$8</f>
        <v>5.6410256410256411E-2</v>
      </c>
      <c r="E11" s="34">
        <f t="shared" si="0"/>
        <v>5.6410256410256411E-2</v>
      </c>
      <c r="F11" s="35"/>
    </row>
    <row r="12" spans="2:6" ht="13.8" thickBot="1" x14ac:dyDescent="0.3">
      <c r="B12" s="52" t="s">
        <v>15</v>
      </c>
      <c r="C12" s="19">
        <v>1</v>
      </c>
      <c r="D12" s="57">
        <f>'Paired comparison'!S$9</f>
        <v>8.2051282051282051E-2</v>
      </c>
      <c r="E12" s="34">
        <f t="shared" si="0"/>
        <v>8.2051282051282051E-2</v>
      </c>
      <c r="F12" s="35"/>
    </row>
    <row r="13" spans="2:6" ht="13.8" thickBot="1" x14ac:dyDescent="0.3">
      <c r="B13" s="52" t="s">
        <v>11</v>
      </c>
      <c r="C13" s="19">
        <v>1</v>
      </c>
      <c r="D13" s="57">
        <f>'Paired comparison'!S$10</f>
        <v>4.6153846153846156E-2</v>
      </c>
      <c r="E13" s="34">
        <f t="shared" si="0"/>
        <v>4.6153846153846156E-2</v>
      </c>
      <c r="F13" s="35"/>
    </row>
    <row r="14" spans="2:6" ht="13.8" thickBot="1" x14ac:dyDescent="0.3">
      <c r="B14" s="52" t="s">
        <v>16</v>
      </c>
      <c r="C14" s="19">
        <v>0</v>
      </c>
      <c r="D14" s="57">
        <f>'Paired comparison'!S$11</f>
        <v>5.6410256410256411E-2</v>
      </c>
      <c r="E14" s="34">
        <f t="shared" si="0"/>
        <v>0</v>
      </c>
      <c r="F14" s="35"/>
    </row>
    <row r="15" spans="2:6" ht="13.8" thickBot="1" x14ac:dyDescent="0.3">
      <c r="B15" s="52" t="s">
        <v>22</v>
      </c>
      <c r="C15" s="19">
        <v>0</v>
      </c>
      <c r="D15" s="57">
        <f>'Paired comparison'!S$12</f>
        <v>0.11794871794871795</v>
      </c>
      <c r="E15" s="34">
        <f t="shared" si="0"/>
        <v>0</v>
      </c>
      <c r="F15" s="35"/>
    </row>
    <row r="16" spans="2:6" ht="13.8" thickBot="1" x14ac:dyDescent="0.3">
      <c r="B16" s="52" t="s">
        <v>21</v>
      </c>
      <c r="C16" s="19">
        <v>1</v>
      </c>
      <c r="D16" s="57">
        <f>'Paired comparison'!S$13</f>
        <v>2.564102564102564E-2</v>
      </c>
      <c r="E16" s="34">
        <f t="shared" si="0"/>
        <v>2.564102564102564E-2</v>
      </c>
      <c r="F16" s="35"/>
    </row>
    <row r="17" spans="2:6" ht="27" thickBot="1" x14ac:dyDescent="0.3">
      <c r="B17" s="52" t="s">
        <v>20</v>
      </c>
      <c r="C17" s="19">
        <v>2</v>
      </c>
      <c r="D17" s="57">
        <f>'Paired comparison'!S$14</f>
        <v>5.6410256410256411E-2</v>
      </c>
      <c r="E17" s="34">
        <f t="shared" si="0"/>
        <v>0.11282051282051282</v>
      </c>
      <c r="F17" s="49" t="s">
        <v>56</v>
      </c>
    </row>
    <row r="18" spans="2:6" ht="13.8" thickBot="1" x14ac:dyDescent="0.3">
      <c r="B18" s="52" t="s">
        <v>19</v>
      </c>
      <c r="C18" s="19">
        <v>0</v>
      </c>
      <c r="D18" s="57">
        <f>'Paired comparison'!S$15</f>
        <v>7.179487179487179E-2</v>
      </c>
      <c r="E18" s="34">
        <f t="shared" si="0"/>
        <v>0</v>
      </c>
      <c r="F18" s="35"/>
    </row>
    <row r="19" spans="2:6" ht="13.8" thickBot="1" x14ac:dyDescent="0.3">
      <c r="B19" s="52" t="s">
        <v>23</v>
      </c>
      <c r="C19" s="19">
        <v>1</v>
      </c>
      <c r="D19" s="57">
        <f>'Paired comparison'!S$16</f>
        <v>8.7179487179487175E-2</v>
      </c>
      <c r="E19" s="34">
        <f t="shared" si="0"/>
        <v>8.7179487179487175E-2</v>
      </c>
      <c r="F19" s="42"/>
    </row>
    <row r="20" spans="2:6" ht="13.8" thickBot="1" x14ac:dyDescent="0.3">
      <c r="B20" s="52" t="s">
        <v>5</v>
      </c>
      <c r="C20" s="19">
        <v>2</v>
      </c>
      <c r="D20" s="57">
        <f>'Paired comparison'!S$17</f>
        <v>7.179487179487179E-2</v>
      </c>
      <c r="E20" s="44">
        <f t="shared" si="0"/>
        <v>0.14358974358974358</v>
      </c>
      <c r="F20" s="42"/>
    </row>
    <row r="21" spans="2:6" ht="13.8" thickBot="1" x14ac:dyDescent="0.3">
      <c r="B21" s="52" t="s">
        <v>6</v>
      </c>
      <c r="C21" s="19">
        <v>1</v>
      </c>
      <c r="D21" s="58">
        <f>'Paired comparison'!S$18</f>
        <v>6.6666666666666666E-2</v>
      </c>
      <c r="E21" s="41">
        <f t="shared" si="0"/>
        <v>6.6666666666666666E-2</v>
      </c>
      <c r="F21" s="43"/>
    </row>
    <row r="22" spans="2:6" ht="13.8" thickBot="1" x14ac:dyDescent="0.3">
      <c r="B22" s="54" t="s">
        <v>14</v>
      </c>
      <c r="C22" s="19">
        <v>4</v>
      </c>
      <c r="D22" s="59">
        <f>'Paired comparison'!S$19</f>
        <v>6.6666666666666666E-2</v>
      </c>
      <c r="E22" s="47">
        <f t="shared" si="0"/>
        <v>0.26666666666666666</v>
      </c>
      <c r="F22" s="45"/>
    </row>
    <row r="23" spans="2:6" ht="13.8" thickBot="1" x14ac:dyDescent="0.3">
      <c r="C23" s="1"/>
      <c r="D23" s="1"/>
      <c r="E23" s="1"/>
    </row>
    <row r="24" spans="2:6" ht="13.8" thickBot="1" x14ac:dyDescent="0.3">
      <c r="B24" s="36" t="s">
        <v>31</v>
      </c>
      <c r="C24" s="37"/>
      <c r="D24" s="37"/>
      <c r="E24" s="38">
        <f>SUM(E8:E22)</f>
        <v>1.1076923076923078</v>
      </c>
    </row>
    <row r="25" spans="2:6" x14ac:dyDescent="0.25">
      <c r="E25" s="39">
        <f>E24/'Paired comparison'!T20</f>
        <v>0.32826747720364746</v>
      </c>
      <c r="F25" s="51" t="s">
        <v>57</v>
      </c>
    </row>
  </sheetData>
  <mergeCells count="1">
    <mergeCell ref="C3:E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5"/>
  <sheetViews>
    <sheetView workbookViewId="0">
      <selection activeCell="D8" sqref="D8:D22"/>
    </sheetView>
  </sheetViews>
  <sheetFormatPr defaultRowHeight="13.2" x14ac:dyDescent="0.25"/>
  <cols>
    <col min="2" max="2" width="29.44140625" bestFit="1" customWidth="1"/>
    <col min="3" max="3" width="10.109375" bestFit="1" customWidth="1"/>
    <col min="5" max="5" width="8.109375" bestFit="1" customWidth="1"/>
    <col min="6" max="6" width="23.6640625" bestFit="1" customWidth="1"/>
  </cols>
  <sheetData>
    <row r="1" spans="2:6" ht="13.8" thickBot="1" x14ac:dyDescent="0.3"/>
    <row r="2" spans="2:6" ht="13.8" thickBot="1" x14ac:dyDescent="0.3">
      <c r="F2" s="23" t="s">
        <v>24</v>
      </c>
    </row>
    <row r="3" spans="2:6" ht="13.8" thickBot="1" x14ac:dyDescent="0.3">
      <c r="B3" s="24" t="s">
        <v>25</v>
      </c>
      <c r="C3" s="71"/>
      <c r="D3" s="71"/>
      <c r="E3" s="72"/>
      <c r="F3" s="25"/>
    </row>
    <row r="4" spans="2:6" ht="13.8" thickBot="1" x14ac:dyDescent="0.3">
      <c r="B4" s="24" t="s">
        <v>26</v>
      </c>
      <c r="C4" s="26">
        <v>42417</v>
      </c>
    </row>
    <row r="5" spans="2:6" x14ac:dyDescent="0.25">
      <c r="B5" s="27"/>
      <c r="C5" s="28"/>
    </row>
    <row r="6" spans="2:6" ht="13.8" thickBot="1" x14ac:dyDescent="0.3"/>
    <row r="7" spans="2:6" ht="13.8" thickBot="1" x14ac:dyDescent="0.3">
      <c r="B7" s="29" t="s">
        <v>27</v>
      </c>
      <c r="C7" s="30" t="s">
        <v>0</v>
      </c>
      <c r="D7" s="30" t="s">
        <v>28</v>
      </c>
      <c r="E7" s="30" t="s">
        <v>29</v>
      </c>
      <c r="F7" s="31" t="s">
        <v>30</v>
      </c>
    </row>
    <row r="8" spans="2:6" ht="13.8" thickBot="1" x14ac:dyDescent="0.3">
      <c r="B8" s="20" t="s">
        <v>13</v>
      </c>
      <c r="C8" s="19">
        <v>4</v>
      </c>
      <c r="D8" s="57">
        <f>'Paired comparison'!S$5</f>
        <v>2.564102564102564E-2</v>
      </c>
      <c r="E8" s="32">
        <f>C8*D8</f>
        <v>0.10256410256410256</v>
      </c>
      <c r="F8" s="33"/>
    </row>
    <row r="9" spans="2:6" ht="13.8" thickBot="1" x14ac:dyDescent="0.3">
      <c r="B9" s="20" t="s">
        <v>18</v>
      </c>
      <c r="C9" s="19">
        <v>1</v>
      </c>
      <c r="D9" s="57">
        <f>'Paired comparison'!S$6</f>
        <v>0.1076923076923077</v>
      </c>
      <c r="E9" s="34">
        <f t="shared" ref="E9:E22" si="0">C9*D9</f>
        <v>0.1076923076923077</v>
      </c>
      <c r="F9" s="35"/>
    </row>
    <row r="10" spans="2:6" ht="13.8" thickBot="1" x14ac:dyDescent="0.3">
      <c r="B10" s="20" t="s">
        <v>12</v>
      </c>
      <c r="C10" s="19">
        <v>3</v>
      </c>
      <c r="D10" s="57">
        <f>'Paired comparison'!S$7</f>
        <v>6.1538461538461542E-2</v>
      </c>
      <c r="E10" s="34">
        <f t="shared" si="0"/>
        <v>0.18461538461538463</v>
      </c>
      <c r="F10" s="35"/>
    </row>
    <row r="11" spans="2:6" ht="13.8" thickBot="1" x14ac:dyDescent="0.3">
      <c r="B11" s="20" t="s">
        <v>4</v>
      </c>
      <c r="C11" s="19">
        <v>1</v>
      </c>
      <c r="D11" s="57">
        <f>'Paired comparison'!S$8</f>
        <v>5.6410256410256411E-2</v>
      </c>
      <c r="E11" s="34">
        <f t="shared" si="0"/>
        <v>5.6410256410256411E-2</v>
      </c>
      <c r="F11" s="35"/>
    </row>
    <row r="12" spans="2:6" ht="13.8" thickBot="1" x14ac:dyDescent="0.3">
      <c r="B12" s="20" t="s">
        <v>15</v>
      </c>
      <c r="C12" s="19">
        <v>1</v>
      </c>
      <c r="D12" s="57">
        <f>'Paired comparison'!S$9</f>
        <v>8.2051282051282051E-2</v>
      </c>
      <c r="E12" s="34">
        <f t="shared" si="0"/>
        <v>8.2051282051282051E-2</v>
      </c>
      <c r="F12" s="35"/>
    </row>
    <row r="13" spans="2:6" ht="13.8" thickBot="1" x14ac:dyDescent="0.3">
      <c r="B13" s="20" t="s">
        <v>11</v>
      </c>
      <c r="C13" s="19">
        <v>1</v>
      </c>
      <c r="D13" s="57">
        <f>'Paired comparison'!S$10</f>
        <v>4.6153846153846156E-2</v>
      </c>
      <c r="E13" s="34">
        <f t="shared" si="0"/>
        <v>4.6153846153846156E-2</v>
      </c>
      <c r="F13" s="35"/>
    </row>
    <row r="14" spans="2:6" ht="13.8" thickBot="1" x14ac:dyDescent="0.3">
      <c r="B14" s="20" t="s">
        <v>16</v>
      </c>
      <c r="C14" s="19">
        <v>0</v>
      </c>
      <c r="D14" s="57">
        <f>'Paired comparison'!S$11</f>
        <v>5.6410256410256411E-2</v>
      </c>
      <c r="E14" s="34">
        <f t="shared" si="0"/>
        <v>0</v>
      </c>
      <c r="F14" s="35"/>
    </row>
    <row r="15" spans="2:6" ht="13.8" thickBot="1" x14ac:dyDescent="0.3">
      <c r="B15" s="20" t="s">
        <v>22</v>
      </c>
      <c r="C15" s="19">
        <v>1</v>
      </c>
      <c r="D15" s="57">
        <f>'Paired comparison'!S$12</f>
        <v>0.11794871794871795</v>
      </c>
      <c r="E15" s="34">
        <f t="shared" si="0"/>
        <v>0.11794871794871795</v>
      </c>
      <c r="F15" s="35"/>
    </row>
    <row r="16" spans="2:6" ht="13.8" thickBot="1" x14ac:dyDescent="0.3">
      <c r="B16" s="20" t="s">
        <v>21</v>
      </c>
      <c r="C16" s="19">
        <v>2</v>
      </c>
      <c r="D16" s="57">
        <f>'Paired comparison'!S$13</f>
        <v>2.564102564102564E-2</v>
      </c>
      <c r="E16" s="34">
        <f t="shared" si="0"/>
        <v>5.128205128205128E-2</v>
      </c>
      <c r="F16" s="35"/>
    </row>
    <row r="17" spans="2:6" ht="13.8" thickBot="1" x14ac:dyDescent="0.3">
      <c r="B17" s="20" t="s">
        <v>20</v>
      </c>
      <c r="C17" s="19">
        <v>0</v>
      </c>
      <c r="D17" s="57">
        <f>'Paired comparison'!S$14</f>
        <v>5.6410256410256411E-2</v>
      </c>
      <c r="E17" s="34">
        <f t="shared" si="0"/>
        <v>0</v>
      </c>
      <c r="F17" s="49"/>
    </row>
    <row r="18" spans="2:6" ht="13.8" thickBot="1" x14ac:dyDescent="0.3">
      <c r="B18" s="20" t="s">
        <v>19</v>
      </c>
      <c r="C18" s="19">
        <v>0</v>
      </c>
      <c r="D18" s="57">
        <f>'Paired comparison'!S$15</f>
        <v>7.179487179487179E-2</v>
      </c>
      <c r="E18" s="34">
        <f t="shared" si="0"/>
        <v>0</v>
      </c>
      <c r="F18" s="35"/>
    </row>
    <row r="19" spans="2:6" ht="13.8" thickBot="1" x14ac:dyDescent="0.3">
      <c r="B19" s="20" t="s">
        <v>23</v>
      </c>
      <c r="C19" s="19">
        <v>1</v>
      </c>
      <c r="D19" s="57">
        <f>'Paired comparison'!S$16</f>
        <v>8.7179487179487175E-2</v>
      </c>
      <c r="E19" s="34">
        <f t="shared" si="0"/>
        <v>8.7179487179487175E-2</v>
      </c>
      <c r="F19" s="42"/>
    </row>
    <row r="20" spans="2:6" ht="13.8" thickBot="1" x14ac:dyDescent="0.3">
      <c r="B20" s="20" t="s">
        <v>5</v>
      </c>
      <c r="C20" s="19">
        <v>2</v>
      </c>
      <c r="D20" s="57">
        <f>'Paired comparison'!S$17</f>
        <v>7.179487179487179E-2</v>
      </c>
      <c r="E20" s="44">
        <f t="shared" si="0"/>
        <v>0.14358974358974358</v>
      </c>
      <c r="F20" s="42"/>
    </row>
    <row r="21" spans="2:6" ht="13.8" thickBot="1" x14ac:dyDescent="0.3">
      <c r="B21" s="20" t="s">
        <v>6</v>
      </c>
      <c r="C21" s="19">
        <v>1</v>
      </c>
      <c r="D21" s="58">
        <f>'Paired comparison'!S$18</f>
        <v>6.6666666666666666E-2</v>
      </c>
      <c r="E21" s="41">
        <f t="shared" si="0"/>
        <v>6.6666666666666666E-2</v>
      </c>
      <c r="F21" s="43"/>
    </row>
    <row r="22" spans="2:6" ht="13.8" thickBot="1" x14ac:dyDescent="0.3">
      <c r="B22" s="46" t="s">
        <v>14</v>
      </c>
      <c r="C22" s="19">
        <v>4</v>
      </c>
      <c r="D22" s="59">
        <f>'Paired comparison'!S$19</f>
        <v>6.6666666666666666E-2</v>
      </c>
      <c r="E22" s="47">
        <f t="shared" si="0"/>
        <v>0.26666666666666666</v>
      </c>
      <c r="F22" s="45"/>
    </row>
    <row r="23" spans="2:6" ht="13.8" thickBot="1" x14ac:dyDescent="0.3">
      <c r="C23" s="1"/>
      <c r="D23" s="1"/>
      <c r="E23" s="1"/>
    </row>
    <row r="24" spans="2:6" ht="13.8" thickBot="1" x14ac:dyDescent="0.3">
      <c r="B24" s="36" t="s">
        <v>31</v>
      </c>
      <c r="C24" s="37"/>
      <c r="D24" s="37"/>
      <c r="E24" s="38">
        <f>SUM(E8:E22)</f>
        <v>1.312820512820513</v>
      </c>
    </row>
    <row r="25" spans="2:6" x14ac:dyDescent="0.25">
      <c r="E25" s="39">
        <f>E24/'Paired comparison'!T20</f>
        <v>0.38905775075987847</v>
      </c>
      <c r="F25" s="51" t="s">
        <v>58</v>
      </c>
    </row>
  </sheetData>
  <mergeCells count="1">
    <mergeCell ref="C3:E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5"/>
  <sheetViews>
    <sheetView workbookViewId="0">
      <selection activeCell="B8" sqref="B8:B22"/>
    </sheetView>
  </sheetViews>
  <sheetFormatPr defaultRowHeight="13.2" x14ac:dyDescent="0.25"/>
  <cols>
    <col min="2" max="2" width="29.44140625" bestFit="1" customWidth="1"/>
    <col min="3" max="3" width="10.109375" bestFit="1" customWidth="1"/>
    <col min="4" max="4" width="7.88671875" bestFit="1" customWidth="1"/>
    <col min="5" max="5" width="8.109375" bestFit="1" customWidth="1"/>
    <col min="6" max="6" width="23.109375" bestFit="1" customWidth="1"/>
  </cols>
  <sheetData>
    <row r="1" spans="2:6" ht="13.8" thickBot="1" x14ac:dyDescent="0.3"/>
    <row r="2" spans="2:6" ht="13.8" thickBot="1" x14ac:dyDescent="0.3">
      <c r="F2" s="23" t="s">
        <v>24</v>
      </c>
    </row>
    <row r="3" spans="2:6" ht="13.8" thickBot="1" x14ac:dyDescent="0.3">
      <c r="B3" s="24" t="s">
        <v>25</v>
      </c>
      <c r="C3" s="71"/>
      <c r="D3" s="71"/>
      <c r="E3" s="72"/>
      <c r="F3" s="25"/>
    </row>
    <row r="4" spans="2:6" ht="13.8" thickBot="1" x14ac:dyDescent="0.3">
      <c r="B4" s="24" t="s">
        <v>26</v>
      </c>
      <c r="C4" s="26">
        <v>42417</v>
      </c>
    </row>
    <row r="5" spans="2:6" x14ac:dyDescent="0.25">
      <c r="B5" s="27"/>
      <c r="C5" s="28"/>
    </row>
    <row r="6" spans="2:6" ht="13.8" thickBot="1" x14ac:dyDescent="0.3"/>
    <row r="7" spans="2:6" ht="13.8" thickBot="1" x14ac:dyDescent="0.3">
      <c r="B7" s="29" t="s">
        <v>27</v>
      </c>
      <c r="C7" s="30" t="s">
        <v>0</v>
      </c>
      <c r="D7" s="30" t="s">
        <v>28</v>
      </c>
      <c r="E7" s="30" t="s">
        <v>29</v>
      </c>
      <c r="F7" s="31" t="s">
        <v>30</v>
      </c>
    </row>
    <row r="8" spans="2:6" ht="13.8" thickBot="1" x14ac:dyDescent="0.3">
      <c r="B8" s="52" t="s">
        <v>13</v>
      </c>
      <c r="C8" s="19">
        <v>4</v>
      </c>
      <c r="D8" s="57">
        <f>'Paired comparison'!S$5</f>
        <v>2.564102564102564E-2</v>
      </c>
      <c r="E8" s="32">
        <f>C8*D8</f>
        <v>0.10256410256410256</v>
      </c>
      <c r="F8" s="33"/>
    </row>
    <row r="9" spans="2:6" ht="13.8" thickBot="1" x14ac:dyDescent="0.3">
      <c r="B9" s="52" t="s">
        <v>18</v>
      </c>
      <c r="C9" s="19">
        <v>1</v>
      </c>
      <c r="D9" s="57">
        <f>'Paired comparison'!S$6</f>
        <v>0.1076923076923077</v>
      </c>
      <c r="E9" s="34">
        <f t="shared" ref="E9:E22" si="0">C9*D9</f>
        <v>0.1076923076923077</v>
      </c>
      <c r="F9" s="35"/>
    </row>
    <row r="10" spans="2:6" ht="13.8" thickBot="1" x14ac:dyDescent="0.3">
      <c r="B10" s="52" t="s">
        <v>12</v>
      </c>
      <c r="C10" s="19">
        <v>2</v>
      </c>
      <c r="D10" s="57">
        <f>'Paired comparison'!S$7</f>
        <v>6.1538461538461542E-2</v>
      </c>
      <c r="E10" s="34">
        <f t="shared" si="0"/>
        <v>0.12307692307692308</v>
      </c>
      <c r="F10" s="35"/>
    </row>
    <row r="11" spans="2:6" ht="13.8" thickBot="1" x14ac:dyDescent="0.3">
      <c r="B11" s="52" t="s">
        <v>4</v>
      </c>
      <c r="C11" s="19">
        <v>1</v>
      </c>
      <c r="D11" s="57">
        <f>'Paired comparison'!S$8</f>
        <v>5.6410256410256411E-2</v>
      </c>
      <c r="E11" s="34">
        <f t="shared" si="0"/>
        <v>5.6410256410256411E-2</v>
      </c>
      <c r="F11" s="35"/>
    </row>
    <row r="12" spans="2:6" ht="13.8" thickBot="1" x14ac:dyDescent="0.3">
      <c r="B12" s="52" t="s">
        <v>15</v>
      </c>
      <c r="C12" s="19">
        <v>1</v>
      </c>
      <c r="D12" s="57">
        <f>'Paired comparison'!S$9</f>
        <v>8.2051282051282051E-2</v>
      </c>
      <c r="E12" s="34">
        <f t="shared" si="0"/>
        <v>8.2051282051282051E-2</v>
      </c>
      <c r="F12" s="35"/>
    </row>
    <row r="13" spans="2:6" ht="13.8" thickBot="1" x14ac:dyDescent="0.3">
      <c r="B13" s="52" t="s">
        <v>11</v>
      </c>
      <c r="C13" s="19">
        <v>1</v>
      </c>
      <c r="D13" s="57">
        <f>'Paired comparison'!S$10</f>
        <v>4.6153846153846156E-2</v>
      </c>
      <c r="E13" s="34">
        <f t="shared" si="0"/>
        <v>4.6153846153846156E-2</v>
      </c>
      <c r="F13" s="35"/>
    </row>
    <row r="14" spans="2:6" ht="13.8" thickBot="1" x14ac:dyDescent="0.3">
      <c r="B14" s="52" t="s">
        <v>16</v>
      </c>
      <c r="C14" s="19">
        <v>0</v>
      </c>
      <c r="D14" s="57">
        <f>'Paired comparison'!S$11</f>
        <v>5.6410256410256411E-2</v>
      </c>
      <c r="E14" s="34">
        <f t="shared" si="0"/>
        <v>0</v>
      </c>
      <c r="F14" s="35"/>
    </row>
    <row r="15" spans="2:6" ht="13.8" thickBot="1" x14ac:dyDescent="0.3">
      <c r="B15" s="52" t="s">
        <v>22</v>
      </c>
      <c r="C15" s="19">
        <v>0</v>
      </c>
      <c r="D15" s="57">
        <f>'Paired comparison'!S$12</f>
        <v>0.11794871794871795</v>
      </c>
      <c r="E15" s="34">
        <f t="shared" si="0"/>
        <v>0</v>
      </c>
      <c r="F15" s="35"/>
    </row>
    <row r="16" spans="2:6" ht="13.8" thickBot="1" x14ac:dyDescent="0.3">
      <c r="B16" s="52" t="s">
        <v>21</v>
      </c>
      <c r="C16" s="19">
        <v>1</v>
      </c>
      <c r="D16" s="57">
        <f>'Paired comparison'!S$13</f>
        <v>2.564102564102564E-2</v>
      </c>
      <c r="E16" s="34">
        <f t="shared" si="0"/>
        <v>2.564102564102564E-2</v>
      </c>
      <c r="F16" s="35"/>
    </row>
    <row r="17" spans="2:6" ht="13.8" thickBot="1" x14ac:dyDescent="0.3">
      <c r="B17" s="52" t="s">
        <v>20</v>
      </c>
      <c r="C17" s="19">
        <v>2</v>
      </c>
      <c r="D17" s="57">
        <f>'Paired comparison'!S$14</f>
        <v>5.6410256410256411E-2</v>
      </c>
      <c r="E17" s="34">
        <f t="shared" si="0"/>
        <v>0.11282051282051282</v>
      </c>
      <c r="F17" s="49"/>
    </row>
    <row r="18" spans="2:6" ht="13.8" thickBot="1" x14ac:dyDescent="0.3">
      <c r="B18" s="52" t="s">
        <v>19</v>
      </c>
      <c r="C18" s="19">
        <v>0</v>
      </c>
      <c r="D18" s="57">
        <f>'Paired comparison'!S$15</f>
        <v>7.179487179487179E-2</v>
      </c>
      <c r="E18" s="34">
        <f t="shared" si="0"/>
        <v>0</v>
      </c>
      <c r="F18" s="35"/>
    </row>
    <row r="19" spans="2:6" ht="13.8" thickBot="1" x14ac:dyDescent="0.3">
      <c r="B19" s="52" t="s">
        <v>23</v>
      </c>
      <c r="C19" s="19">
        <v>1</v>
      </c>
      <c r="D19" s="57">
        <f>'Paired comparison'!S$16</f>
        <v>8.7179487179487175E-2</v>
      </c>
      <c r="E19" s="34">
        <f t="shared" si="0"/>
        <v>8.7179487179487175E-2</v>
      </c>
      <c r="F19" s="42"/>
    </row>
    <row r="20" spans="2:6" ht="13.8" thickBot="1" x14ac:dyDescent="0.3">
      <c r="B20" s="52" t="s">
        <v>5</v>
      </c>
      <c r="C20" s="19">
        <v>2</v>
      </c>
      <c r="D20" s="57">
        <f>'Paired comparison'!S$17</f>
        <v>7.179487179487179E-2</v>
      </c>
      <c r="E20" s="44">
        <f t="shared" si="0"/>
        <v>0.14358974358974358</v>
      </c>
      <c r="F20" s="42"/>
    </row>
    <row r="21" spans="2:6" ht="13.8" thickBot="1" x14ac:dyDescent="0.3">
      <c r="B21" s="52" t="s">
        <v>6</v>
      </c>
      <c r="C21" s="19">
        <v>1</v>
      </c>
      <c r="D21" s="58">
        <f>'Paired comparison'!S$18</f>
        <v>6.6666666666666666E-2</v>
      </c>
      <c r="E21" s="41">
        <f t="shared" si="0"/>
        <v>6.6666666666666666E-2</v>
      </c>
      <c r="F21" s="43"/>
    </row>
    <row r="22" spans="2:6" ht="13.8" thickBot="1" x14ac:dyDescent="0.3">
      <c r="B22" s="54" t="s">
        <v>14</v>
      </c>
      <c r="C22" s="19">
        <v>4</v>
      </c>
      <c r="D22" s="59">
        <f>'Paired comparison'!S$19</f>
        <v>6.6666666666666666E-2</v>
      </c>
      <c r="E22" s="47">
        <f t="shared" si="0"/>
        <v>0.26666666666666666</v>
      </c>
      <c r="F22" s="45"/>
    </row>
    <row r="23" spans="2:6" ht="13.8" thickBot="1" x14ac:dyDescent="0.3">
      <c r="C23" s="1"/>
      <c r="D23" s="1"/>
      <c r="E23" s="1"/>
    </row>
    <row r="24" spans="2:6" ht="13.8" thickBot="1" x14ac:dyDescent="0.3">
      <c r="B24" s="36" t="s">
        <v>31</v>
      </c>
      <c r="C24" s="37"/>
      <c r="D24" s="37"/>
      <c r="E24" s="38">
        <f>SUM(E8:E22)</f>
        <v>1.2205128205128206</v>
      </c>
    </row>
    <row r="25" spans="2:6" x14ac:dyDescent="0.25">
      <c r="E25" s="39">
        <f>E24/'Paired comparison'!T20</f>
        <v>0.36170212765957449</v>
      </c>
      <c r="F25" s="51" t="s">
        <v>59</v>
      </c>
    </row>
  </sheetData>
  <mergeCells count="1">
    <mergeCell ref="C3:E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6"/>
  <sheetViews>
    <sheetView workbookViewId="0">
      <selection activeCell="D30" sqref="D30"/>
    </sheetView>
  </sheetViews>
  <sheetFormatPr defaultRowHeight="13.2" x14ac:dyDescent="0.25"/>
  <cols>
    <col min="2" max="2" width="29.44140625" bestFit="1" customWidth="1"/>
    <col min="3" max="3" width="10.109375" bestFit="1" customWidth="1"/>
    <col min="6" max="6" width="23.6640625" bestFit="1" customWidth="1"/>
  </cols>
  <sheetData>
    <row r="1" spans="2:6" ht="13.8" thickBot="1" x14ac:dyDescent="0.3"/>
    <row r="2" spans="2:6" ht="13.8" thickBot="1" x14ac:dyDescent="0.3">
      <c r="F2" s="23" t="s">
        <v>24</v>
      </c>
    </row>
    <row r="3" spans="2:6" ht="13.8" thickBot="1" x14ac:dyDescent="0.3">
      <c r="B3" s="24" t="s">
        <v>25</v>
      </c>
      <c r="C3" s="71"/>
      <c r="D3" s="71"/>
      <c r="E3" s="72"/>
      <c r="F3" s="25"/>
    </row>
    <row r="4" spans="2:6" ht="13.8" thickBot="1" x14ac:dyDescent="0.3">
      <c r="B4" s="24" t="s">
        <v>26</v>
      </c>
      <c r="C4" s="26">
        <v>42417</v>
      </c>
    </row>
    <row r="5" spans="2:6" x14ac:dyDescent="0.25">
      <c r="B5" s="27"/>
      <c r="C5" s="28"/>
    </row>
    <row r="6" spans="2:6" ht="13.8" thickBot="1" x14ac:dyDescent="0.3"/>
    <row r="7" spans="2:6" ht="13.8" thickBot="1" x14ac:dyDescent="0.3">
      <c r="B7" s="29" t="s">
        <v>27</v>
      </c>
      <c r="C7" s="30" t="s">
        <v>0</v>
      </c>
      <c r="D7" s="30" t="s">
        <v>28</v>
      </c>
      <c r="E7" s="30" t="s">
        <v>29</v>
      </c>
      <c r="F7" s="31" t="s">
        <v>30</v>
      </c>
    </row>
    <row r="8" spans="2:6" ht="13.8" thickBot="1" x14ac:dyDescent="0.3">
      <c r="B8" s="52" t="s">
        <v>13</v>
      </c>
      <c r="C8" s="19">
        <v>4</v>
      </c>
      <c r="D8" s="57">
        <f>'Paired comparison'!S$5</f>
        <v>2.564102564102564E-2</v>
      </c>
      <c r="E8" s="32">
        <f>C8*D8</f>
        <v>0.10256410256410256</v>
      </c>
      <c r="F8" s="33"/>
    </row>
    <row r="9" spans="2:6" ht="13.8" thickBot="1" x14ac:dyDescent="0.3">
      <c r="B9" s="52" t="s">
        <v>18</v>
      </c>
      <c r="C9" s="19">
        <v>1</v>
      </c>
      <c r="D9" s="57">
        <f>'Paired comparison'!S$6</f>
        <v>0.1076923076923077</v>
      </c>
      <c r="E9" s="34">
        <f t="shared" ref="E9:E22" si="0">C9*D9</f>
        <v>0.1076923076923077</v>
      </c>
      <c r="F9" s="35"/>
    </row>
    <row r="10" spans="2:6" ht="13.8" thickBot="1" x14ac:dyDescent="0.3">
      <c r="B10" s="52" t="s">
        <v>12</v>
      </c>
      <c r="C10" s="19">
        <v>2</v>
      </c>
      <c r="D10" s="57">
        <f>'Paired comparison'!S$7</f>
        <v>6.1538461538461542E-2</v>
      </c>
      <c r="E10" s="34">
        <f t="shared" si="0"/>
        <v>0.12307692307692308</v>
      </c>
      <c r="F10" s="35"/>
    </row>
    <row r="11" spans="2:6" ht="13.8" thickBot="1" x14ac:dyDescent="0.3">
      <c r="B11" s="52" t="s">
        <v>4</v>
      </c>
      <c r="C11" s="19">
        <v>1</v>
      </c>
      <c r="D11" s="57">
        <f>'Paired comparison'!S$8</f>
        <v>5.6410256410256411E-2</v>
      </c>
      <c r="E11" s="34">
        <f t="shared" si="0"/>
        <v>5.6410256410256411E-2</v>
      </c>
      <c r="F11" s="35"/>
    </row>
    <row r="12" spans="2:6" ht="13.8" thickBot="1" x14ac:dyDescent="0.3">
      <c r="B12" s="52" t="s">
        <v>15</v>
      </c>
      <c r="C12" s="19">
        <v>1</v>
      </c>
      <c r="D12" s="57">
        <f>'Paired comparison'!S$9</f>
        <v>8.2051282051282051E-2</v>
      </c>
      <c r="E12" s="34">
        <f t="shared" si="0"/>
        <v>8.2051282051282051E-2</v>
      </c>
      <c r="F12" s="35"/>
    </row>
    <row r="13" spans="2:6" ht="13.8" thickBot="1" x14ac:dyDescent="0.3">
      <c r="B13" s="52" t="s">
        <v>11</v>
      </c>
      <c r="C13" s="19">
        <v>1</v>
      </c>
      <c r="D13" s="57">
        <f>'Paired comparison'!S$10</f>
        <v>4.6153846153846156E-2</v>
      </c>
      <c r="E13" s="34">
        <f t="shared" si="0"/>
        <v>4.6153846153846156E-2</v>
      </c>
      <c r="F13" s="35"/>
    </row>
    <row r="14" spans="2:6" ht="13.8" thickBot="1" x14ac:dyDescent="0.3">
      <c r="B14" s="52" t="s">
        <v>16</v>
      </c>
      <c r="C14" s="19">
        <v>0</v>
      </c>
      <c r="D14" s="57">
        <f>'Paired comparison'!S$11</f>
        <v>5.6410256410256411E-2</v>
      </c>
      <c r="E14" s="34">
        <f t="shared" si="0"/>
        <v>0</v>
      </c>
      <c r="F14" s="35"/>
    </row>
    <row r="15" spans="2:6" ht="13.8" thickBot="1" x14ac:dyDescent="0.3">
      <c r="B15" s="52" t="s">
        <v>22</v>
      </c>
      <c r="C15" s="19">
        <v>0</v>
      </c>
      <c r="D15" s="57">
        <f>'Paired comparison'!S$12</f>
        <v>0.11794871794871795</v>
      </c>
      <c r="E15" s="34">
        <f t="shared" si="0"/>
        <v>0</v>
      </c>
      <c r="F15" s="35"/>
    </row>
    <row r="16" spans="2:6" ht="13.8" thickBot="1" x14ac:dyDescent="0.3">
      <c r="B16" s="52" t="s">
        <v>21</v>
      </c>
      <c r="C16" s="19">
        <v>1</v>
      </c>
      <c r="D16" s="57">
        <f>'Paired comparison'!S$13</f>
        <v>2.564102564102564E-2</v>
      </c>
      <c r="E16" s="34">
        <f t="shared" si="0"/>
        <v>2.564102564102564E-2</v>
      </c>
      <c r="F16" s="35"/>
    </row>
    <row r="17" spans="2:6" ht="13.8" thickBot="1" x14ac:dyDescent="0.3">
      <c r="B17" s="52" t="s">
        <v>20</v>
      </c>
      <c r="C17" s="19">
        <v>2</v>
      </c>
      <c r="D17" s="57">
        <f>'Paired comparison'!S$14</f>
        <v>5.6410256410256411E-2</v>
      </c>
      <c r="E17" s="34">
        <f t="shared" si="0"/>
        <v>0.11282051282051282</v>
      </c>
      <c r="F17" s="49"/>
    </row>
    <row r="18" spans="2:6" ht="13.8" thickBot="1" x14ac:dyDescent="0.3">
      <c r="B18" s="52" t="s">
        <v>19</v>
      </c>
      <c r="C18" s="19">
        <v>0</v>
      </c>
      <c r="D18" s="57">
        <f>'Paired comparison'!S$15</f>
        <v>7.179487179487179E-2</v>
      </c>
      <c r="E18" s="34">
        <f t="shared" si="0"/>
        <v>0</v>
      </c>
      <c r="F18" s="35"/>
    </row>
    <row r="19" spans="2:6" ht="13.8" thickBot="1" x14ac:dyDescent="0.3">
      <c r="B19" s="52" t="s">
        <v>23</v>
      </c>
      <c r="C19" s="19">
        <v>1</v>
      </c>
      <c r="D19" s="57">
        <f>'Paired comparison'!S$16</f>
        <v>8.7179487179487175E-2</v>
      </c>
      <c r="E19" s="34">
        <f t="shared" si="0"/>
        <v>8.7179487179487175E-2</v>
      </c>
      <c r="F19" s="42"/>
    </row>
    <row r="20" spans="2:6" ht="13.8" thickBot="1" x14ac:dyDescent="0.3">
      <c r="B20" s="52" t="s">
        <v>5</v>
      </c>
      <c r="C20" s="19">
        <v>2</v>
      </c>
      <c r="D20" s="57">
        <f>'Paired comparison'!S$17</f>
        <v>7.179487179487179E-2</v>
      </c>
      <c r="E20" s="44">
        <f t="shared" si="0"/>
        <v>0.14358974358974358</v>
      </c>
      <c r="F20" s="42"/>
    </row>
    <row r="21" spans="2:6" ht="13.8" thickBot="1" x14ac:dyDescent="0.3">
      <c r="B21" s="52" t="s">
        <v>6</v>
      </c>
      <c r="C21" s="19">
        <v>1</v>
      </c>
      <c r="D21" s="58">
        <f>'Paired comparison'!S$18</f>
        <v>6.6666666666666666E-2</v>
      </c>
      <c r="E21" s="41">
        <f t="shared" si="0"/>
        <v>6.6666666666666666E-2</v>
      </c>
      <c r="F21" s="43"/>
    </row>
    <row r="22" spans="2:6" ht="13.8" thickBot="1" x14ac:dyDescent="0.3">
      <c r="B22" s="54" t="s">
        <v>14</v>
      </c>
      <c r="C22" s="19">
        <v>4</v>
      </c>
      <c r="D22" s="59">
        <f>'Paired comparison'!S$19</f>
        <v>6.6666666666666666E-2</v>
      </c>
      <c r="E22" s="47">
        <f t="shared" si="0"/>
        <v>0.26666666666666666</v>
      </c>
      <c r="F22" s="45"/>
    </row>
    <row r="23" spans="2:6" ht="13.8" thickBot="1" x14ac:dyDescent="0.3">
      <c r="C23" s="1"/>
      <c r="D23" s="1"/>
      <c r="E23" s="1"/>
    </row>
    <row r="24" spans="2:6" ht="13.8" thickBot="1" x14ac:dyDescent="0.3">
      <c r="B24" s="36" t="s">
        <v>31</v>
      </c>
      <c r="C24" s="37"/>
      <c r="D24" s="37"/>
      <c r="E24" s="38">
        <f>SUM(E8:E22)</f>
        <v>1.2205128205128206</v>
      </c>
    </row>
    <row r="25" spans="2:6" x14ac:dyDescent="0.25">
      <c r="E25" s="39">
        <f>E24/'Paired comparison'!T20</f>
        <v>0.36170212765957449</v>
      </c>
      <c r="F25" s="51" t="s">
        <v>57</v>
      </c>
    </row>
    <row r="26" spans="2:6" x14ac:dyDescent="0.25">
      <c r="E26" s="39"/>
      <c r="F26" s="51"/>
    </row>
  </sheetData>
  <mergeCells count="1">
    <mergeCell ref="C3:E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Manual</vt:lpstr>
      <vt:lpstr>Paired comparison</vt:lpstr>
      <vt:lpstr>Variability</vt:lpstr>
      <vt:lpstr>xxx</vt:lpstr>
      <vt:lpstr>yyyy</vt:lpstr>
      <vt:lpstr>zzzz</vt:lpstr>
      <vt:lpstr>www</vt:lpstr>
      <vt:lpstr>jjjj</vt:lpstr>
      <vt:lpstr>kkkk</vt:lpstr>
      <vt:lpstr>llll</vt:lpstr>
      <vt:lpstr>hhhh</vt:lpstr>
    </vt:vector>
  </TitlesOfParts>
  <Company>Atos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radu.radovici.ext@atos.net</dc:creator>
  <cp:lastModifiedBy>Timashova, Elena</cp:lastModifiedBy>
  <dcterms:created xsi:type="dcterms:W3CDTF">2015-02-27T08:16:26Z</dcterms:created>
  <dcterms:modified xsi:type="dcterms:W3CDTF">2016-10-20T09:20:21Z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-763376947</vt:i4>
  </property>
  <property fmtid="{D5CDD505-2E9C-101B-9397-08002B2CF9AE}" pid="3" name="_NewReviewCycle">
    <vt:lpwstr/>
  </property>
  <property fmtid="{D5CDD505-2E9C-101B-9397-08002B2CF9AE}" pid="4" name="_EmailSubject">
    <vt:lpwstr>Lean actions</vt:lpwstr>
  </property>
  <property fmtid="{D5CDD505-2E9C-101B-9397-08002B2CF9AE}" pid="5" name="_AuthorEmail">
    <vt:lpwstr>alexandru.sterpu@atos.net</vt:lpwstr>
  </property>
  <property fmtid="{D5CDD505-2E9C-101B-9397-08002B2CF9AE}" pid="6" name="_AuthorEmailDisplayName">
    <vt:lpwstr>Sterpu, Alexandru-Dan</vt:lpwstr>
  </property>
  <property fmtid="{D5CDD505-2E9C-101B-9397-08002B2CF9AE}" pid="7" name="_PreviousAdHocReviewCycleID">
    <vt:i4>1563700199</vt:i4>
  </property>
  <property fmtid="{D5CDD505-2E9C-101B-9397-08002B2CF9AE}" pid="8" name="_ReviewingToolsShownOnce">
    <vt:lpwstr/>
  </property>
</Properties>
</file>