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ur.kakhramonov\Desktop\"/>
    </mc:Choice>
  </mc:AlternateContent>
  <bookViews>
    <workbookView xWindow="0" yWindow="0" windowWidth="28800" windowHeight="117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S14" i="1"/>
  <c r="J14" i="1"/>
  <c r="J13" i="1"/>
  <c r="J12" i="1"/>
  <c r="J11" i="1"/>
  <c r="J10" i="1"/>
  <c r="J9" i="1"/>
  <c r="J8" i="1"/>
  <c r="J7" i="1"/>
  <c r="N6" i="1"/>
  <c r="J6" i="1"/>
  <c r="N5" i="1"/>
  <c r="T5" i="1" s="1"/>
  <c r="J5" i="1"/>
  <c r="J4" i="1"/>
  <c r="T3" i="1"/>
  <c r="J3" i="1"/>
  <c r="R2" i="1"/>
  <c r="J2" i="1"/>
  <c r="U3" i="1" l="1"/>
  <c r="U5" i="1"/>
  <c r="T2" i="1"/>
  <c r="U2" i="1" s="1"/>
  <c r="T4" i="1"/>
  <c r="U4" i="1" s="1"/>
  <c r="T6" i="1" l="1"/>
  <c r="U6" i="1" s="1"/>
</calcChain>
</file>

<file path=xl/sharedStrings.xml><?xml version="1.0" encoding="utf-8"?>
<sst xmlns="http://schemas.openxmlformats.org/spreadsheetml/2006/main" count="187" uniqueCount="77">
  <si>
    <t>Дата</t>
  </si>
  <si>
    <t>Инициатор</t>
  </si>
  <si>
    <t>Предмет заявки</t>
  </si>
  <si>
    <t>Марка,тех.характеристика</t>
  </si>
  <si>
    <t xml:space="preserve">ФИО </t>
  </si>
  <si>
    <t>Ед.изм.</t>
  </si>
  <si>
    <t>Кол-во</t>
  </si>
  <si>
    <t>Поставлено на проект</t>
  </si>
  <si>
    <t xml:space="preserve">Остаток по поставке </t>
  </si>
  <si>
    <t>Контрагент</t>
  </si>
  <si>
    <t>Номер договора</t>
  </si>
  <si>
    <t>Статус</t>
  </si>
  <si>
    <t>№ и дата накладной</t>
  </si>
  <si>
    <t>%</t>
  </si>
  <si>
    <t>Сумма</t>
  </si>
  <si>
    <t>01</t>
  </si>
  <si>
    <t xml:space="preserve">вода нестле с газом </t>
  </si>
  <si>
    <t>0,5лх8</t>
  </si>
  <si>
    <t>комендант</t>
  </si>
  <si>
    <t>шт</t>
  </si>
  <si>
    <t>исполнено</t>
  </si>
  <si>
    <t>Позиций</t>
  </si>
  <si>
    <t>Исполнено</t>
  </si>
  <si>
    <t>НА оплате</t>
  </si>
  <si>
    <t>02</t>
  </si>
  <si>
    <t>ноутбук в комплекте</t>
  </si>
  <si>
    <t>На согласование</t>
  </si>
  <si>
    <t>03</t>
  </si>
  <si>
    <t>Оплачено - нет огрузки</t>
  </si>
  <si>
    <t>04</t>
  </si>
  <si>
    <t>монитор</t>
  </si>
  <si>
    <t>НЕ ИСПОЛНЕНО</t>
  </si>
  <si>
    <t>05</t>
  </si>
  <si>
    <t>Ноутбук в комплекте</t>
  </si>
  <si>
    <t>к-т</t>
  </si>
  <si>
    <t>клавиатура</t>
  </si>
  <si>
    <t>06</t>
  </si>
  <si>
    <t>Компьютер</t>
  </si>
  <si>
    <t>в комплекте</t>
  </si>
  <si>
    <t>21"</t>
  </si>
  <si>
    <t>IP телефон</t>
  </si>
  <si>
    <t>с номером</t>
  </si>
  <si>
    <t>флешка</t>
  </si>
  <si>
    <t>16гб</t>
  </si>
  <si>
    <t>оргонайзер</t>
  </si>
  <si>
    <t>калькулятор</t>
  </si>
  <si>
    <t>лоток для бумаг</t>
  </si>
  <si>
    <t>блок для заметок сменный</t>
  </si>
  <si>
    <t>ежедневник</t>
  </si>
  <si>
    <t>карандаш</t>
  </si>
  <si>
    <t>клей</t>
  </si>
  <si>
    <t>штрих</t>
  </si>
  <si>
    <t>ластик</t>
  </si>
  <si>
    <t>линейка</t>
  </si>
  <si>
    <t>маркеры</t>
  </si>
  <si>
    <t>папка с зажимом</t>
  </si>
  <si>
    <t>ручка гелевая</t>
  </si>
  <si>
    <t xml:space="preserve">№ заявки </t>
  </si>
  <si>
    <t>Иванов</t>
  </si>
  <si>
    <t>Петров</t>
  </si>
  <si>
    <t>Чиргалиев БМ</t>
  </si>
  <si>
    <t>Исмаилов А.</t>
  </si>
  <si>
    <t>Карачаров</t>
  </si>
  <si>
    <t>вода нестле негаз.</t>
  </si>
  <si>
    <t>ЭС</t>
  </si>
  <si>
    <t>СБ</t>
  </si>
  <si>
    <t>ПТО</t>
  </si>
  <si>
    <t>МТО</t>
  </si>
  <si>
    <t>сумма договора</t>
  </si>
  <si>
    <t>ООО Рога</t>
  </si>
  <si>
    <t>23 от 23.10.16</t>
  </si>
  <si>
    <t>ООО Кока-кола</t>
  </si>
  <si>
    <t>ООО Пепси</t>
  </si>
  <si>
    <t>27 от 24.10.16</t>
  </si>
  <si>
    <t>31 от 20.10.16</t>
  </si>
  <si>
    <t>ЖС</t>
  </si>
  <si>
    <t>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</si>
</sst>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[$-419]d\ mmm;@"/>
    <numFmt numFmtId="165" formatCode="#,##0\ [$UZS]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3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3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2" xfId="0" applyFont="1" applyFill="1" applyBorder="1"/>
    <xf numFmtId="0" fontId="9" fillId="0" borderId="2" xfId="0" applyFont="1" applyFill="1" applyBorder="1"/>
    <xf numFmtId="9" fontId="9" fillId="5" borderId="2" xfId="2" applyNumberFormat="1" applyFont="1" applyFill="1" applyBorder="1"/>
    <xf numFmtId="165" fontId="7" fillId="5" borderId="2" xfId="3" applyNumberFormat="1" applyFont="1" applyFill="1" applyBorder="1" applyAlignment="1">
      <alignment vertical="center"/>
    </xf>
    <xf numFmtId="165" fontId="7" fillId="5" borderId="2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9" fillId="0" borderId="8" xfId="0" applyFont="1" applyFill="1" applyBorder="1"/>
    <xf numFmtId="9" fontId="9" fillId="6" borderId="9" xfId="2" applyNumberFormat="1" applyFont="1" applyFill="1" applyBorder="1"/>
    <xf numFmtId="43" fontId="0" fillId="0" borderId="0" xfId="1" applyFont="1"/>
    <xf numFmtId="16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1" fillId="0" borderId="5" xfId="0" applyFont="1" applyFill="1" applyBorder="1"/>
    <xf numFmtId="9" fontId="12" fillId="0" borderId="6" xfId="2" applyNumberFormat="1" applyFont="1" applyFill="1" applyBorder="1"/>
  </cellXfs>
  <cellStyles count="4">
    <cellStyle name="Обычный" xfId="0" builtinId="0"/>
    <cellStyle name="Процентный" xfId="2" builtinId="5"/>
    <cellStyle name="Финансовый" xfId="1" builtinId="3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C6" sqref="C6"/>
    </sheetView>
  </sheetViews>
  <sheetFormatPr defaultRowHeight="15" x14ac:dyDescent="0.25"/>
  <cols>
    <col min="1" max="1" width="6.28515625" bestFit="1" customWidth="1"/>
    <col min="2" max="2" width="8" bestFit="1" customWidth="1"/>
    <col min="3" max="3" width="12.140625" bestFit="1" customWidth="1"/>
    <col min="4" max="4" width="28.42578125" bestFit="1" customWidth="1"/>
    <col min="5" max="5" width="12.85546875" bestFit="1" customWidth="1"/>
    <col min="6" max="6" width="37.28515625" bestFit="1" customWidth="1"/>
    <col min="7" max="7" width="8.42578125" bestFit="1" customWidth="1"/>
    <col min="8" max="8" width="7.85546875" bestFit="1" customWidth="1"/>
    <col min="9" max="9" width="9" bestFit="1" customWidth="1"/>
    <col min="10" max="10" width="8.85546875" bestFit="1" customWidth="1"/>
    <col min="11" max="11" width="21.5703125" customWidth="1"/>
    <col min="12" max="12" width="18.140625" bestFit="1" customWidth="1"/>
    <col min="13" max="13" width="22.42578125" customWidth="1"/>
    <col min="14" max="14" width="17.85546875" bestFit="1" customWidth="1"/>
    <col min="15" max="15" width="22.28515625" hidden="1" customWidth="1"/>
    <col min="17" max="17" width="11.85546875" bestFit="1" customWidth="1"/>
    <col min="18" max="18" width="10.85546875" customWidth="1"/>
    <col min="19" max="19" width="29" bestFit="1" customWidth="1"/>
    <col min="20" max="20" width="12.5703125" customWidth="1"/>
    <col min="21" max="21" width="11" bestFit="1" customWidth="1"/>
    <col min="22" max="22" width="19" bestFit="1" customWidth="1"/>
  </cols>
  <sheetData>
    <row r="1" spans="1:22" ht="63.75" thickBot="1" x14ac:dyDescent="0.3">
      <c r="A1" s="29" t="s">
        <v>0</v>
      </c>
      <c r="B1" s="1" t="s">
        <v>57</v>
      </c>
      <c r="C1" s="2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4" t="s">
        <v>9</v>
      </c>
      <c r="L1" s="3" t="s">
        <v>10</v>
      </c>
      <c r="M1" s="3" t="s">
        <v>68</v>
      </c>
      <c r="N1" s="2" t="s">
        <v>11</v>
      </c>
      <c r="O1" s="30" t="s">
        <v>12</v>
      </c>
      <c r="P1" s="5"/>
      <c r="Q1" s="5"/>
      <c r="R1" s="6" t="s">
        <v>6</v>
      </c>
      <c r="S1" s="6" t="s">
        <v>11</v>
      </c>
      <c r="T1" s="6" t="s">
        <v>6</v>
      </c>
      <c r="U1" s="6" t="s">
        <v>13</v>
      </c>
      <c r="V1" s="6" t="s">
        <v>14</v>
      </c>
    </row>
    <row r="2" spans="1:22" ht="29.25" thickBot="1" x14ac:dyDescent="0.5">
      <c r="A2" s="7">
        <v>42373</v>
      </c>
      <c r="B2" s="8" t="s">
        <v>15</v>
      </c>
      <c r="C2" s="9" t="s">
        <v>75</v>
      </c>
      <c r="D2" s="10" t="s">
        <v>16</v>
      </c>
      <c r="E2" s="11" t="s">
        <v>17</v>
      </c>
      <c r="F2" s="12" t="s">
        <v>18</v>
      </c>
      <c r="G2" s="13" t="s">
        <v>19</v>
      </c>
      <c r="H2" s="13">
        <v>200</v>
      </c>
      <c r="I2" s="13">
        <v>200</v>
      </c>
      <c r="J2" s="13">
        <f t="shared" ref="J2:J26" si="0">H2-I2</f>
        <v>0</v>
      </c>
      <c r="K2" s="13"/>
      <c r="L2" s="13"/>
      <c r="M2" s="36"/>
      <c r="N2" s="14" t="s">
        <v>20</v>
      </c>
      <c r="O2" s="32"/>
      <c r="P2" s="15"/>
      <c r="Q2" s="16" t="s">
        <v>21</v>
      </c>
      <c r="R2" s="39">
        <f>COUNTA(A2:A49997)</f>
        <v>25</v>
      </c>
      <c r="S2" s="40" t="s">
        <v>22</v>
      </c>
      <c r="T2" s="41">
        <f>COUNTIFS(N2:N49997,"исполнено")</f>
        <v>15</v>
      </c>
      <c r="U2" s="42">
        <f>T2/R2</f>
        <v>0.6</v>
      </c>
      <c r="V2" s="17"/>
    </row>
    <row r="3" spans="1:22" ht="21.75" thickBot="1" x14ac:dyDescent="0.4">
      <c r="A3" s="7">
        <v>42373</v>
      </c>
      <c r="B3" s="8" t="s">
        <v>15</v>
      </c>
      <c r="C3" s="9" t="s">
        <v>75</v>
      </c>
      <c r="D3" s="10" t="s">
        <v>63</v>
      </c>
      <c r="E3" s="11" t="s">
        <v>17</v>
      </c>
      <c r="F3" s="12" t="s">
        <v>18</v>
      </c>
      <c r="G3" s="13" t="s">
        <v>19</v>
      </c>
      <c r="H3" s="13">
        <v>200</v>
      </c>
      <c r="I3" s="13"/>
      <c r="J3" s="13">
        <f t="shared" si="0"/>
        <v>200</v>
      </c>
      <c r="K3" s="13" t="s">
        <v>69</v>
      </c>
      <c r="L3" s="13" t="s">
        <v>70</v>
      </c>
      <c r="M3" s="36">
        <v>27000</v>
      </c>
      <c r="N3" s="38" t="s">
        <v>23</v>
      </c>
      <c r="O3" s="31"/>
      <c r="P3" s="15"/>
      <c r="Q3" s="18"/>
      <c r="R3" s="18"/>
      <c r="S3" s="19" t="s">
        <v>23</v>
      </c>
      <c r="T3" s="20">
        <f>COUNTIFS(N2:N49997,"НА оплате")</f>
        <v>2</v>
      </c>
      <c r="U3" s="21">
        <f>T3/R2</f>
        <v>0.08</v>
      </c>
      <c r="V3" s="22">
        <v>27000</v>
      </c>
    </row>
    <row r="4" spans="1:22" ht="21.75" thickBot="1" x14ac:dyDescent="0.4">
      <c r="A4" s="7">
        <v>42373</v>
      </c>
      <c r="B4" s="8" t="s">
        <v>24</v>
      </c>
      <c r="C4" s="9" t="s">
        <v>76</v>
      </c>
      <c r="D4" s="10" t="s">
        <v>25</v>
      </c>
      <c r="E4" s="11"/>
      <c r="F4" s="12" t="s">
        <v>58</v>
      </c>
      <c r="G4" s="13" t="s">
        <v>19</v>
      </c>
      <c r="H4" s="13">
        <v>1</v>
      </c>
      <c r="I4" s="13"/>
      <c r="J4" s="13">
        <f t="shared" si="0"/>
        <v>1</v>
      </c>
      <c r="K4" s="13" t="s">
        <v>69</v>
      </c>
      <c r="L4" s="13" t="s">
        <v>70</v>
      </c>
      <c r="M4" s="36">
        <v>27000</v>
      </c>
      <c r="N4" s="38" t="s">
        <v>23</v>
      </c>
      <c r="O4" s="32"/>
      <c r="P4" s="15"/>
      <c r="Q4" s="18"/>
      <c r="R4" s="18"/>
      <c r="S4" s="19" t="s">
        <v>26</v>
      </c>
      <c r="T4" s="20">
        <f>COUNTIFS(N2:N49997,"На согласование")</f>
        <v>3</v>
      </c>
      <c r="U4" s="21">
        <f>T4/R2</f>
        <v>0.12</v>
      </c>
      <c r="V4" s="23">
        <v>295000</v>
      </c>
    </row>
    <row r="5" spans="1:22" ht="21.75" thickBot="1" x14ac:dyDescent="0.4">
      <c r="A5" s="7">
        <v>42373</v>
      </c>
      <c r="B5" s="8" t="s">
        <v>27</v>
      </c>
      <c r="C5" s="9" t="s">
        <v>64</v>
      </c>
      <c r="D5" s="10" t="s">
        <v>25</v>
      </c>
      <c r="E5" s="11"/>
      <c r="F5" s="12" t="s">
        <v>59</v>
      </c>
      <c r="G5" s="13" t="s">
        <v>19</v>
      </c>
      <c r="H5" s="13">
        <v>1</v>
      </c>
      <c r="I5" s="13"/>
      <c r="J5" s="13">
        <f t="shared" si="0"/>
        <v>1</v>
      </c>
      <c r="K5" s="13"/>
      <c r="L5" s="13"/>
      <c r="M5" s="36"/>
      <c r="N5" s="24" t="str">
        <f>IF(K5=0,"исполнено")</f>
        <v>исполнено</v>
      </c>
      <c r="O5" s="32"/>
      <c r="P5" s="15"/>
      <c r="Q5" s="18"/>
      <c r="R5" s="18"/>
      <c r="S5" s="19" t="s">
        <v>28</v>
      </c>
      <c r="T5" s="20">
        <f>COUNTIFS(N2:N49997,"ОПЛАЧЕНО - НЕТ ОТГРУЗКИ")</f>
        <v>0</v>
      </c>
      <c r="U5" s="21">
        <f>T5/R2</f>
        <v>0</v>
      </c>
      <c r="V5" s="23"/>
    </row>
    <row r="6" spans="1:22" ht="21.75" thickBot="1" x14ac:dyDescent="0.4">
      <c r="A6" s="7">
        <v>42374</v>
      </c>
      <c r="B6" s="8" t="s">
        <v>29</v>
      </c>
      <c r="C6" s="9" t="s">
        <v>65</v>
      </c>
      <c r="D6" s="10" t="s">
        <v>30</v>
      </c>
      <c r="E6" s="11"/>
      <c r="F6" s="12" t="s">
        <v>58</v>
      </c>
      <c r="G6" s="13" t="s">
        <v>19</v>
      </c>
      <c r="H6" s="13">
        <v>1</v>
      </c>
      <c r="I6" s="13"/>
      <c r="J6" s="13">
        <f t="shared" si="0"/>
        <v>1</v>
      </c>
      <c r="K6" s="13"/>
      <c r="L6" s="13"/>
      <c r="M6" s="36"/>
      <c r="N6" s="24" t="str">
        <f>IF(K6=0,"исполнено")</f>
        <v>исполнено</v>
      </c>
      <c r="O6" s="32"/>
      <c r="P6" s="15"/>
      <c r="Q6" s="18"/>
      <c r="R6" s="18"/>
      <c r="S6" s="25" t="s">
        <v>31</v>
      </c>
      <c r="T6" s="26">
        <f>R2-SUM(T2:T5)</f>
        <v>5</v>
      </c>
      <c r="U6" s="27">
        <f>T6/R2</f>
        <v>0.2</v>
      </c>
      <c r="V6" s="18"/>
    </row>
    <row r="7" spans="1:22" ht="15.75" x14ac:dyDescent="0.25">
      <c r="A7" s="7">
        <v>42374</v>
      </c>
      <c r="B7" s="8" t="s">
        <v>32</v>
      </c>
      <c r="C7" s="9" t="s">
        <v>65</v>
      </c>
      <c r="D7" s="10" t="s">
        <v>33</v>
      </c>
      <c r="E7" s="11"/>
      <c r="F7" s="12" t="s">
        <v>60</v>
      </c>
      <c r="G7" s="13" t="s">
        <v>34</v>
      </c>
      <c r="H7" s="13">
        <v>2</v>
      </c>
      <c r="I7" s="13"/>
      <c r="J7" s="13">
        <f t="shared" si="0"/>
        <v>2</v>
      </c>
      <c r="K7" s="13"/>
      <c r="L7" s="13"/>
      <c r="M7" s="36"/>
      <c r="N7" s="14" t="s">
        <v>20</v>
      </c>
      <c r="O7" s="33"/>
      <c r="P7" s="15"/>
      <c r="Q7" s="15"/>
      <c r="R7" s="15"/>
      <c r="S7" s="15"/>
      <c r="T7" s="15"/>
      <c r="U7" s="15"/>
      <c r="V7" s="15"/>
    </row>
    <row r="8" spans="1:22" ht="15.75" x14ac:dyDescent="0.25">
      <c r="A8" s="7">
        <v>42374</v>
      </c>
      <c r="B8" s="8" t="s">
        <v>32</v>
      </c>
      <c r="C8" s="9" t="s">
        <v>65</v>
      </c>
      <c r="D8" s="10" t="s">
        <v>30</v>
      </c>
      <c r="E8" s="11"/>
      <c r="F8" s="12" t="s">
        <v>60</v>
      </c>
      <c r="G8" s="13" t="s">
        <v>34</v>
      </c>
      <c r="H8" s="13">
        <v>2</v>
      </c>
      <c r="I8" s="13"/>
      <c r="J8" s="13">
        <f t="shared" si="0"/>
        <v>2</v>
      </c>
      <c r="K8" s="13"/>
      <c r="L8" s="13"/>
      <c r="M8" s="36"/>
      <c r="N8" s="14" t="s">
        <v>20</v>
      </c>
      <c r="O8" s="33"/>
      <c r="P8" s="15"/>
      <c r="Q8" s="15"/>
      <c r="R8" s="15"/>
      <c r="S8" s="15"/>
      <c r="T8" s="15"/>
      <c r="U8" s="15"/>
      <c r="V8" s="15"/>
    </row>
    <row r="9" spans="1:22" ht="15.75" x14ac:dyDescent="0.25">
      <c r="A9" s="7">
        <v>42374</v>
      </c>
      <c r="B9" s="8" t="s">
        <v>32</v>
      </c>
      <c r="C9" s="9" t="s">
        <v>65</v>
      </c>
      <c r="D9" s="10" t="s">
        <v>35</v>
      </c>
      <c r="E9" s="11"/>
      <c r="F9" s="12" t="s">
        <v>60</v>
      </c>
      <c r="G9" s="13" t="s">
        <v>34</v>
      </c>
      <c r="H9" s="13">
        <v>2</v>
      </c>
      <c r="I9" s="13"/>
      <c r="J9" s="13">
        <f t="shared" si="0"/>
        <v>2</v>
      </c>
      <c r="K9" s="13" t="s">
        <v>71</v>
      </c>
      <c r="L9" s="13" t="s">
        <v>73</v>
      </c>
      <c r="M9" s="36">
        <v>270000</v>
      </c>
      <c r="N9" s="35" t="s">
        <v>26</v>
      </c>
      <c r="O9" s="33"/>
      <c r="P9" s="15"/>
      <c r="Q9" s="15"/>
      <c r="R9" s="15"/>
      <c r="S9" s="15"/>
      <c r="T9" s="15"/>
      <c r="U9" s="15"/>
      <c r="V9" s="15"/>
    </row>
    <row r="10" spans="1:22" ht="15.75" x14ac:dyDescent="0.25">
      <c r="A10" s="7">
        <v>42374</v>
      </c>
      <c r="B10" s="8" t="s">
        <v>36</v>
      </c>
      <c r="C10" s="9" t="s">
        <v>66</v>
      </c>
      <c r="D10" s="10" t="s">
        <v>37</v>
      </c>
      <c r="E10" s="11" t="s">
        <v>38</v>
      </c>
      <c r="F10" s="12" t="s">
        <v>61</v>
      </c>
      <c r="G10" s="13" t="s">
        <v>19</v>
      </c>
      <c r="H10" s="13">
        <v>1</v>
      </c>
      <c r="I10" s="13"/>
      <c r="J10" s="13">
        <f t="shared" si="0"/>
        <v>1</v>
      </c>
      <c r="K10" s="13" t="s">
        <v>71</v>
      </c>
      <c r="L10" s="13" t="s">
        <v>73</v>
      </c>
      <c r="M10" s="36">
        <v>270000</v>
      </c>
      <c r="N10" s="35" t="s">
        <v>26</v>
      </c>
      <c r="O10" s="33"/>
      <c r="P10" s="15"/>
      <c r="Q10" s="15"/>
      <c r="R10" s="15"/>
      <c r="S10" s="15"/>
      <c r="T10" s="15"/>
      <c r="U10" s="15"/>
      <c r="V10" s="15"/>
    </row>
    <row r="11" spans="1:22" ht="15.75" x14ac:dyDescent="0.25">
      <c r="A11" s="7">
        <v>42374</v>
      </c>
      <c r="B11" s="8" t="s">
        <v>36</v>
      </c>
      <c r="C11" s="9" t="s">
        <v>66</v>
      </c>
      <c r="D11" s="10" t="s">
        <v>30</v>
      </c>
      <c r="E11" s="11" t="s">
        <v>39</v>
      </c>
      <c r="F11" s="12" t="s">
        <v>61</v>
      </c>
      <c r="G11" s="13" t="s">
        <v>19</v>
      </c>
      <c r="H11" s="13">
        <v>1</v>
      </c>
      <c r="I11" s="13"/>
      <c r="J11" s="13">
        <f t="shared" si="0"/>
        <v>1</v>
      </c>
      <c r="K11" s="13" t="s">
        <v>72</v>
      </c>
      <c r="L11" s="13" t="s">
        <v>74</v>
      </c>
      <c r="M11" s="36">
        <v>25000</v>
      </c>
      <c r="N11" s="35" t="s">
        <v>26</v>
      </c>
      <c r="O11" s="34"/>
      <c r="P11" s="15"/>
      <c r="Q11" s="15"/>
      <c r="R11" s="15"/>
      <c r="S11" s="15"/>
      <c r="T11" s="15"/>
      <c r="U11" s="15"/>
      <c r="V11" s="15"/>
    </row>
    <row r="12" spans="1:22" ht="15.75" x14ac:dyDescent="0.25">
      <c r="A12" s="7">
        <v>42374</v>
      </c>
      <c r="B12" s="8" t="s">
        <v>36</v>
      </c>
      <c r="C12" s="9" t="s">
        <v>66</v>
      </c>
      <c r="D12" s="10" t="s">
        <v>40</v>
      </c>
      <c r="E12" s="11" t="s">
        <v>41</v>
      </c>
      <c r="F12" s="12" t="s">
        <v>61</v>
      </c>
      <c r="G12" s="13" t="s">
        <v>19</v>
      </c>
      <c r="H12" s="13">
        <v>1</v>
      </c>
      <c r="I12" s="13"/>
      <c r="J12" s="13">
        <f t="shared" si="0"/>
        <v>1</v>
      </c>
      <c r="K12" s="13"/>
      <c r="L12" s="13"/>
      <c r="M12" s="36"/>
      <c r="N12" s="14" t="s">
        <v>20</v>
      </c>
      <c r="O12" s="34"/>
      <c r="P12" s="15"/>
      <c r="Q12" s="15"/>
      <c r="R12" s="15"/>
      <c r="S12" s="15"/>
      <c r="T12" s="15"/>
      <c r="U12" s="15"/>
      <c r="V12" s="15"/>
    </row>
    <row r="13" spans="1:22" ht="15.75" x14ac:dyDescent="0.25">
      <c r="A13" s="7">
        <v>42374</v>
      </c>
      <c r="B13" s="8" t="s">
        <v>36</v>
      </c>
      <c r="C13" s="9" t="s">
        <v>66</v>
      </c>
      <c r="D13" s="10" t="s">
        <v>42</v>
      </c>
      <c r="E13" s="11" t="s">
        <v>43</v>
      </c>
      <c r="F13" s="12" t="s">
        <v>61</v>
      </c>
      <c r="G13" s="13" t="s">
        <v>19</v>
      </c>
      <c r="H13" s="13">
        <v>1</v>
      </c>
      <c r="I13" s="13"/>
      <c r="J13" s="13">
        <f t="shared" si="0"/>
        <v>1</v>
      </c>
      <c r="K13" s="13"/>
      <c r="L13" s="13"/>
      <c r="M13" s="36"/>
      <c r="N13" s="14" t="s">
        <v>20</v>
      </c>
      <c r="O13" s="34"/>
      <c r="P13" s="15"/>
      <c r="Q13" s="15"/>
      <c r="R13" s="15"/>
      <c r="S13" s="15"/>
      <c r="T13" s="15"/>
      <c r="U13" s="15"/>
      <c r="V13" s="15"/>
    </row>
    <row r="14" spans="1:22" ht="15.75" x14ac:dyDescent="0.25">
      <c r="A14" s="7">
        <v>42374</v>
      </c>
      <c r="B14" s="8" t="s">
        <v>36</v>
      </c>
      <c r="C14" s="9" t="s">
        <v>67</v>
      </c>
      <c r="D14" s="10" t="s">
        <v>44</v>
      </c>
      <c r="E14" s="11" t="s">
        <v>38</v>
      </c>
      <c r="F14" s="12" t="s">
        <v>62</v>
      </c>
      <c r="G14" s="13" t="s">
        <v>19</v>
      </c>
      <c r="H14" s="13">
        <v>1</v>
      </c>
      <c r="I14" s="13"/>
      <c r="J14" s="13">
        <f t="shared" si="0"/>
        <v>1</v>
      </c>
      <c r="K14" s="13"/>
      <c r="L14" s="13"/>
      <c r="M14" s="36"/>
      <c r="N14" s="37"/>
      <c r="O14" s="34"/>
      <c r="P14" s="15"/>
      <c r="Q14" s="15"/>
      <c r="R14" s="15"/>
      <c r="S14" s="28">
        <f>SUMIF(M:M,"НА оплате",N:N)</f>
        <v>0</v>
      </c>
      <c r="T14" s="15"/>
      <c r="U14" s="15"/>
      <c r="V14" s="15"/>
    </row>
    <row r="15" spans="1:22" ht="15.75" x14ac:dyDescent="0.25">
      <c r="A15" s="7">
        <v>42374</v>
      </c>
      <c r="B15" s="8" t="s">
        <v>36</v>
      </c>
      <c r="C15" s="9" t="s">
        <v>67</v>
      </c>
      <c r="D15" s="10" t="s">
        <v>45</v>
      </c>
      <c r="E15" s="11"/>
      <c r="F15" s="12" t="s">
        <v>62</v>
      </c>
      <c r="G15" s="13" t="s">
        <v>19</v>
      </c>
      <c r="H15" s="13">
        <v>1</v>
      </c>
      <c r="I15" s="13"/>
      <c r="J15" s="13">
        <f t="shared" si="0"/>
        <v>1</v>
      </c>
      <c r="K15" s="13"/>
      <c r="L15" s="13"/>
      <c r="M15" s="36"/>
      <c r="N15" s="37"/>
      <c r="O15" s="34"/>
      <c r="P15" s="15"/>
      <c r="Q15" s="15"/>
      <c r="R15" s="15"/>
      <c r="S15" s="15"/>
      <c r="T15" s="15"/>
      <c r="U15" s="15"/>
      <c r="V15" s="15"/>
    </row>
    <row r="16" spans="1:22" ht="15.75" x14ac:dyDescent="0.25">
      <c r="A16" s="7">
        <v>42374</v>
      </c>
      <c r="B16" s="8" t="s">
        <v>36</v>
      </c>
      <c r="C16" s="9" t="s">
        <v>67</v>
      </c>
      <c r="D16" s="10" t="s">
        <v>46</v>
      </c>
      <c r="E16" s="11"/>
      <c r="F16" s="12" t="s">
        <v>62</v>
      </c>
      <c r="G16" s="13" t="s">
        <v>19</v>
      </c>
      <c r="H16" s="13">
        <v>1</v>
      </c>
      <c r="I16" s="13"/>
      <c r="J16" s="13">
        <f t="shared" si="0"/>
        <v>1</v>
      </c>
      <c r="K16" s="13"/>
      <c r="L16" s="13"/>
      <c r="M16" s="36"/>
      <c r="N16" s="37"/>
      <c r="O16" s="34"/>
      <c r="P16" s="15"/>
      <c r="Q16" s="15"/>
      <c r="R16" s="15"/>
      <c r="S16" s="15"/>
      <c r="T16" s="15"/>
      <c r="U16" s="15"/>
      <c r="V16" s="15"/>
    </row>
    <row r="17" spans="1:22" ht="15.75" x14ac:dyDescent="0.25">
      <c r="A17" s="7">
        <v>42374</v>
      </c>
      <c r="B17" s="8" t="s">
        <v>36</v>
      </c>
      <c r="C17" s="9" t="s">
        <v>67</v>
      </c>
      <c r="D17" s="10" t="s">
        <v>47</v>
      </c>
      <c r="E17" s="11"/>
      <c r="F17" s="12" t="s">
        <v>62</v>
      </c>
      <c r="G17" s="13" t="s">
        <v>19</v>
      </c>
      <c r="H17" s="13">
        <v>1</v>
      </c>
      <c r="I17" s="13"/>
      <c r="J17" s="13">
        <f t="shared" si="0"/>
        <v>1</v>
      </c>
      <c r="K17" s="13"/>
      <c r="L17" s="13"/>
      <c r="M17" s="36"/>
      <c r="N17" s="37"/>
      <c r="O17" s="34"/>
      <c r="P17" s="15"/>
      <c r="Q17" s="15"/>
      <c r="R17" s="15"/>
      <c r="S17" s="15"/>
      <c r="T17" s="15"/>
      <c r="U17" s="15"/>
      <c r="V17" s="15"/>
    </row>
    <row r="18" spans="1:22" ht="15.75" x14ac:dyDescent="0.25">
      <c r="A18" s="7">
        <v>42374</v>
      </c>
      <c r="B18" s="8" t="s">
        <v>36</v>
      </c>
      <c r="C18" s="9" t="s">
        <v>67</v>
      </c>
      <c r="D18" s="10" t="s">
        <v>48</v>
      </c>
      <c r="E18" s="11"/>
      <c r="F18" s="12" t="s">
        <v>62</v>
      </c>
      <c r="G18" s="13" t="s">
        <v>19</v>
      </c>
      <c r="H18" s="13">
        <v>1</v>
      </c>
      <c r="I18" s="13"/>
      <c r="J18" s="13">
        <f t="shared" si="0"/>
        <v>1</v>
      </c>
      <c r="K18" s="13"/>
      <c r="L18" s="13"/>
      <c r="M18" s="36"/>
      <c r="N18" s="14" t="s">
        <v>20</v>
      </c>
      <c r="O18" s="34"/>
      <c r="P18" s="15"/>
      <c r="Q18" s="15"/>
      <c r="R18" s="15"/>
      <c r="S18" s="15"/>
      <c r="T18" s="15"/>
      <c r="U18" s="15"/>
      <c r="V18" s="15"/>
    </row>
    <row r="19" spans="1:22" ht="15.75" x14ac:dyDescent="0.25">
      <c r="A19" s="7">
        <v>42374</v>
      </c>
      <c r="B19" s="8" t="s">
        <v>36</v>
      </c>
      <c r="C19" s="9" t="s">
        <v>67</v>
      </c>
      <c r="D19" s="10" t="s">
        <v>49</v>
      </c>
      <c r="E19" s="11"/>
      <c r="F19" s="12" t="s">
        <v>62</v>
      </c>
      <c r="G19" s="13" t="s">
        <v>19</v>
      </c>
      <c r="H19" s="13">
        <v>1</v>
      </c>
      <c r="I19" s="13"/>
      <c r="J19" s="13">
        <f t="shared" si="0"/>
        <v>1</v>
      </c>
      <c r="K19" s="13"/>
      <c r="L19" s="13"/>
      <c r="M19" s="36"/>
      <c r="N19" s="14" t="s">
        <v>20</v>
      </c>
      <c r="O19" s="34"/>
      <c r="P19" s="15"/>
      <c r="Q19" s="15"/>
      <c r="R19" s="15"/>
      <c r="S19" s="15"/>
      <c r="T19" s="15"/>
      <c r="U19" s="15"/>
      <c r="V19" s="15"/>
    </row>
    <row r="20" spans="1:22" ht="15.75" x14ac:dyDescent="0.25">
      <c r="A20" s="7">
        <v>42374</v>
      </c>
      <c r="B20" s="8" t="s">
        <v>36</v>
      </c>
      <c r="C20" s="9" t="s">
        <v>67</v>
      </c>
      <c r="D20" s="10" t="s">
        <v>50</v>
      </c>
      <c r="E20" s="11"/>
      <c r="F20" s="12" t="s">
        <v>62</v>
      </c>
      <c r="G20" s="13" t="s">
        <v>19</v>
      </c>
      <c r="H20" s="13">
        <v>1</v>
      </c>
      <c r="I20" s="13"/>
      <c r="J20" s="13">
        <f t="shared" si="0"/>
        <v>1</v>
      </c>
      <c r="K20" s="13"/>
      <c r="L20" s="13"/>
      <c r="M20" s="36"/>
      <c r="N20" s="14" t="s">
        <v>20</v>
      </c>
      <c r="O20" s="34"/>
      <c r="P20" s="15"/>
      <c r="Q20" s="15"/>
      <c r="R20" s="15"/>
      <c r="S20" s="15"/>
      <c r="T20" s="15"/>
      <c r="U20" s="15"/>
      <c r="V20" s="15"/>
    </row>
    <row r="21" spans="1:22" ht="15.75" x14ac:dyDescent="0.25">
      <c r="A21" s="7">
        <v>42374</v>
      </c>
      <c r="B21" s="8" t="s">
        <v>36</v>
      </c>
      <c r="C21" s="9" t="s">
        <v>67</v>
      </c>
      <c r="D21" s="10" t="s">
        <v>51</v>
      </c>
      <c r="E21" s="11"/>
      <c r="F21" s="12" t="s">
        <v>62</v>
      </c>
      <c r="G21" s="13" t="s">
        <v>19</v>
      </c>
      <c r="H21" s="13">
        <v>1</v>
      </c>
      <c r="I21" s="13"/>
      <c r="J21" s="13">
        <f t="shared" si="0"/>
        <v>1</v>
      </c>
      <c r="K21" s="13"/>
      <c r="L21" s="13"/>
      <c r="M21" s="36"/>
      <c r="N21" s="14" t="s">
        <v>20</v>
      </c>
      <c r="O21" s="34"/>
      <c r="P21" s="15"/>
      <c r="Q21" s="15"/>
      <c r="R21" s="15"/>
      <c r="S21" s="15"/>
      <c r="T21" s="15"/>
      <c r="U21" s="15"/>
      <c r="V21" s="15"/>
    </row>
    <row r="22" spans="1:22" ht="15.75" x14ac:dyDescent="0.25">
      <c r="A22" s="7">
        <v>42374</v>
      </c>
      <c r="B22" s="8" t="s">
        <v>36</v>
      </c>
      <c r="C22" s="9" t="s">
        <v>67</v>
      </c>
      <c r="D22" s="10" t="s">
        <v>52</v>
      </c>
      <c r="E22" s="11"/>
      <c r="F22" s="12" t="s">
        <v>62</v>
      </c>
      <c r="G22" s="13" t="s">
        <v>19</v>
      </c>
      <c r="H22" s="13">
        <v>1</v>
      </c>
      <c r="I22" s="13"/>
      <c r="J22" s="13">
        <f t="shared" si="0"/>
        <v>1</v>
      </c>
      <c r="K22" s="13"/>
      <c r="L22" s="13"/>
      <c r="M22" s="36"/>
      <c r="N22" s="14" t="s">
        <v>20</v>
      </c>
      <c r="O22" s="34"/>
      <c r="P22" s="15"/>
      <c r="Q22" s="15"/>
      <c r="R22" s="15"/>
      <c r="S22" s="15"/>
      <c r="T22" s="15"/>
      <c r="U22" s="15"/>
      <c r="V22" s="15"/>
    </row>
    <row r="23" spans="1:22" ht="15.75" x14ac:dyDescent="0.25">
      <c r="A23" s="7">
        <v>42374</v>
      </c>
      <c r="B23" s="8" t="s">
        <v>36</v>
      </c>
      <c r="C23" s="9" t="s">
        <v>67</v>
      </c>
      <c r="D23" s="10" t="s">
        <v>53</v>
      </c>
      <c r="E23" s="11"/>
      <c r="F23" s="12" t="s">
        <v>62</v>
      </c>
      <c r="G23" s="13" t="s">
        <v>19</v>
      </c>
      <c r="H23" s="13">
        <v>1</v>
      </c>
      <c r="I23" s="13"/>
      <c r="J23" s="13">
        <f t="shared" si="0"/>
        <v>1</v>
      </c>
      <c r="K23" s="13"/>
      <c r="L23" s="13"/>
      <c r="M23" s="36"/>
      <c r="N23" s="14" t="s">
        <v>20</v>
      </c>
      <c r="O23" s="34"/>
      <c r="P23" s="15"/>
      <c r="Q23" s="15"/>
      <c r="R23" s="15"/>
      <c r="S23" s="15"/>
      <c r="T23" s="15"/>
      <c r="U23" s="15"/>
      <c r="V23" s="15"/>
    </row>
    <row r="24" spans="1:22" ht="15.75" x14ac:dyDescent="0.25">
      <c r="A24" s="7">
        <v>42374</v>
      </c>
      <c r="B24" s="8" t="s">
        <v>36</v>
      </c>
      <c r="C24" s="9" t="s">
        <v>67</v>
      </c>
      <c r="D24" s="10" t="s">
        <v>54</v>
      </c>
      <c r="E24" s="11" t="s">
        <v>38</v>
      </c>
      <c r="F24" s="12" t="s">
        <v>62</v>
      </c>
      <c r="G24" s="13" t="s">
        <v>34</v>
      </c>
      <c r="H24" s="13">
        <v>1</v>
      </c>
      <c r="I24" s="13"/>
      <c r="J24" s="13">
        <f t="shared" si="0"/>
        <v>1</v>
      </c>
      <c r="K24" s="13"/>
      <c r="L24" s="13"/>
      <c r="M24" s="36"/>
      <c r="N24" s="37"/>
      <c r="O24" s="34"/>
      <c r="P24" s="15"/>
      <c r="Q24" s="15"/>
      <c r="R24" s="15"/>
      <c r="S24" s="15"/>
      <c r="T24" s="15"/>
      <c r="U24" s="15"/>
      <c r="V24" s="15"/>
    </row>
    <row r="25" spans="1:22" ht="15.75" x14ac:dyDescent="0.25">
      <c r="A25" s="7">
        <v>42374</v>
      </c>
      <c r="B25" s="8" t="s">
        <v>36</v>
      </c>
      <c r="C25" s="9" t="s">
        <v>67</v>
      </c>
      <c r="D25" s="10" t="s">
        <v>55</v>
      </c>
      <c r="E25" s="11"/>
      <c r="F25" s="12" t="s">
        <v>62</v>
      </c>
      <c r="G25" s="13" t="s">
        <v>19</v>
      </c>
      <c r="H25" s="13">
        <v>1</v>
      </c>
      <c r="I25" s="13"/>
      <c r="J25" s="13">
        <f t="shared" si="0"/>
        <v>1</v>
      </c>
      <c r="K25" s="13"/>
      <c r="L25" s="13"/>
      <c r="M25" s="36"/>
      <c r="N25" s="14" t="s">
        <v>20</v>
      </c>
      <c r="O25" s="34"/>
      <c r="P25" s="15"/>
      <c r="Q25" s="15"/>
      <c r="R25" s="15"/>
      <c r="S25" s="15"/>
      <c r="T25" s="15"/>
      <c r="U25" s="15"/>
      <c r="V25" s="15"/>
    </row>
    <row r="26" spans="1:22" ht="15.75" x14ac:dyDescent="0.25">
      <c r="A26" s="7">
        <v>42374</v>
      </c>
      <c r="B26" s="8" t="s">
        <v>36</v>
      </c>
      <c r="C26" s="9" t="s">
        <v>67</v>
      </c>
      <c r="D26" s="10" t="s">
        <v>56</v>
      </c>
      <c r="E26" s="11"/>
      <c r="F26" s="12" t="s">
        <v>62</v>
      </c>
      <c r="G26" s="13" t="s">
        <v>19</v>
      </c>
      <c r="H26" s="13">
        <v>1</v>
      </c>
      <c r="I26" s="13"/>
      <c r="J26" s="13">
        <f t="shared" si="0"/>
        <v>1</v>
      </c>
      <c r="K26" s="13"/>
      <c r="L26" s="13"/>
      <c r="M26" s="36"/>
      <c r="N26" s="14" t="s">
        <v>20</v>
      </c>
      <c r="O26" s="34"/>
      <c r="P26" s="15"/>
      <c r="Q26" s="15"/>
      <c r="R26" s="15"/>
      <c r="S26" s="15"/>
      <c r="T26" s="15"/>
      <c r="U26" s="15"/>
      <c r="V26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Кахрамонов Темур Бобир Угли</dc:creator>
  <cp:lastModifiedBy>Кахрамонов Темур Бобир Угли</cp:lastModifiedBy>
  <dcterms:created xsi:type="dcterms:W3CDTF">2016-10-25T08:32:38Z</dcterms:created>
  <dcterms:modified xsi:type="dcterms:W3CDTF">2016-10-25T08:42:11Z</dcterms:modified>
</cp:coreProperties>
</file>