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7555" windowHeight="12300"/>
  </bookViews>
  <sheets>
    <sheet name="Ставрокулатский" sheetId="1" r:id="rId1"/>
  </sheets>
  <externalReferences>
    <externalReference r:id="rId2"/>
  </externalReferences>
  <definedNames>
    <definedName name="_xlnm._FilterDatabase" localSheetId="0" hidden="1">Ставрокулатский!$A$1:$H$1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H46" i="1"/>
  <c r="G46" i="1"/>
  <c r="B46" i="1" s="1"/>
  <c r="F46" i="1"/>
  <c r="H45" i="1"/>
  <c r="G45" i="1"/>
  <c r="B45" i="1" s="1"/>
  <c r="F45" i="1"/>
  <c r="H44" i="1"/>
  <c r="G44" i="1"/>
  <c r="B44" i="1" s="1"/>
  <c r="F44" i="1"/>
  <c r="H43" i="1"/>
  <c r="G43" i="1"/>
  <c r="B43" i="1" s="1"/>
  <c r="F43" i="1"/>
  <c r="H42" i="1"/>
  <c r="G42" i="1"/>
  <c r="B42" i="1" s="1"/>
  <c r="F42" i="1"/>
  <c r="H41" i="1"/>
  <c r="G41" i="1"/>
  <c r="B41" i="1" s="1"/>
  <c r="F41" i="1"/>
  <c r="H40" i="1"/>
  <c r="G40" i="1"/>
  <c r="B40" i="1" s="1"/>
  <c r="F40" i="1"/>
  <c r="H39" i="1"/>
  <c r="G39" i="1"/>
  <c r="B39" i="1" s="1"/>
  <c r="F39" i="1"/>
  <c r="H38" i="1"/>
  <c r="G38" i="1"/>
  <c r="B38" i="1" s="1"/>
  <c r="F38" i="1"/>
  <c r="H37" i="1"/>
  <c r="G37" i="1"/>
  <c r="B37" i="1" s="1"/>
  <c r="F37" i="1"/>
  <c r="H36" i="1"/>
  <c r="G36" i="1"/>
  <c r="B36" i="1" s="1"/>
  <c r="F36" i="1"/>
  <c r="H35" i="1"/>
  <c r="G35" i="1"/>
  <c r="B35" i="1" s="1"/>
  <c r="F35" i="1"/>
  <c r="H34" i="1"/>
  <c r="G34" i="1"/>
  <c r="B34" i="1" s="1"/>
  <c r="F34" i="1"/>
  <c r="H33" i="1"/>
  <c r="G33" i="1"/>
  <c r="B33" i="1" s="1"/>
  <c r="F33" i="1"/>
  <c r="H32" i="1"/>
  <c r="G32" i="1"/>
  <c r="B32" i="1" s="1"/>
  <c r="F32" i="1"/>
  <c r="H31" i="1"/>
  <c r="G31" i="1"/>
  <c r="F31" i="1"/>
  <c r="B31" i="1"/>
  <c r="N30" i="1"/>
  <c r="H30" i="1"/>
  <c r="G30" i="1"/>
  <c r="B30" i="1" s="1"/>
  <c r="F30" i="1"/>
  <c r="N29" i="1"/>
  <c r="H29" i="1"/>
  <c r="G29" i="1"/>
  <c r="B29" i="1" s="1"/>
  <c r="F29" i="1"/>
  <c r="N28" i="1"/>
  <c r="H28" i="1"/>
  <c r="G28" i="1"/>
  <c r="B28" i="1" s="1"/>
  <c r="F28" i="1"/>
  <c r="N27" i="1"/>
  <c r="H27" i="1"/>
  <c r="G27" i="1"/>
  <c r="B27" i="1" s="1"/>
  <c r="F27" i="1"/>
  <c r="N26" i="1"/>
  <c r="H26" i="1"/>
  <c r="G26" i="1"/>
  <c r="B26" i="1" s="1"/>
  <c r="F26" i="1"/>
  <c r="N25" i="1"/>
  <c r="H25" i="1"/>
  <c r="G25" i="1"/>
  <c r="B25" i="1" s="1"/>
  <c r="F25" i="1"/>
  <c r="N24" i="1"/>
  <c r="H24" i="1"/>
  <c r="G24" i="1"/>
  <c r="B24" i="1" s="1"/>
  <c r="F24" i="1"/>
  <c r="N23" i="1"/>
  <c r="H23" i="1"/>
  <c r="G23" i="1"/>
  <c r="B23" i="1" s="1"/>
  <c r="F23" i="1"/>
  <c r="N22" i="1"/>
  <c r="H22" i="1"/>
  <c r="G22" i="1"/>
  <c r="B22" i="1" s="1"/>
  <c r="F22" i="1"/>
  <c r="N21" i="1"/>
  <c r="H21" i="1"/>
  <c r="G21" i="1"/>
  <c r="B21" i="1" s="1"/>
  <c r="F21" i="1"/>
  <c r="N20" i="1"/>
  <c r="H20" i="1"/>
  <c r="G20" i="1"/>
  <c r="B20" i="1" s="1"/>
  <c r="F20" i="1"/>
  <c r="N19" i="1"/>
  <c r="H19" i="1"/>
  <c r="G19" i="1"/>
  <c r="B19" i="1" s="1"/>
  <c r="F19" i="1"/>
  <c r="N18" i="1"/>
  <c r="H18" i="1"/>
  <c r="G18" i="1"/>
  <c r="B18" i="1" s="1"/>
  <c r="F18" i="1"/>
  <c r="N17" i="1"/>
  <c r="H17" i="1"/>
  <c r="G17" i="1"/>
  <c r="B17" i="1" s="1"/>
  <c r="F17" i="1"/>
  <c r="N16" i="1"/>
  <c r="H16" i="1"/>
  <c r="G16" i="1"/>
  <c r="B16" i="1" s="1"/>
  <c r="F16" i="1"/>
  <c r="N15" i="1"/>
  <c r="H15" i="1"/>
  <c r="G15" i="1"/>
  <c r="F15" i="1"/>
  <c r="B15" i="1"/>
  <c r="N14" i="1"/>
  <c r="H14" i="1"/>
  <c r="G14" i="1"/>
  <c r="F14" i="1"/>
  <c r="B14" i="1"/>
  <c r="N13" i="1"/>
  <c r="H13" i="1"/>
  <c r="G13" i="1"/>
  <c r="B13" i="1" s="1"/>
  <c r="F13" i="1"/>
  <c r="N12" i="1"/>
  <c r="H12" i="1"/>
  <c r="G12" i="1"/>
  <c r="B12" i="1" s="1"/>
  <c r="F12" i="1"/>
  <c r="N11" i="1"/>
  <c r="H11" i="1"/>
  <c r="G11" i="1"/>
  <c r="B11" i="1" s="1"/>
  <c r="F11" i="1"/>
  <c r="N10" i="1"/>
  <c r="H10" i="1"/>
  <c r="G10" i="1"/>
  <c r="B10" i="1" s="1"/>
  <c r="F10" i="1"/>
  <c r="N9" i="1"/>
  <c r="H9" i="1"/>
  <c r="G9" i="1"/>
  <c r="B9" i="1" s="1"/>
  <c r="F9" i="1"/>
  <c r="N8" i="1"/>
  <c r="H8" i="1"/>
  <c r="G8" i="1"/>
  <c r="B8" i="1" s="1"/>
  <c r="F8" i="1"/>
  <c r="N7" i="1"/>
  <c r="H7" i="1"/>
  <c r="G7" i="1"/>
  <c r="B7" i="1" s="1"/>
  <c r="F7" i="1"/>
  <c r="N6" i="1"/>
  <c r="H6" i="1"/>
  <c r="G6" i="1"/>
  <c r="B6" i="1" s="1"/>
  <c r="F6" i="1"/>
  <c r="N5" i="1"/>
  <c r="H5" i="1"/>
  <c r="G5" i="1"/>
  <c r="B5" i="1" s="1"/>
  <c r="F5" i="1"/>
  <c r="N4" i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H4" i="1"/>
  <c r="G4" i="1"/>
  <c r="B4" i="1" s="1"/>
  <c r="F4" i="1"/>
  <c r="N3" i="1"/>
  <c r="H3" i="1"/>
  <c r="G3" i="1"/>
  <c r="B3" i="1" s="1"/>
  <c r="F3" i="1"/>
  <c r="N2" i="1"/>
  <c r="H2" i="1"/>
  <c r="G2" i="1"/>
  <c r="B2" i="1" s="1"/>
  <c r="F2" i="1"/>
  <c r="N31" i="1" l="1"/>
</calcChain>
</file>

<file path=xl/sharedStrings.xml><?xml version="1.0" encoding="utf-8"?>
<sst xmlns="http://schemas.openxmlformats.org/spreadsheetml/2006/main" count="30" uniqueCount="25">
  <si>
    <t>Код раздела 1</t>
  </si>
  <si>
    <t>Код загрязняющего вещества</t>
  </si>
  <si>
    <t>Вещ-во</t>
  </si>
  <si>
    <t>ПДВ</t>
  </si>
  <si>
    <t>Факт</t>
  </si>
  <si>
    <t>Код 1</t>
  </si>
  <si>
    <t>Код 2</t>
  </si>
  <si>
    <t>Код 5</t>
  </si>
  <si>
    <t>№ строки</t>
  </si>
  <si>
    <t>Загрязняющее вещество</t>
  </si>
  <si>
    <t>Выброс</t>
  </si>
  <si>
    <t>Выброс неокругленный</t>
  </si>
  <si>
    <t>Азот (II) оксид (азота оксид)</t>
  </si>
  <si>
    <t>0703</t>
  </si>
  <si>
    <t>Бензапирен, Бенз/а/пирен</t>
  </si>
  <si>
    <t>Азот (IV )оксид (азота диоксид)</t>
  </si>
  <si>
    <t>Бензин (нефтяной, малосернистый) в пересчете на углерод</t>
  </si>
  <si>
    <t>0328</t>
  </si>
  <si>
    <t>Углерод черный (сажа)</t>
  </si>
  <si>
    <t>Формальдегид</t>
  </si>
  <si>
    <t>Диоксид серы (Ангидрид сернистый)</t>
  </si>
  <si>
    <t>Керосин</t>
  </si>
  <si>
    <t>Оксид углерода</t>
  </si>
  <si>
    <t>Другие вещества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</si>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</sst>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3" borderId="3" xfId="0" applyFill="1" applyBorder="1" applyAlignment="1">
      <alignment horizontal="center"/>
    </xf>
    <xf numFmtId="0" fontId="4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 horizontal="left"/>
    </xf>
    <xf numFmtId="164" fontId="0" fillId="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" xfId="0" applyFont="1" applyFill="1" applyBorder="1" applyAlignment="1">
      <alignment wrapText="1"/>
    </xf>
    <xf numFmtId="164" fontId="0" fillId="3" borderId="12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0" fillId="4" borderId="0" xfId="0" applyFill="1"/>
    <xf numFmtId="0" fontId="4" fillId="4" borderId="3" xfId="0" applyFont="1" applyFill="1" applyBorder="1"/>
    <xf numFmtId="49" fontId="0" fillId="3" borderId="3" xfId="0" applyNumberForma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5" fillId="4" borderId="3" xfId="0" applyFont="1" applyFill="1" applyBorder="1" applyAlignment="1">
      <alignment horizontal="center" wrapText="1"/>
    </xf>
    <xf numFmtId="0" fontId="4" fillId="4" borderId="3" xfId="1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wrapText="1"/>
    </xf>
    <xf numFmtId="0" fontId="0" fillId="4" borderId="3" xfId="0" applyFont="1" applyFill="1" applyBorder="1" applyAlignment="1">
      <alignment horizontal="left" vertical="center"/>
    </xf>
    <xf numFmtId="0" fontId="0" fillId="0" borderId="20" xfId="0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/>
    <xf numFmtId="164" fontId="2" fillId="3" borderId="19" xfId="0" applyNumberFormat="1" applyFont="1" applyFill="1" applyBorder="1" applyAlignment="1">
      <alignment horizontal="center"/>
    </xf>
    <xf numFmtId="0" fontId="0" fillId="4" borderId="3" xfId="1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ont="1" applyFill="1" applyBorder="1" applyAlignment="1">
      <alignment vertical="center"/>
    </xf>
    <xf numFmtId="0" fontId="0" fillId="4" borderId="3" xfId="0" applyFont="1" applyFill="1" applyBorder="1"/>
    <xf numFmtId="0" fontId="0" fillId="0" borderId="3" xfId="0" applyBorder="1" applyAlignment="1">
      <alignment horizontal="center"/>
    </xf>
    <xf numFmtId="0" fontId="2" fillId="0" borderId="3" xfId="0" applyFont="1" applyBorder="1"/>
  </cellXfs>
  <cellStyles count="24">
    <cellStyle name=" 1" xfId="2"/>
    <cellStyle name="%" xfId="3"/>
    <cellStyle name="% 2" xfId="4"/>
    <cellStyle name="0,0_x000d__x000a_NA_x000d__x000a_" xfId="5"/>
    <cellStyle name="гвц" xfId="6"/>
    <cellStyle name="гвц 2" xfId="7"/>
    <cellStyle name="Обычный" xfId="0" builtinId="0"/>
    <cellStyle name="Обычный 2" xfId="8"/>
    <cellStyle name="Обычный 2 2" xfId="9"/>
    <cellStyle name="Обычный 2 3" xfId="10"/>
    <cellStyle name="Обычный 2 4" xfId="11"/>
    <cellStyle name="Обычный 2 4 2" xfId="12"/>
    <cellStyle name="Обычный 3" xfId="13"/>
    <cellStyle name="Обычный 3 2" xfId="14"/>
    <cellStyle name="Обычный 3 3" xfId="15"/>
    <cellStyle name="Обычный 4" xfId="16"/>
    <cellStyle name="Обычный 4 2" xfId="17"/>
    <cellStyle name="Обычный 5" xfId="18"/>
    <cellStyle name="Обычный 6" xfId="1"/>
    <cellStyle name="Обычный 7" xfId="19"/>
    <cellStyle name="Стиль 1" xfId="20"/>
    <cellStyle name="Финансовый 2" xfId="21"/>
    <cellStyle name="Финансовый 2 2" xfId="22"/>
    <cellStyle name="Финансовый 3" xfId="23"/>
  </cellStyles>
  <dxfs count="13"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solid">
          <fgColor indexed="64"/>
          <bgColor theme="8" tint="0.7999816888943144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5;&#1057;&#1058;_&#1059;&#1083;&#1100;&#1103;&#1085;&#1086;&#1074;&#1089;&#1082;&#1080;&#1081;%20&#1092;&#1080;&#1083;&#108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рносызганский район"/>
      <sheetName val="Барышский"/>
      <sheetName val="Вешкаймский"/>
      <sheetName val="Карсунский"/>
      <sheetName val="Кузоватовский"/>
      <sheetName val="Майнский"/>
      <sheetName val="Николаевский"/>
      <sheetName val="Новомалыклинский"/>
      <sheetName val="Новоспасский"/>
      <sheetName val="Павловский"/>
      <sheetName val="Радищевский"/>
      <sheetName val="Сенгилевский"/>
      <sheetName val="Ставрокулатский"/>
      <sheetName val="Старомайнский"/>
      <sheetName val="сурский"/>
      <sheetName val="Теренгульский"/>
      <sheetName val="Ульяновский"/>
      <sheetName val="Цильнинский"/>
      <sheetName val="Чердаклинский (вкл.Мелек)"/>
      <sheetName val="г.Ульяновск"/>
      <sheetName val="г.Новоульяновск"/>
      <sheetName val="коды вещест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Обратите внимание, что Ангидрид сернистый и Диоксид серы - одно и то же вещество. 
Необходимо учитывать при составлении отчета! Возможны ошибки в сводных файлах, сформированных до 17.12.2015!!!</v>
          </cell>
        </row>
        <row r="2">
          <cell r="A2" t="str">
            <v>название в-ва</v>
          </cell>
          <cell r="B2" t="str">
            <v>класс опасности</v>
          </cell>
          <cell r="C2" t="str">
            <v>код в-ва , раздел 1</v>
          </cell>
          <cell r="D2" t="str">
            <v>код в-ва , раздел 2</v>
          </cell>
          <cell r="E2" t="str">
            <v>раздел 2 Другие вещества   8888</v>
          </cell>
          <cell r="F2" t="str">
            <v xml:space="preserve"> раздел 5  Углеводороды с учетом ЛОС (исключая метан) 0007</v>
          </cell>
        </row>
        <row r="3">
          <cell r="A3" t="str">
            <v>Азот (II) оксид (азота оксид)</v>
          </cell>
          <cell r="B3">
            <v>3</v>
          </cell>
          <cell r="C3">
            <v>120</v>
          </cell>
          <cell r="D3" t="str">
            <v>х</v>
          </cell>
          <cell r="E3" t="str">
            <v>х</v>
          </cell>
        </row>
        <row r="4">
          <cell r="A4" t="str">
            <v>Азот (IV )оксид (азота диоксид)</v>
          </cell>
          <cell r="B4">
            <v>3</v>
          </cell>
          <cell r="C4">
            <v>122</v>
          </cell>
          <cell r="D4" t="str">
            <v>х</v>
          </cell>
          <cell r="E4" t="str">
            <v>х</v>
          </cell>
        </row>
        <row r="5">
          <cell r="A5" t="str">
            <v>Диоксид серы (Ангидрид сернистый)</v>
          </cell>
          <cell r="B5">
            <v>3</v>
          </cell>
          <cell r="C5">
            <v>330</v>
          </cell>
          <cell r="D5" t="str">
            <v>х</v>
          </cell>
          <cell r="E5" t="str">
            <v>х</v>
          </cell>
        </row>
        <row r="6">
          <cell r="A6" t="str">
            <v>Сера диоксид (Ангидрид сернистый)</v>
          </cell>
          <cell r="B6">
            <v>3</v>
          </cell>
          <cell r="C6">
            <v>330</v>
          </cell>
          <cell r="D6" t="str">
            <v>х</v>
          </cell>
          <cell r="E6" t="str">
            <v>х</v>
          </cell>
        </row>
        <row r="7">
          <cell r="A7" t="str">
            <v>Оксид углерода</v>
          </cell>
          <cell r="B7">
            <v>4</v>
          </cell>
          <cell r="C7">
            <v>337</v>
          </cell>
          <cell r="D7" t="str">
            <v>х</v>
          </cell>
          <cell r="E7" t="str">
            <v>х</v>
          </cell>
        </row>
        <row r="8">
          <cell r="A8" t="str">
            <v>Алюминия оксид</v>
          </cell>
          <cell r="B8">
            <v>2</v>
          </cell>
          <cell r="C8">
            <v>2</v>
          </cell>
          <cell r="D8">
            <v>101</v>
          </cell>
          <cell r="E8">
            <v>8888</v>
          </cell>
        </row>
        <row r="9">
          <cell r="A9" t="str">
            <v>Амилены</v>
          </cell>
          <cell r="B9">
            <v>4</v>
          </cell>
          <cell r="C9">
            <v>6</v>
          </cell>
          <cell r="D9">
            <v>501</v>
          </cell>
          <cell r="E9">
            <v>8888</v>
          </cell>
          <cell r="F9">
            <v>7</v>
          </cell>
        </row>
        <row r="10">
          <cell r="A10" t="str">
            <v>Ацетон</v>
          </cell>
          <cell r="B10">
            <v>4</v>
          </cell>
          <cell r="C10">
            <v>6</v>
          </cell>
          <cell r="D10">
            <v>1401</v>
          </cell>
          <cell r="E10">
            <v>1401</v>
          </cell>
          <cell r="F10">
            <v>7</v>
          </cell>
        </row>
        <row r="11">
          <cell r="A11" t="str">
            <v>Бензапирен, Бенз/а/пирен</v>
          </cell>
          <cell r="B11">
            <v>1</v>
          </cell>
          <cell r="C11">
            <v>401</v>
          </cell>
          <cell r="D11" t="str">
            <v>0703</v>
          </cell>
          <cell r="E11" t="str">
            <v>0703</v>
          </cell>
          <cell r="F11">
            <v>7</v>
          </cell>
        </row>
        <row r="12">
          <cell r="A12" t="str">
            <v>Бензин (нефтяной, малосернистый) в пересчете на углерод</v>
          </cell>
          <cell r="B12">
            <v>4</v>
          </cell>
          <cell r="C12">
            <v>6</v>
          </cell>
          <cell r="D12">
            <v>2704</v>
          </cell>
          <cell r="E12">
            <v>2704</v>
          </cell>
          <cell r="F12">
            <v>7</v>
          </cell>
        </row>
        <row r="13">
          <cell r="A13" t="str">
            <v>Бензин нефтяной</v>
          </cell>
          <cell r="B13">
            <v>4</v>
          </cell>
          <cell r="C13">
            <v>6</v>
          </cell>
          <cell r="D13">
            <v>2704</v>
          </cell>
          <cell r="E13">
            <v>2704</v>
          </cell>
          <cell r="F13">
            <v>7</v>
          </cell>
        </row>
        <row r="14">
          <cell r="A14" t="str">
            <v>Бензол</v>
          </cell>
          <cell r="B14">
            <v>2</v>
          </cell>
          <cell r="C14">
            <v>6</v>
          </cell>
          <cell r="D14" t="str">
            <v>0602</v>
          </cell>
          <cell r="E14" t="str">
            <v>0602</v>
          </cell>
          <cell r="F14">
            <v>7</v>
          </cell>
        </row>
        <row r="15">
          <cell r="A15" t="str">
            <v>Бутанол</v>
          </cell>
          <cell r="B15">
            <v>3</v>
          </cell>
          <cell r="C15">
            <v>6</v>
          </cell>
          <cell r="D15">
            <v>1042</v>
          </cell>
          <cell r="E15">
            <v>8888</v>
          </cell>
          <cell r="F15">
            <v>7</v>
          </cell>
        </row>
        <row r="16">
          <cell r="A16" t="str">
            <v>Бутилацетат</v>
          </cell>
          <cell r="B16">
            <v>4</v>
          </cell>
          <cell r="C16">
            <v>6</v>
          </cell>
          <cell r="D16">
            <v>1210</v>
          </cell>
          <cell r="E16">
            <v>1210</v>
          </cell>
          <cell r="F16">
            <v>7</v>
          </cell>
        </row>
        <row r="17">
          <cell r="A17" t="str">
            <v>Взвешенные вещества</v>
          </cell>
          <cell r="B17">
            <v>3</v>
          </cell>
          <cell r="C17">
            <v>2</v>
          </cell>
          <cell r="D17">
            <v>2902</v>
          </cell>
          <cell r="E17">
            <v>8888</v>
          </cell>
        </row>
        <row r="18">
          <cell r="A18" t="str">
            <v>Дигидросульфид (Сероводород)</v>
          </cell>
          <cell r="B18">
            <v>2</v>
          </cell>
          <cell r="C18">
            <v>5</v>
          </cell>
          <cell r="D18" t="str">
            <v>0333</v>
          </cell>
          <cell r="E18" t="str">
            <v>0333</v>
          </cell>
        </row>
        <row r="19">
          <cell r="A19" t="str">
            <v>Диметилбензол (ксилол), смесь изомеров</v>
          </cell>
          <cell r="B19">
            <v>3</v>
          </cell>
          <cell r="C19">
            <v>6</v>
          </cell>
          <cell r="D19" t="str">
            <v>0616</v>
          </cell>
          <cell r="E19" t="str">
            <v>0616</v>
          </cell>
          <cell r="F19">
            <v>7</v>
          </cell>
        </row>
        <row r="20">
          <cell r="A20" t="str">
            <v>Железа оксид</v>
          </cell>
          <cell r="B20">
            <v>3</v>
          </cell>
          <cell r="C20">
            <v>2</v>
          </cell>
          <cell r="D20">
            <v>123</v>
          </cell>
          <cell r="E20">
            <v>8888</v>
          </cell>
        </row>
        <row r="21">
          <cell r="A21" t="str">
            <v>Керосин</v>
          </cell>
          <cell r="B21">
            <v>3</v>
          </cell>
          <cell r="C21">
            <v>6</v>
          </cell>
          <cell r="D21">
            <v>2732</v>
          </cell>
          <cell r="E21">
            <v>8888</v>
          </cell>
          <cell r="F21">
            <v>7</v>
          </cell>
        </row>
        <row r="22">
          <cell r="A22" t="str">
            <v>Кислота серная (серный ангидрид)</v>
          </cell>
          <cell r="B22">
            <v>2</v>
          </cell>
          <cell r="C22">
            <v>5</v>
          </cell>
          <cell r="D22" t="str">
            <v>0322</v>
          </cell>
          <cell r="E22" t="str">
            <v>0322</v>
          </cell>
        </row>
        <row r="23">
          <cell r="A23" t="str">
            <v>Мазутная зола</v>
          </cell>
          <cell r="B23">
            <v>2</v>
          </cell>
          <cell r="C23">
            <v>2</v>
          </cell>
          <cell r="D23">
            <v>2904</v>
          </cell>
          <cell r="E23">
            <v>2904</v>
          </cell>
        </row>
        <row r="24">
          <cell r="A24" t="str">
            <v>Олово оксид</v>
          </cell>
          <cell r="B24">
            <v>3</v>
          </cell>
          <cell r="C24">
            <v>2</v>
          </cell>
          <cell r="D24">
            <v>168</v>
          </cell>
          <cell r="E24">
            <v>8888</v>
          </cell>
        </row>
        <row r="25">
          <cell r="A25" t="str">
            <v>Пыль абразивная (белый корунд)</v>
          </cell>
          <cell r="C25">
            <v>2</v>
          </cell>
          <cell r="D25">
            <v>2930</v>
          </cell>
          <cell r="E25">
            <v>8888</v>
          </cell>
        </row>
        <row r="26">
          <cell r="A26" t="str">
            <v>Пыль древесная</v>
          </cell>
          <cell r="C26">
            <v>2</v>
          </cell>
          <cell r="D26">
            <v>2936</v>
          </cell>
          <cell r="E26">
            <v>8888</v>
          </cell>
        </row>
        <row r="27">
          <cell r="A27" t="str">
            <v>Пыль неорганическая, содержащая двуокись кремния выше 70% (Динас и др.)</v>
          </cell>
          <cell r="B27">
            <v>3</v>
          </cell>
          <cell r="C27">
            <v>2</v>
          </cell>
          <cell r="D27">
            <v>2907</v>
          </cell>
          <cell r="E27">
            <v>2907</v>
          </cell>
        </row>
        <row r="28">
          <cell r="A28" t="str">
            <v>Пыль неорганическая: 70-20% SiO2</v>
          </cell>
          <cell r="B28">
            <v>3</v>
          </cell>
          <cell r="C28">
            <v>2</v>
          </cell>
          <cell r="D28">
            <v>2908</v>
          </cell>
          <cell r="E28">
            <v>2908</v>
          </cell>
        </row>
        <row r="29">
          <cell r="A29" t="str">
            <v>Сажа</v>
          </cell>
          <cell r="B29">
            <v>3</v>
          </cell>
          <cell r="C29">
            <v>2</v>
          </cell>
          <cell r="D29" t="str">
            <v>0328</v>
          </cell>
          <cell r="E29" t="str">
            <v>0328</v>
          </cell>
        </row>
        <row r="30">
          <cell r="A30" t="str">
            <v>Свинец и его неорганические соединения (в пересчете на свинец)</v>
          </cell>
          <cell r="B30">
            <v>1</v>
          </cell>
          <cell r="C30">
            <v>2</v>
          </cell>
          <cell r="D30" t="str">
            <v>0184</v>
          </cell>
          <cell r="E30" t="str">
            <v>0184</v>
          </cell>
        </row>
        <row r="31">
          <cell r="A31" t="str">
            <v>Серная кислота (по молекуле H2SO4)</v>
          </cell>
          <cell r="B31">
            <v>2</v>
          </cell>
          <cell r="C31">
            <v>5</v>
          </cell>
          <cell r="D31" t="str">
            <v>0322</v>
          </cell>
          <cell r="E31" t="str">
            <v>0322</v>
          </cell>
        </row>
        <row r="32">
          <cell r="A32" t="str">
            <v>Этенилбензол (Стирол)</v>
          </cell>
          <cell r="B32">
            <v>2</v>
          </cell>
          <cell r="C32">
            <v>6</v>
          </cell>
          <cell r="D32" t="str">
            <v>0620</v>
          </cell>
          <cell r="E32" t="str">
            <v>0620</v>
          </cell>
          <cell r="F32">
            <v>7</v>
          </cell>
        </row>
        <row r="33">
          <cell r="A33" t="str">
            <v>Уайт-спирит</v>
          </cell>
          <cell r="C33">
            <v>6</v>
          </cell>
          <cell r="D33">
            <v>2752</v>
          </cell>
          <cell r="E33">
            <v>8888</v>
          </cell>
          <cell r="F33">
            <v>7</v>
          </cell>
        </row>
        <row r="34">
          <cell r="A34" t="str">
            <v>Углеводороды предельные (Алканы С12-С19 (Углеводороды предельные С12-С19, растворитель РПК-265П и др.) (в пересчете на суммарный органический углерод))</v>
          </cell>
          <cell r="B34">
            <v>4</v>
          </cell>
          <cell r="C34">
            <v>401</v>
          </cell>
          <cell r="D34">
            <v>2754</v>
          </cell>
          <cell r="E34">
            <v>8888</v>
          </cell>
          <cell r="F34">
            <v>7</v>
          </cell>
        </row>
        <row r="35">
          <cell r="A35" t="str">
            <v>Углеводороды предельные С12-С19 (Растворитель РПК-240 (по предельным углеводородам С12-C19))</v>
          </cell>
          <cell r="B35">
            <v>4</v>
          </cell>
          <cell r="C35">
            <v>401</v>
          </cell>
          <cell r="D35">
            <v>2754</v>
          </cell>
          <cell r="E35">
            <v>8888</v>
          </cell>
          <cell r="F35">
            <v>7</v>
          </cell>
        </row>
        <row r="36">
          <cell r="A36" t="str">
            <v>Углерод черный (сажа)</v>
          </cell>
          <cell r="B36">
            <v>3</v>
          </cell>
          <cell r="C36">
            <v>2</v>
          </cell>
          <cell r="D36" t="str">
            <v>0328</v>
          </cell>
          <cell r="E36" t="str">
            <v>0328</v>
          </cell>
        </row>
        <row r="37">
          <cell r="A37" t="str">
            <v>Формальдегид</v>
          </cell>
          <cell r="B37">
            <v>2</v>
          </cell>
          <cell r="C37">
            <v>6</v>
          </cell>
          <cell r="D37">
            <v>1325</v>
          </cell>
          <cell r="E37">
            <v>1325</v>
          </cell>
          <cell r="F37">
            <v>7</v>
          </cell>
        </row>
        <row r="38">
          <cell r="A38" t="str">
            <v>Фториды нерастворимые</v>
          </cell>
          <cell r="B38">
            <v>2</v>
          </cell>
          <cell r="C38">
            <v>2</v>
          </cell>
          <cell r="D38">
            <v>344</v>
          </cell>
          <cell r="E38">
            <v>8888</v>
          </cell>
        </row>
        <row r="39">
          <cell r="A39" t="str">
            <v>Этанол (Спирт этиловый)</v>
          </cell>
          <cell r="B39">
            <v>3</v>
          </cell>
          <cell r="C39">
            <v>6</v>
          </cell>
          <cell r="D39">
            <v>1061</v>
          </cell>
          <cell r="E39">
            <v>8888</v>
          </cell>
          <cell r="F39">
            <v>7</v>
          </cell>
        </row>
        <row r="40">
          <cell r="A40" t="str">
            <v>Этенилбензол</v>
          </cell>
          <cell r="B40">
            <v>2</v>
          </cell>
          <cell r="C40">
            <v>6</v>
          </cell>
          <cell r="D40" t="str">
            <v>0620</v>
          </cell>
          <cell r="E40" t="str">
            <v>0620</v>
          </cell>
          <cell r="F40">
            <v>7</v>
          </cell>
        </row>
        <row r="41">
          <cell r="A41" t="str">
            <v>Этилцеллозольв</v>
          </cell>
          <cell r="C41">
            <v>6</v>
          </cell>
          <cell r="D41">
            <v>1119</v>
          </cell>
          <cell r="E41">
            <v>8888</v>
          </cell>
          <cell r="F41">
            <v>7</v>
          </cell>
        </row>
        <row r="42">
          <cell r="A42" t="str">
            <v>Зола углей Подмосковного, Печорского, Кузнецкого, Донецкого, Экибастузского, марки Б1 Бабаевского и Тюльганского месторождений (с содержанием SiO2 свыше 20 до 70%)</v>
          </cell>
          <cell r="C42">
            <v>2</v>
          </cell>
          <cell r="D42">
            <v>3714</v>
          </cell>
          <cell r="E42">
            <v>8888</v>
          </cell>
        </row>
        <row r="43">
          <cell r="A43" t="str">
            <v>Хром (Хром шестивалентный) (в пересчете на хрома (VI) оксид)</v>
          </cell>
          <cell r="B43">
            <v>1</v>
          </cell>
          <cell r="C43">
            <v>2</v>
          </cell>
          <cell r="D43" t="str">
            <v>0203</v>
          </cell>
          <cell r="E43" t="str">
            <v>0203</v>
          </cell>
        </row>
        <row r="44">
          <cell r="A44" t="str">
            <v>Масло минеральное нефтянное (веретенное, машинное) Аэрозоль масла</v>
          </cell>
          <cell r="C44">
            <v>6</v>
          </cell>
          <cell r="D44">
            <v>2735</v>
          </cell>
          <cell r="E44">
            <v>2735</v>
          </cell>
          <cell r="F44">
            <v>7</v>
          </cell>
        </row>
        <row r="45">
          <cell r="A45" t="str">
            <v>Марганец и его соединения (в пересчете на марганца (IV) оксид)</v>
          </cell>
          <cell r="B45">
            <v>2</v>
          </cell>
          <cell r="C45">
            <v>2</v>
          </cell>
          <cell r="D45" t="str">
            <v>0143</v>
          </cell>
          <cell r="E45" t="str">
            <v>0143</v>
          </cell>
        </row>
        <row r="46">
          <cell r="A46" t="str">
            <v>Пыль неорганическая,  &gt;70% SiO2</v>
          </cell>
          <cell r="B46">
            <v>3</v>
          </cell>
          <cell r="C46">
            <v>2</v>
          </cell>
          <cell r="D46">
            <v>2907</v>
          </cell>
          <cell r="E46">
            <v>2907</v>
          </cell>
        </row>
        <row r="47">
          <cell r="A47" t="str">
            <v>Пыль неорганическая , ниже 20% SiO2</v>
          </cell>
          <cell r="B47">
            <v>3</v>
          </cell>
          <cell r="C47">
            <v>2</v>
          </cell>
          <cell r="D47">
            <v>2909</v>
          </cell>
          <cell r="E47">
            <v>8888</v>
          </cell>
        </row>
        <row r="48">
          <cell r="A48" t="str">
            <v>Смесь углеводородов предельных С1-С5</v>
          </cell>
          <cell r="C48">
            <v>401</v>
          </cell>
          <cell r="D48">
            <v>415</v>
          </cell>
          <cell r="E48">
            <v>8888</v>
          </cell>
          <cell r="F48">
            <v>7</v>
          </cell>
        </row>
        <row r="49">
          <cell r="A49" t="str">
            <v>Смесь углеводородов предельных С6-С10</v>
          </cell>
          <cell r="C49">
            <v>401</v>
          </cell>
          <cell r="D49">
            <v>416</v>
          </cell>
          <cell r="E49">
            <v>8888</v>
          </cell>
          <cell r="F49">
            <v>7</v>
          </cell>
        </row>
        <row r="50">
          <cell r="A50" t="str">
            <v>Толуол (метилбензол)</v>
          </cell>
          <cell r="B50">
            <v>3</v>
          </cell>
          <cell r="C50">
            <v>6</v>
          </cell>
          <cell r="D50" t="str">
            <v>0621</v>
          </cell>
          <cell r="E50" t="str">
            <v>0621</v>
          </cell>
          <cell r="F50">
            <v>7</v>
          </cell>
        </row>
        <row r="51">
          <cell r="A51" t="str">
            <v>Канифоль талловая</v>
          </cell>
          <cell r="C51">
            <v>2</v>
          </cell>
          <cell r="D51">
            <v>2726</v>
          </cell>
          <cell r="E51">
            <v>8888</v>
          </cell>
        </row>
        <row r="52">
          <cell r="A52" t="str">
            <v>Натрий гидроксид</v>
          </cell>
          <cell r="C52">
            <v>2</v>
          </cell>
          <cell r="D52">
            <v>150</v>
          </cell>
          <cell r="E52">
            <v>8888</v>
          </cell>
        </row>
        <row r="53">
          <cell r="A53" t="str">
            <v>Аммиак</v>
          </cell>
          <cell r="B53">
            <v>4</v>
          </cell>
          <cell r="C53">
            <v>5</v>
          </cell>
          <cell r="D53" t="str">
            <v>0303</v>
          </cell>
          <cell r="E53" t="str">
            <v>0303</v>
          </cell>
        </row>
        <row r="54">
          <cell r="A54" t="str">
            <v>Фенол</v>
          </cell>
          <cell r="B54">
            <v>2</v>
          </cell>
          <cell r="C54">
            <v>6</v>
          </cell>
          <cell r="D54">
            <v>1071</v>
          </cell>
          <cell r="E54">
            <v>1071</v>
          </cell>
          <cell r="F54">
            <v>7</v>
          </cell>
        </row>
        <row r="55">
          <cell r="A55" t="str">
            <v>Спирт бутиловый (бутанол)</v>
          </cell>
          <cell r="B55">
            <v>3</v>
          </cell>
          <cell r="C55">
            <v>6</v>
          </cell>
          <cell r="D55">
            <v>1042</v>
          </cell>
          <cell r="E55">
            <v>8888</v>
          </cell>
          <cell r="F55">
            <v>7</v>
          </cell>
        </row>
        <row r="56">
          <cell r="A56" t="str">
            <v>Этилбензол</v>
          </cell>
          <cell r="B56">
            <v>3</v>
          </cell>
          <cell r="C56">
            <v>6</v>
          </cell>
          <cell r="D56" t="str">
            <v>0627</v>
          </cell>
          <cell r="E56" t="str">
            <v>0627</v>
          </cell>
          <cell r="F56">
            <v>7</v>
          </cell>
        </row>
        <row r="57">
          <cell r="A57" t="str">
            <v>Ванадия пятиокись</v>
          </cell>
          <cell r="B57">
            <v>1</v>
          </cell>
          <cell r="C57">
            <v>2</v>
          </cell>
          <cell r="D57" t="str">
            <v>0110</v>
          </cell>
          <cell r="E57" t="str">
            <v>0110</v>
          </cell>
        </row>
        <row r="58">
          <cell r="A58" t="str">
            <v>диНатрий карбонат (Натрия карбонат, Сода кальцинированная)</v>
          </cell>
          <cell r="B58">
            <v>3</v>
          </cell>
          <cell r="C58">
            <v>2</v>
          </cell>
          <cell r="D58">
            <v>155</v>
          </cell>
          <cell r="E58">
            <v>8888</v>
          </cell>
        </row>
        <row r="59">
          <cell r="A59" t="str">
            <v>Пыль тонко измельченного резинового вулканизата из отходов подошвенных резин</v>
          </cell>
          <cell r="B59">
            <v>3</v>
          </cell>
          <cell r="C59">
            <v>2</v>
          </cell>
          <cell r="D59">
            <v>2978</v>
          </cell>
          <cell r="E59">
            <v>8888</v>
          </cell>
        </row>
        <row r="60">
          <cell r="A60" t="str">
            <v>Пыль резиновая</v>
          </cell>
          <cell r="B60">
            <v>3</v>
          </cell>
          <cell r="C60">
            <v>2</v>
          </cell>
          <cell r="D60">
            <v>3708</v>
          </cell>
          <cell r="E60">
            <v>8888</v>
          </cell>
        </row>
        <row r="61">
          <cell r="A61" t="str">
            <v>Эмульсол (смесь: вода - 97,6%, нитрит натрия - 0,2%, сода кальцинированная - 0,2%, масло минеральное - 2%)</v>
          </cell>
          <cell r="C61">
            <v>5</v>
          </cell>
          <cell r="D61">
            <v>2868</v>
          </cell>
          <cell r="E61">
            <v>8888</v>
          </cell>
        </row>
        <row r="62">
          <cell r="A62" t="str">
            <v>Этилацетат</v>
          </cell>
          <cell r="B62">
            <v>4</v>
          </cell>
          <cell r="C62">
            <v>6</v>
          </cell>
          <cell r="D62">
            <v>1240</v>
          </cell>
          <cell r="E62">
            <v>1240</v>
          </cell>
          <cell r="F62">
            <v>7</v>
          </cell>
        </row>
        <row r="63">
          <cell r="A63" t="str">
            <v>Ацетилен; Этин</v>
          </cell>
          <cell r="C63">
            <v>401</v>
          </cell>
          <cell r="D63">
            <v>528</v>
          </cell>
          <cell r="E63">
            <v>8888</v>
          </cell>
          <cell r="F63">
            <v>7</v>
          </cell>
        </row>
        <row r="64">
          <cell r="A64" t="str">
            <v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v>
          </cell>
          <cell r="B64">
            <v>2</v>
          </cell>
          <cell r="C64">
            <v>5</v>
          </cell>
          <cell r="D64" t="str">
            <v>0342</v>
          </cell>
          <cell r="E64" t="str">
            <v>0342</v>
          </cell>
        </row>
        <row r="65">
          <cell r="A65" t="str">
            <v>Метан в т.ч. в составе нефтяного (попутного) газа, сжигаемого факельными установками</v>
          </cell>
          <cell r="C65">
            <v>401</v>
          </cell>
          <cell r="D65" t="str">
            <v>0410</v>
          </cell>
          <cell r="E65" t="str">
            <v>0410</v>
          </cell>
          <cell r="F65" t="str">
            <v>не включается в 0007</v>
          </cell>
        </row>
        <row r="66">
          <cell r="A66" t="str">
            <v>Пыль абразивная (Корунд белый, Монокорунд)</v>
          </cell>
          <cell r="C66">
            <v>2</v>
          </cell>
          <cell r="D66">
            <v>2930</v>
          </cell>
          <cell r="E66">
            <v>8888</v>
          </cell>
        </row>
        <row r="67">
          <cell r="A67" t="str">
            <v>Железо (II,III)оксиды, Железа
 диоксид (пыль, пары)(пер.на Fe)</v>
          </cell>
          <cell r="B67">
            <v>3</v>
          </cell>
          <cell r="C67">
            <v>2</v>
          </cell>
          <cell r="D67">
            <v>123</v>
          </cell>
          <cell r="E67">
            <v>8888</v>
          </cell>
        </row>
        <row r="68">
          <cell r="A68" t="str">
            <v>Гидроксид натрия</v>
          </cell>
          <cell r="C68">
            <v>2</v>
          </cell>
          <cell r="D68">
            <v>150</v>
          </cell>
          <cell r="E68">
            <v>8888</v>
          </cell>
        </row>
        <row r="69">
          <cell r="A69" t="str">
            <v>Кремния диоксид</v>
          </cell>
          <cell r="C69">
            <v>2</v>
          </cell>
          <cell r="D69">
            <v>323</v>
          </cell>
          <cell r="E69">
            <v>8888</v>
          </cell>
        </row>
        <row r="70">
          <cell r="A70" t="str">
            <v>диЖелезо триоксид (Железа оксид) (в пересчете на железо)</v>
          </cell>
          <cell r="B70">
            <v>3</v>
          </cell>
          <cell r="C70">
            <v>2</v>
          </cell>
          <cell r="D70">
            <v>123</v>
          </cell>
          <cell r="E70">
            <v>8888</v>
          </cell>
        </row>
        <row r="71">
          <cell r="A71" t="str">
            <v>Фториды неорганические плохо растворимые - (алюминия фторид, кальция фторид, натрия гексафторалюминат) [Фтористые соединения: плохо растворимые неорганические фториды (Фторид алюминия, Фторид кальция, Гексафторалюминат натрия)] (в пересчете на фтор)</v>
          </cell>
          <cell r="B71">
            <v>2</v>
          </cell>
          <cell r="C71">
            <v>2</v>
          </cell>
          <cell r="D71">
            <v>344</v>
          </cell>
          <cell r="E71">
            <v>8888</v>
          </cell>
        </row>
        <row r="72">
          <cell r="A72" t="str">
            <v>Олово оксид (в пересчете на олово)</v>
          </cell>
          <cell r="B72">
            <v>3</v>
          </cell>
          <cell r="C72">
            <v>2</v>
          </cell>
          <cell r="D72">
            <v>168</v>
          </cell>
          <cell r="E72">
            <v>8888</v>
          </cell>
        </row>
        <row r="73">
          <cell r="A73" t="str">
            <v>Марганец и его неорганические соединения (в пересчете на диоксид марганца)</v>
          </cell>
          <cell r="B73">
            <v>2</v>
          </cell>
          <cell r="C73">
            <v>2</v>
          </cell>
          <cell r="D73" t="str">
            <v>0143</v>
          </cell>
          <cell r="E73" t="str">
            <v>0143</v>
          </cell>
        </row>
        <row r="74">
          <cell r="A74" t="str">
            <v>Пыль неорганическая, содержащая диоксид кремния в процентах: 70-20 процентов (цемент, оливин, апатит, глина, шамот каолиновый)</v>
          </cell>
          <cell r="B74">
            <v>3</v>
          </cell>
          <cell r="C74">
            <v>2</v>
          </cell>
          <cell r="D74">
            <v>2908</v>
          </cell>
          <cell r="E74">
            <v>2908</v>
          </cell>
        </row>
        <row r="75">
          <cell r="A75" t="str">
            <v>Пыль неорганическая, содержащая диоксид кремния в процентах: ниже 20 процентов (доломит, слюда, тальк и др.)</v>
          </cell>
          <cell r="B75">
            <v>3</v>
          </cell>
          <cell r="C75">
            <v>2</v>
          </cell>
          <cell r="D75">
            <v>2909</v>
          </cell>
          <cell r="E75">
            <v>8888</v>
          </cell>
        </row>
        <row r="76">
          <cell r="A76" t="str">
            <v>Этиловый эфир этиленгликоля</v>
          </cell>
          <cell r="C76">
            <v>6</v>
          </cell>
          <cell r="D76">
            <v>1119</v>
          </cell>
          <cell r="E76">
            <v>8888</v>
          </cell>
          <cell r="F76">
            <v>7</v>
          </cell>
        </row>
        <row r="77">
          <cell r="A77" t="str">
            <v>Ксилол</v>
          </cell>
          <cell r="B77">
            <v>3</v>
          </cell>
          <cell r="C77">
            <v>6</v>
          </cell>
          <cell r="D77" t="str">
            <v>0616</v>
          </cell>
          <cell r="E77" t="str">
            <v>0616</v>
          </cell>
          <cell r="F77">
            <v>7</v>
          </cell>
        </row>
        <row r="78">
          <cell r="A78" t="str">
            <v>Натр едкий (гидрат оксида натрия, гидрооксид натрия)</v>
          </cell>
          <cell r="B78">
            <v>1</v>
          </cell>
          <cell r="C78">
            <v>2</v>
          </cell>
          <cell r="D78">
            <v>150</v>
          </cell>
          <cell r="E78">
            <v>8888</v>
          </cell>
        </row>
        <row r="79">
          <cell r="A79" t="str">
            <v>Фтора газообразные соединения</v>
          </cell>
          <cell r="B79">
            <v>2</v>
          </cell>
          <cell r="C79">
            <v>5</v>
          </cell>
          <cell r="D79" t="str">
            <v>0342</v>
          </cell>
          <cell r="E79" t="str">
            <v>0342</v>
          </cell>
        </row>
        <row r="80">
          <cell r="A80" t="str">
            <v>Пыль коксовая и агломерационная</v>
          </cell>
          <cell r="B80">
            <v>4</v>
          </cell>
          <cell r="C80">
            <v>2</v>
          </cell>
          <cell r="D80">
            <v>2907</v>
          </cell>
          <cell r="E80">
            <v>8888</v>
          </cell>
        </row>
        <row r="81">
          <cell r="A81" t="str">
            <v>Смесь природных меркаптанов</v>
          </cell>
          <cell r="B81">
            <v>3</v>
          </cell>
          <cell r="C81">
            <v>6</v>
          </cell>
          <cell r="D81">
            <v>1716</v>
          </cell>
          <cell r="E81">
            <v>8888</v>
          </cell>
        </row>
        <row r="82">
          <cell r="A82" t="str">
            <v>Свинец и его соединения кроме тетраэтилсвинца</v>
          </cell>
          <cell r="B82">
            <v>1</v>
          </cell>
          <cell r="C82">
            <v>2</v>
          </cell>
          <cell r="D82" t="str">
            <v>0184</v>
          </cell>
          <cell r="E82" t="str">
            <v>0184</v>
          </cell>
        </row>
        <row r="83">
          <cell r="A83" t="str">
            <v>Акролеин</v>
          </cell>
          <cell r="B83">
            <v>2</v>
          </cell>
          <cell r="C83">
            <v>6</v>
          </cell>
          <cell r="D83">
            <v>1301</v>
          </cell>
          <cell r="E83">
            <v>1301</v>
          </cell>
          <cell r="F83">
            <v>7</v>
          </cell>
        </row>
        <row r="84">
          <cell r="A84" t="str">
            <v xml:space="preserve">Углеводороды предельные </v>
          </cell>
          <cell r="B84">
            <v>4</v>
          </cell>
          <cell r="C84">
            <v>6</v>
          </cell>
          <cell r="D84">
            <v>2754</v>
          </cell>
          <cell r="E84">
            <v>8888</v>
          </cell>
          <cell r="F84">
            <v>7</v>
          </cell>
        </row>
        <row r="85">
          <cell r="A85" t="str">
            <v>Метантиол (Метилмеркаптан)</v>
          </cell>
          <cell r="B85">
            <v>4</v>
          </cell>
          <cell r="C85">
            <v>6</v>
          </cell>
          <cell r="D85">
            <v>1715</v>
          </cell>
          <cell r="E85">
            <v>1715</v>
          </cell>
          <cell r="F85">
            <v>7</v>
          </cell>
        </row>
        <row r="86">
          <cell r="A86" t="str">
            <v>Этантиол (Этилмеркаптан)</v>
          </cell>
          <cell r="B86">
            <v>3</v>
          </cell>
          <cell r="C86">
            <v>6</v>
          </cell>
          <cell r="D86">
            <v>1728</v>
          </cell>
          <cell r="E86">
            <v>8888</v>
          </cell>
          <cell r="F86">
            <v>7</v>
          </cell>
        </row>
        <row r="87">
          <cell r="A87" t="str">
            <v>2-Этоксиэтанол (Этилцеллозольв, Этиловый эфир этиленгликоля)</v>
          </cell>
          <cell r="C87">
            <v>6</v>
          </cell>
          <cell r="D87">
            <v>1119</v>
          </cell>
          <cell r="E87">
            <v>8888</v>
          </cell>
          <cell r="F87">
            <v>7</v>
          </cell>
        </row>
        <row r="88">
          <cell r="A88" t="str">
            <v>Сольвент нафта</v>
          </cell>
          <cell r="C88">
            <v>6</v>
          </cell>
          <cell r="D88">
            <v>2750</v>
          </cell>
          <cell r="E88">
            <v>8888</v>
          </cell>
          <cell r="F88">
            <v>7</v>
          </cell>
        </row>
        <row r="89">
          <cell r="A89" t="str">
            <v>Пыль резины на основе метилвинилдихлорсилана/по летучим хлорсодерж./</v>
          </cell>
          <cell r="C89">
            <v>2</v>
          </cell>
          <cell r="D89">
            <v>3708</v>
          </cell>
          <cell r="E89">
            <v>8888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34567891011121314" displayName="Таблица134567891011121314" ref="A1:H46" totalsRowShown="0" headerRowDxfId="12" headerRowBorderDxfId="10" tableBorderDxfId="11" totalsRowBorderDxfId="9">
  <autoFilter ref="A1:H46"/>
  <tableColumns count="8">
    <tableColumn id="1" name="Код раздела 1" dataDxfId="8"/>
    <tableColumn id="2" name="Код загрязняющего вещества" dataDxfId="7">
      <calculatedColumnFormula>Таблица134567891011121314[[#This Row],[Код 2]]</calculatedColumnFormula>
    </tableColumn>
    <tableColumn id="3" name="Вещ-во" dataDxfId="6"/>
    <tableColumn id="4" name="ПДВ" dataDxfId="5"/>
    <tableColumn id="5" name="Факт" dataDxfId="4"/>
    <tableColumn id="6" name="Код 1" dataDxfId="3">
      <calculatedColumnFormula>VLOOKUP(C2,'[1]коды веществ'!A:F,3,FALSE)</calculatedColumnFormula>
    </tableColumn>
    <tableColumn id="7" name="Код 2" dataDxfId="2">
      <calculatedColumnFormula>VLOOKUP(C2,'[1]коды веществ'!A:F,5,FALSE)</calculatedColumnFormula>
    </tableColumn>
    <tableColumn id="8" name="Код 5" dataDxfId="1">
      <calculatedColumnFormula>VLOOKUP(C2,'[1]коды веществ'!A:F,6,FALSE)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B1" workbookViewId="0">
      <selection activeCell="R13" sqref="R13"/>
    </sheetView>
  </sheetViews>
  <sheetFormatPr defaultRowHeight="15" x14ac:dyDescent="0.25"/>
  <cols>
    <col min="1" max="1" width="10.42578125" hidden="1" customWidth="1"/>
    <col min="2" max="2" width="9" style="1" customWidth="1"/>
    <col min="3" max="3" width="49" customWidth="1"/>
    <col min="4" max="5" width="11" customWidth="1"/>
    <col min="6" max="6" width="7.28515625" customWidth="1"/>
    <col min="7" max="7" width="7.140625" customWidth="1"/>
    <col min="8" max="8" width="6.85546875" customWidth="1"/>
    <col min="9" max="9" width="0.7109375" customWidth="1"/>
    <col min="10" max="10" width="1.7109375" customWidth="1"/>
    <col min="12" max="12" width="12.28515625" customWidth="1"/>
    <col min="13" max="13" width="32" customWidth="1"/>
    <col min="14" max="14" width="10.28515625" customWidth="1"/>
    <col min="15" max="15" width="13.42578125" customWidth="1"/>
  </cols>
  <sheetData>
    <row r="1" spans="1:15" ht="60" customHeight="1" thickBot="1" x14ac:dyDescent="0.3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2"/>
      <c r="K1" s="7" t="s">
        <v>8</v>
      </c>
      <c r="L1" s="8" t="s">
        <v>1</v>
      </c>
      <c r="M1" s="8" t="s">
        <v>9</v>
      </c>
      <c r="N1" s="9" t="s">
        <v>10</v>
      </c>
      <c r="O1" s="10" t="s">
        <v>11</v>
      </c>
    </row>
    <row r="2" spans="1:15" x14ac:dyDescent="0.25">
      <c r="A2" s="11"/>
      <c r="B2" s="12" t="str">
        <f>Таблица134567891011121314[[#This Row],[Код 2]]</f>
        <v>х</v>
      </c>
      <c r="C2" s="13" t="s">
        <v>12</v>
      </c>
      <c r="D2" s="14">
        <v>4.6806E-3</v>
      </c>
      <c r="E2" s="14">
        <v>4.6806E-3</v>
      </c>
      <c r="F2" s="15">
        <f>VLOOKUP(C2,'[1]коды веществ'!A:F,3,FALSE)</f>
        <v>120</v>
      </c>
      <c r="G2" s="12" t="str">
        <f>VLOOKUP(C2,'[1]коды веществ'!A:F,5,FALSE)</f>
        <v>х</v>
      </c>
      <c r="H2" s="16">
        <f>VLOOKUP(C2,'[1]коды веществ'!A:F,6,FALSE)</f>
        <v>0</v>
      </c>
      <c r="I2" s="2"/>
      <c r="J2" s="17"/>
      <c r="K2" s="18">
        <v>201</v>
      </c>
      <c r="L2" s="19" t="s">
        <v>13</v>
      </c>
      <c r="M2" s="19" t="s">
        <v>14</v>
      </c>
      <c r="N2" s="20">
        <f>ROUND(O2,3)</f>
        <v>0</v>
      </c>
      <c r="O2" s="21">
        <v>7.54E-9</v>
      </c>
    </row>
    <row r="3" spans="1:15" x14ac:dyDescent="0.25">
      <c r="A3" s="11"/>
      <c r="B3" s="12" t="str">
        <f>Таблица134567891011121314[[#This Row],[Код 2]]</f>
        <v>х</v>
      </c>
      <c r="C3" s="22" t="s">
        <v>15</v>
      </c>
      <c r="D3" s="14">
        <v>2.8801299999999998E-2</v>
      </c>
      <c r="E3" s="14">
        <v>2.8801299999999998E-2</v>
      </c>
      <c r="F3" s="15">
        <f>VLOOKUP(C3,'[1]коды веществ'!A:F,3,FALSE)</f>
        <v>122</v>
      </c>
      <c r="G3" s="12" t="str">
        <f>VLOOKUP(C3,'[1]коды веществ'!A:F,5,FALSE)</f>
        <v>х</v>
      </c>
      <c r="H3" s="16">
        <f>VLOOKUP(C3,'[1]коды веществ'!A:F,6,FALSE)</f>
        <v>0</v>
      </c>
      <c r="I3" s="2"/>
      <c r="J3" s="17"/>
      <c r="K3" s="24">
        <v>202</v>
      </c>
      <c r="L3" s="25">
        <v>2704</v>
      </c>
      <c r="M3" s="25" t="s">
        <v>16</v>
      </c>
      <c r="N3" s="23">
        <f t="shared" ref="N3:N30" si="0">ROUND(O3,3)</f>
        <v>1E-3</v>
      </c>
      <c r="O3" s="26">
        <v>1.3868999999999999E-3</v>
      </c>
    </row>
    <row r="4" spans="1:15" s="29" customFormat="1" x14ac:dyDescent="0.25">
      <c r="A4" s="11"/>
      <c r="B4" s="12" t="str">
        <f>Таблица134567891011121314[[#This Row],[Код 2]]</f>
        <v>0703</v>
      </c>
      <c r="C4" s="13" t="s">
        <v>14</v>
      </c>
      <c r="D4" s="14">
        <v>7.54E-9</v>
      </c>
      <c r="E4" s="14">
        <v>7.54E-9</v>
      </c>
      <c r="F4" s="15">
        <f>VLOOKUP(C4,'[1]коды веществ'!A:F,3,FALSE)</f>
        <v>401</v>
      </c>
      <c r="G4" s="12" t="str">
        <f>VLOOKUP(C4,'[1]коды веществ'!A:F,5,FALSE)</f>
        <v>0703</v>
      </c>
      <c r="H4" s="16">
        <f>VLOOKUP(C4,'[1]коды веществ'!A:F,6,FALSE)</f>
        <v>7</v>
      </c>
      <c r="I4" s="2"/>
      <c r="J4" s="17"/>
      <c r="K4" s="24">
        <f>K3+1</f>
        <v>203</v>
      </c>
      <c r="L4" s="27" t="s">
        <v>17</v>
      </c>
      <c r="M4" s="27" t="s">
        <v>18</v>
      </c>
      <c r="N4" s="23">
        <f t="shared" si="0"/>
        <v>0</v>
      </c>
      <c r="O4" s="28">
        <v>1.4999999999999999E-4</v>
      </c>
    </row>
    <row r="5" spans="1:15" ht="30" x14ac:dyDescent="0.25">
      <c r="A5" s="11"/>
      <c r="B5" s="12">
        <f>Таблица134567891011121314[[#This Row],[Код 2]]</f>
        <v>2704</v>
      </c>
      <c r="C5" s="13" t="s">
        <v>16</v>
      </c>
      <c r="D5" s="14">
        <v>1.3868999999999999E-3</v>
      </c>
      <c r="E5" s="14">
        <v>1.3868999999999999E-3</v>
      </c>
      <c r="F5" s="15">
        <f>VLOOKUP(C5,'[1]коды веществ'!A:F,3,FALSE)</f>
        <v>6</v>
      </c>
      <c r="G5" s="12">
        <f>VLOOKUP(C5,'[1]коды веществ'!A:F,5,FALSE)</f>
        <v>2704</v>
      </c>
      <c r="H5" s="16">
        <f>VLOOKUP(C5,'[1]коды веществ'!A:F,6,FALSE)</f>
        <v>7</v>
      </c>
      <c r="I5" s="2"/>
      <c r="J5" s="17"/>
      <c r="K5" s="24">
        <f t="shared" ref="K5:K31" si="1">K4+1</f>
        <v>204</v>
      </c>
      <c r="L5" s="25">
        <v>1325</v>
      </c>
      <c r="M5" s="25" t="s">
        <v>19</v>
      </c>
      <c r="N5" s="23">
        <f t="shared" si="0"/>
        <v>0</v>
      </c>
      <c r="O5" s="26">
        <v>3.0000000000000001E-5</v>
      </c>
    </row>
    <row r="6" spans="1:15" x14ac:dyDescent="0.25">
      <c r="A6" s="11"/>
      <c r="B6" s="12" t="str">
        <f>Таблица134567891011121314[[#This Row],[Код 2]]</f>
        <v>х</v>
      </c>
      <c r="C6" s="13" t="s">
        <v>20</v>
      </c>
      <c r="D6" s="14">
        <v>2.5970000000000002E-4</v>
      </c>
      <c r="E6" s="14">
        <v>2.5970000000000002E-4</v>
      </c>
      <c r="F6" s="15">
        <f>VLOOKUP(C6,'[1]коды веществ'!A:F,3,FALSE)</f>
        <v>330</v>
      </c>
      <c r="G6" s="12" t="str">
        <f>VLOOKUP(C6,'[1]коды веществ'!A:F,5,FALSE)</f>
        <v>х</v>
      </c>
      <c r="H6" s="16">
        <f>VLOOKUP(C6,'[1]коды веществ'!A:F,6,FALSE)</f>
        <v>0</v>
      </c>
      <c r="I6" s="2"/>
      <c r="J6" s="17"/>
      <c r="K6" s="24">
        <f t="shared" si="1"/>
        <v>205</v>
      </c>
      <c r="L6" s="25"/>
      <c r="M6" s="25"/>
      <c r="N6" s="23">
        <f t="shared" si="0"/>
        <v>0</v>
      </c>
      <c r="O6" s="26"/>
    </row>
    <row r="7" spans="1:15" x14ac:dyDescent="0.25">
      <c r="A7" s="11"/>
      <c r="B7" s="12">
        <f>Таблица134567891011121314[[#This Row],[Код 2]]</f>
        <v>8888</v>
      </c>
      <c r="C7" s="13" t="s">
        <v>21</v>
      </c>
      <c r="D7" s="14">
        <v>7.5000000000000002E-4</v>
      </c>
      <c r="E7" s="14">
        <v>7.5000000000000002E-4</v>
      </c>
      <c r="F7" s="15">
        <f>VLOOKUP(C7,'[1]коды веществ'!A:F,3,FALSE)</f>
        <v>6</v>
      </c>
      <c r="G7" s="12">
        <f>VLOOKUP(C7,'[1]коды веществ'!A:F,5,FALSE)</f>
        <v>8888</v>
      </c>
      <c r="H7" s="16">
        <f>VLOOKUP(C7,'[1]коды веществ'!A:F,6,FALSE)</f>
        <v>7</v>
      </c>
      <c r="I7" s="2"/>
      <c r="J7" s="17"/>
      <c r="K7" s="24">
        <f t="shared" si="1"/>
        <v>206</v>
      </c>
      <c r="L7" s="25"/>
      <c r="M7" s="25"/>
      <c r="N7" s="23">
        <f t="shared" si="0"/>
        <v>0</v>
      </c>
      <c r="O7" s="26"/>
    </row>
    <row r="8" spans="1:15" x14ac:dyDescent="0.25">
      <c r="A8" s="11"/>
      <c r="B8" s="12" t="str">
        <f>Таблица134567891011121314[[#This Row],[Код 2]]</f>
        <v>х</v>
      </c>
      <c r="C8" s="30" t="s">
        <v>22</v>
      </c>
      <c r="D8" s="14">
        <v>0.1175278</v>
      </c>
      <c r="E8" s="14">
        <v>0.1175278</v>
      </c>
      <c r="F8" s="15">
        <f>VLOOKUP(C8,'[1]коды веществ'!A:F,3,FALSE)</f>
        <v>337</v>
      </c>
      <c r="G8" s="12" t="str">
        <f>VLOOKUP(C8,'[1]коды веществ'!A:F,5,FALSE)</f>
        <v>х</v>
      </c>
      <c r="H8" s="16">
        <f>VLOOKUP(C8,'[1]коды веществ'!A:F,6,FALSE)</f>
        <v>0</v>
      </c>
      <c r="I8" s="2"/>
      <c r="J8" s="17"/>
      <c r="K8" s="24">
        <f t="shared" si="1"/>
        <v>207</v>
      </c>
      <c r="L8" s="25"/>
      <c r="M8" s="25"/>
      <c r="N8" s="23">
        <f>ROUND(O8,3)</f>
        <v>0</v>
      </c>
      <c r="O8" s="26"/>
    </row>
    <row r="9" spans="1:15" x14ac:dyDescent="0.25">
      <c r="A9" s="11"/>
      <c r="B9" s="12" t="str">
        <f>Таблица134567891011121314[[#This Row],[Код 2]]</f>
        <v>0328</v>
      </c>
      <c r="C9" s="30" t="s">
        <v>18</v>
      </c>
      <c r="D9" s="14">
        <v>1.4999999999999999E-4</v>
      </c>
      <c r="E9" s="14">
        <v>1.4999999999999999E-4</v>
      </c>
      <c r="F9" s="15">
        <f>VLOOKUP(C9,'[1]коды веществ'!A:F,3,FALSE)</f>
        <v>2</v>
      </c>
      <c r="G9" s="12" t="str">
        <f>VLOOKUP(C9,'[1]коды веществ'!A:F,5,FALSE)</f>
        <v>0328</v>
      </c>
      <c r="H9" s="16">
        <f>VLOOKUP(C9,'[1]коды веществ'!A:F,6,FALSE)</f>
        <v>0</v>
      </c>
      <c r="I9" s="2"/>
      <c r="J9" s="17"/>
      <c r="K9" s="24">
        <f t="shared" si="1"/>
        <v>208</v>
      </c>
      <c r="L9" s="25"/>
      <c r="M9" s="25"/>
      <c r="N9" s="23">
        <f t="shared" si="0"/>
        <v>0</v>
      </c>
      <c r="O9" s="26"/>
    </row>
    <row r="10" spans="1:15" x14ac:dyDescent="0.25">
      <c r="A10" s="11"/>
      <c r="B10" s="12">
        <f>Таблица134567891011121314[[#This Row],[Код 2]]</f>
        <v>1325</v>
      </c>
      <c r="C10" s="13" t="s">
        <v>19</v>
      </c>
      <c r="D10" s="14">
        <v>3.0000000000000001E-5</v>
      </c>
      <c r="E10" s="14">
        <v>3.0000000000000001E-5</v>
      </c>
      <c r="F10" s="15">
        <f>VLOOKUP(C10,'[1]коды веществ'!A:F,3,FALSE)</f>
        <v>6</v>
      </c>
      <c r="G10" s="12">
        <f>VLOOKUP(C10,'[1]коды веществ'!A:F,5,FALSE)</f>
        <v>1325</v>
      </c>
      <c r="H10" s="16">
        <f>VLOOKUP(C10,'[1]коды веществ'!A:F,6,FALSE)</f>
        <v>7</v>
      </c>
      <c r="I10" s="2"/>
      <c r="J10" s="17"/>
      <c r="K10" s="24">
        <f t="shared" si="1"/>
        <v>209</v>
      </c>
      <c r="L10" s="25"/>
      <c r="M10" s="25"/>
      <c r="N10" s="23">
        <f t="shared" si="0"/>
        <v>0</v>
      </c>
      <c r="O10" s="26"/>
    </row>
    <row r="11" spans="1:15" x14ac:dyDescent="0.25">
      <c r="A11" s="11"/>
      <c r="B11" s="12" t="e">
        <f>Таблица134567891011121314[[#This Row],[Код 2]]</f>
        <v>#N/A</v>
      </c>
      <c r="C11" s="13"/>
      <c r="D11" s="14"/>
      <c r="E11" s="14"/>
      <c r="F11" s="15" t="e">
        <f>VLOOKUP(C11,'[1]коды веществ'!A:F,3,FALSE)</f>
        <v>#N/A</v>
      </c>
      <c r="G11" s="31" t="e">
        <f>VLOOKUP(C11,'[1]коды веществ'!A:F,5,FALSE)</f>
        <v>#N/A</v>
      </c>
      <c r="H11" s="16" t="e">
        <f>VLOOKUP(C11,'[1]коды веществ'!A:F,6,FALSE)</f>
        <v>#N/A</v>
      </c>
      <c r="I11" s="2"/>
      <c r="K11" s="24">
        <f t="shared" si="1"/>
        <v>210</v>
      </c>
      <c r="L11" s="32"/>
      <c r="M11" s="32"/>
      <c r="N11" s="23">
        <f t="shared" si="0"/>
        <v>0</v>
      </c>
      <c r="O11" s="33"/>
    </row>
    <row r="12" spans="1:15" x14ac:dyDescent="0.25">
      <c r="A12" s="11"/>
      <c r="B12" s="12" t="e">
        <f>Таблица134567891011121314[[#This Row],[Код 2]]</f>
        <v>#N/A</v>
      </c>
      <c r="C12" s="13"/>
      <c r="D12" s="14"/>
      <c r="E12" s="14"/>
      <c r="F12" s="15" t="e">
        <f>VLOOKUP(C12,'[1]коды веществ'!A:F,3,FALSE)</f>
        <v>#N/A</v>
      </c>
      <c r="G12" s="12" t="e">
        <f>VLOOKUP(C12,'[1]коды веществ'!A:F,5,FALSE)</f>
        <v>#N/A</v>
      </c>
      <c r="H12" s="16" t="e">
        <f>VLOOKUP(C12,'[1]коды веществ'!A:F,6,FALSE)</f>
        <v>#N/A</v>
      </c>
      <c r="I12" s="2"/>
      <c r="K12" s="24">
        <f t="shared" si="1"/>
        <v>211</v>
      </c>
      <c r="L12" s="32"/>
      <c r="M12" s="32"/>
      <c r="N12" s="23">
        <f t="shared" si="0"/>
        <v>0</v>
      </c>
      <c r="O12" s="33"/>
    </row>
    <row r="13" spans="1:15" x14ac:dyDescent="0.25">
      <c r="A13" s="11"/>
      <c r="B13" s="12" t="e">
        <f>Таблица134567891011121314[[#This Row],[Код 2]]</f>
        <v>#N/A</v>
      </c>
      <c r="C13" s="13"/>
      <c r="D13" s="14"/>
      <c r="E13" s="14"/>
      <c r="F13" s="15" t="e">
        <f>VLOOKUP(C13,'[1]коды веществ'!A:F,3,FALSE)</f>
        <v>#N/A</v>
      </c>
      <c r="G13" s="12" t="e">
        <f>VLOOKUP(C13,'[1]коды веществ'!A:F,5,FALSE)</f>
        <v>#N/A</v>
      </c>
      <c r="H13" s="16" t="e">
        <f>VLOOKUP(C13,'[1]коды веществ'!A:F,6,FALSE)</f>
        <v>#N/A</v>
      </c>
      <c r="I13" s="2"/>
      <c r="K13" s="24">
        <f t="shared" si="1"/>
        <v>212</v>
      </c>
      <c r="L13" s="32"/>
      <c r="M13" s="32"/>
      <c r="N13" s="23">
        <f t="shared" si="0"/>
        <v>0</v>
      </c>
      <c r="O13" s="33"/>
    </row>
    <row r="14" spans="1:15" x14ac:dyDescent="0.25">
      <c r="A14" s="11"/>
      <c r="B14" s="12" t="e">
        <f>Таблица134567891011121314[[#This Row],[Код 2]]</f>
        <v>#N/A</v>
      </c>
      <c r="C14" s="13"/>
      <c r="D14" s="14"/>
      <c r="E14" s="14"/>
      <c r="F14" s="15" t="e">
        <f>VLOOKUP(C14,'[1]коды веществ'!A:F,3,FALSE)</f>
        <v>#N/A</v>
      </c>
      <c r="G14" s="12" t="e">
        <f>VLOOKUP(C14,'[1]коды веществ'!A:F,5,FALSE)</f>
        <v>#N/A</v>
      </c>
      <c r="H14" s="16" t="e">
        <f>VLOOKUP(C14,'[1]коды веществ'!A:F,6,FALSE)</f>
        <v>#N/A</v>
      </c>
      <c r="I14" s="2"/>
      <c r="K14" s="24">
        <f t="shared" si="1"/>
        <v>213</v>
      </c>
      <c r="L14" s="32"/>
      <c r="M14" s="32"/>
      <c r="N14" s="23">
        <f t="shared" si="0"/>
        <v>0</v>
      </c>
      <c r="O14" s="33"/>
    </row>
    <row r="15" spans="1:15" x14ac:dyDescent="0.25">
      <c r="A15" s="11"/>
      <c r="B15" s="12" t="e">
        <f>Таблица134567891011121314[[#This Row],[Код 2]]</f>
        <v>#N/A</v>
      </c>
      <c r="C15" s="13"/>
      <c r="D15" s="14"/>
      <c r="E15" s="14"/>
      <c r="F15" s="15" t="e">
        <f>VLOOKUP(C15,'[1]коды веществ'!A:F,3,FALSE)</f>
        <v>#N/A</v>
      </c>
      <c r="G15" s="12" t="e">
        <f>VLOOKUP(C15,'[1]коды веществ'!A:F,5,FALSE)</f>
        <v>#N/A</v>
      </c>
      <c r="H15" s="16" t="e">
        <f>VLOOKUP(C15,'[1]коды веществ'!A:F,6,FALSE)</f>
        <v>#N/A</v>
      </c>
      <c r="I15" s="2"/>
      <c r="K15" s="24">
        <f t="shared" si="1"/>
        <v>214</v>
      </c>
      <c r="L15" s="32"/>
      <c r="M15" s="32"/>
      <c r="N15" s="23">
        <f t="shared" si="0"/>
        <v>0</v>
      </c>
      <c r="O15" s="33"/>
    </row>
    <row r="16" spans="1:15" x14ac:dyDescent="0.25">
      <c r="A16" s="11"/>
      <c r="B16" s="12" t="e">
        <f>Таблица134567891011121314[[#This Row],[Код 2]]</f>
        <v>#N/A</v>
      </c>
      <c r="C16" s="13"/>
      <c r="D16" s="14"/>
      <c r="E16" s="14"/>
      <c r="F16" s="15" t="e">
        <f>VLOOKUP(C16,'[1]коды веществ'!A:F,3,FALSE)</f>
        <v>#N/A</v>
      </c>
      <c r="G16" s="12" t="e">
        <f>VLOOKUP(C16,'[1]коды веществ'!A:F,5,FALSE)</f>
        <v>#N/A</v>
      </c>
      <c r="H16" s="16" t="e">
        <f>VLOOKUP(C16,'[1]коды веществ'!A:F,6,FALSE)</f>
        <v>#N/A</v>
      </c>
      <c r="I16" s="2"/>
      <c r="K16" s="24">
        <f t="shared" si="1"/>
        <v>215</v>
      </c>
      <c r="L16" s="32"/>
      <c r="M16" s="32"/>
      <c r="N16" s="23">
        <f t="shared" si="0"/>
        <v>0</v>
      </c>
      <c r="O16" s="33"/>
    </row>
    <row r="17" spans="1:15" ht="30.75" customHeight="1" x14ac:dyDescent="0.25">
      <c r="A17" s="11"/>
      <c r="B17" s="12" t="e">
        <f>Таблица134567891011121314[[#This Row],[Код 2]]</f>
        <v>#N/A</v>
      </c>
      <c r="C17" s="30"/>
      <c r="D17" s="34"/>
      <c r="E17" s="14"/>
      <c r="F17" s="15" t="e">
        <f>VLOOKUP(C17,'[1]коды веществ'!A:F,3,FALSE)</f>
        <v>#N/A</v>
      </c>
      <c r="G17" s="12" t="e">
        <f>VLOOKUP(C17,'[1]коды веществ'!A:F,5,FALSE)</f>
        <v>#N/A</v>
      </c>
      <c r="H17" s="16" t="e">
        <f>VLOOKUP(C17,'[1]коды веществ'!A:F,6,FALSE)</f>
        <v>#N/A</v>
      </c>
      <c r="I17" s="2"/>
      <c r="K17" s="24">
        <f t="shared" si="1"/>
        <v>216</v>
      </c>
      <c r="L17" s="32"/>
      <c r="M17" s="32"/>
      <c r="N17" s="23">
        <f t="shared" si="0"/>
        <v>0</v>
      </c>
      <c r="O17" s="33"/>
    </row>
    <row r="18" spans="1:15" x14ac:dyDescent="0.25">
      <c r="A18" s="11"/>
      <c r="B18" s="12" t="e">
        <f>Таблица134567891011121314[[#This Row],[Код 2]]</f>
        <v>#N/A</v>
      </c>
      <c r="C18" s="13"/>
      <c r="D18" s="14"/>
      <c r="E18" s="14"/>
      <c r="F18" s="15" t="e">
        <f>VLOOKUP(C18,'[1]коды веществ'!A:F,3,FALSE)</f>
        <v>#N/A</v>
      </c>
      <c r="G18" s="12" t="e">
        <f>VLOOKUP(C18,'[1]коды веществ'!A:F,5,FALSE)</f>
        <v>#N/A</v>
      </c>
      <c r="H18" s="16" t="e">
        <f>VLOOKUP(C18,'[1]коды веществ'!A:F,6,FALSE)</f>
        <v>#N/A</v>
      </c>
      <c r="I18" s="2"/>
      <c r="K18" s="24">
        <f t="shared" si="1"/>
        <v>217</v>
      </c>
      <c r="L18" s="32"/>
      <c r="M18" s="32"/>
      <c r="N18" s="23">
        <f t="shared" si="0"/>
        <v>0</v>
      </c>
      <c r="O18" s="33"/>
    </row>
    <row r="19" spans="1:15" x14ac:dyDescent="0.25">
      <c r="A19" s="11"/>
      <c r="B19" s="12" t="e">
        <f>Таблица134567891011121314[[#This Row],[Код 2]]</f>
        <v>#N/A</v>
      </c>
      <c r="C19" s="13"/>
      <c r="D19" s="14"/>
      <c r="E19" s="14"/>
      <c r="F19" s="15" t="e">
        <f>VLOOKUP(C19,'[1]коды веществ'!A:F,3,FALSE)</f>
        <v>#N/A</v>
      </c>
      <c r="G19" s="12" t="e">
        <f>VLOOKUP(C19,'[1]коды веществ'!A:F,5,FALSE)</f>
        <v>#N/A</v>
      </c>
      <c r="H19" s="16" t="e">
        <f>VLOOKUP(C19,'[1]коды веществ'!A:F,6,FALSE)</f>
        <v>#N/A</v>
      </c>
      <c r="I19" s="2"/>
      <c r="K19" s="24">
        <f t="shared" si="1"/>
        <v>218</v>
      </c>
      <c r="L19" s="32"/>
      <c r="M19" s="32"/>
      <c r="N19" s="23">
        <f t="shared" si="0"/>
        <v>0</v>
      </c>
      <c r="O19" s="33"/>
    </row>
    <row r="20" spans="1:15" x14ac:dyDescent="0.25">
      <c r="A20" s="11"/>
      <c r="B20" s="12" t="e">
        <f>Таблица134567891011121314[[#This Row],[Код 2]]</f>
        <v>#N/A</v>
      </c>
      <c r="C20" s="13"/>
      <c r="D20" s="14"/>
      <c r="E20" s="14"/>
      <c r="F20" s="15" t="e">
        <f>VLOOKUP(C20,'[1]коды веществ'!A:F,3,FALSE)</f>
        <v>#N/A</v>
      </c>
      <c r="G20" s="12" t="e">
        <f>VLOOKUP(C20,'[1]коды веществ'!A:F,5,FALSE)</f>
        <v>#N/A</v>
      </c>
      <c r="H20" s="16" t="e">
        <f>VLOOKUP(C20,'[1]коды веществ'!A:F,6,FALSE)</f>
        <v>#N/A</v>
      </c>
      <c r="I20" s="2"/>
      <c r="K20" s="24">
        <f t="shared" si="1"/>
        <v>219</v>
      </c>
      <c r="L20" s="32"/>
      <c r="M20" s="32"/>
      <c r="N20" s="23">
        <f t="shared" si="0"/>
        <v>0</v>
      </c>
      <c r="O20" s="33"/>
    </row>
    <row r="21" spans="1:15" x14ac:dyDescent="0.25">
      <c r="A21" s="11"/>
      <c r="B21" s="12" t="e">
        <f>Таблица134567891011121314[[#This Row],[Код 2]]</f>
        <v>#N/A</v>
      </c>
      <c r="C21" s="35"/>
      <c r="D21" s="14"/>
      <c r="E21" s="14"/>
      <c r="F21" s="15" t="e">
        <f>VLOOKUP(C21,'[1]коды веществ'!A:F,3,FALSE)</f>
        <v>#N/A</v>
      </c>
      <c r="G21" s="12" t="e">
        <f>VLOOKUP(C21,'[1]коды веществ'!A:F,5,FALSE)</f>
        <v>#N/A</v>
      </c>
      <c r="H21" s="16" t="e">
        <f>VLOOKUP(C21,'[1]коды веществ'!A:F,6,FALSE)</f>
        <v>#N/A</v>
      </c>
      <c r="I21" s="2"/>
      <c r="K21" s="24">
        <f>K20+1</f>
        <v>220</v>
      </c>
      <c r="L21" s="32"/>
      <c r="M21" s="32"/>
      <c r="N21" s="23">
        <f t="shared" si="0"/>
        <v>0</v>
      </c>
      <c r="O21" s="33"/>
    </row>
    <row r="22" spans="1:15" x14ac:dyDescent="0.25">
      <c r="A22" s="11"/>
      <c r="B22" s="12" t="e">
        <f>Таблица134567891011121314[[#This Row],[Код 2]]</f>
        <v>#N/A</v>
      </c>
      <c r="C22" s="13"/>
      <c r="D22" s="14"/>
      <c r="E22" s="14"/>
      <c r="F22" s="15" t="e">
        <f>VLOOKUP(C22,'[1]коды веществ'!A:F,3,FALSE)</f>
        <v>#N/A</v>
      </c>
      <c r="G22" s="12" t="e">
        <f>VLOOKUP(C22,'[1]коды веществ'!A:F,5,FALSE)</f>
        <v>#N/A</v>
      </c>
      <c r="H22" s="16" t="e">
        <f>VLOOKUP(C22,'[1]коды веществ'!A:F,6,FALSE)</f>
        <v>#N/A</v>
      </c>
      <c r="I22" s="2"/>
      <c r="K22" s="24">
        <f t="shared" si="1"/>
        <v>221</v>
      </c>
      <c r="L22" s="32"/>
      <c r="M22" s="32"/>
      <c r="N22" s="23">
        <f t="shared" si="0"/>
        <v>0</v>
      </c>
      <c r="O22" s="33"/>
    </row>
    <row r="23" spans="1:15" ht="45.75" customHeight="1" x14ac:dyDescent="0.25">
      <c r="A23" s="11"/>
      <c r="B23" s="12" t="e">
        <f>Таблица134567891011121314[[#This Row],[Код 2]]</f>
        <v>#N/A</v>
      </c>
      <c r="C23" s="30"/>
      <c r="D23" s="14"/>
      <c r="E23" s="14"/>
      <c r="F23" s="15" t="e">
        <f>VLOOKUP(C23,'[1]коды веществ'!A:F,3,FALSE)</f>
        <v>#N/A</v>
      </c>
      <c r="G23" s="12" t="e">
        <f>VLOOKUP(C23,'[1]коды веществ'!A:F,5,FALSE)</f>
        <v>#N/A</v>
      </c>
      <c r="H23" s="16" t="e">
        <f>VLOOKUP(C23,'[1]коды веществ'!A:F,6,FALSE)</f>
        <v>#N/A</v>
      </c>
      <c r="I23" s="2"/>
      <c r="K23" s="24">
        <f t="shared" si="1"/>
        <v>222</v>
      </c>
      <c r="L23" s="32"/>
      <c r="M23" s="32"/>
      <c r="N23" s="23">
        <f t="shared" si="0"/>
        <v>0</v>
      </c>
      <c r="O23" s="33"/>
    </row>
    <row r="24" spans="1:15" x14ac:dyDescent="0.25">
      <c r="A24" s="11"/>
      <c r="B24" s="12" t="e">
        <f>Таблица134567891011121314[[#This Row],[Код 2]]</f>
        <v>#N/A</v>
      </c>
      <c r="C24" s="13"/>
      <c r="D24" s="14"/>
      <c r="E24" s="14"/>
      <c r="F24" s="15" t="e">
        <f>VLOOKUP(C24,'[1]коды веществ'!A:F,3,FALSE)</f>
        <v>#N/A</v>
      </c>
      <c r="G24" s="12" t="e">
        <f>VLOOKUP(C24,'[1]коды веществ'!A:F,5,FALSE)</f>
        <v>#N/A</v>
      </c>
      <c r="H24" s="16" t="e">
        <f>VLOOKUP(C24,'[1]коды веществ'!A:F,6,FALSE)</f>
        <v>#N/A</v>
      </c>
      <c r="I24" s="2"/>
      <c r="K24" s="24">
        <f>K23+1</f>
        <v>223</v>
      </c>
      <c r="L24" s="32"/>
      <c r="M24" s="32"/>
      <c r="N24" s="23">
        <f t="shared" si="0"/>
        <v>0</v>
      </c>
      <c r="O24" s="33"/>
    </row>
    <row r="25" spans="1:15" x14ac:dyDescent="0.25">
      <c r="A25" s="11"/>
      <c r="B25" s="12" t="e">
        <f>Таблица134567891011121314[[#This Row],[Код 2]]</f>
        <v>#N/A</v>
      </c>
      <c r="C25" s="13"/>
      <c r="D25" s="14"/>
      <c r="E25" s="14"/>
      <c r="F25" s="15" t="e">
        <f>VLOOKUP(C25,'[1]коды веществ'!A:F,3,FALSE)</f>
        <v>#N/A</v>
      </c>
      <c r="G25" s="12" t="e">
        <f>VLOOKUP(C25,'[1]коды веществ'!A:F,5,FALSE)</f>
        <v>#N/A</v>
      </c>
      <c r="H25" s="16" t="e">
        <f>VLOOKUP(C25,'[1]коды веществ'!A:F,6,FALSE)</f>
        <v>#N/A</v>
      </c>
      <c r="I25" s="2"/>
      <c r="K25" s="24">
        <f t="shared" si="1"/>
        <v>224</v>
      </c>
      <c r="L25" s="32"/>
      <c r="M25" s="32"/>
      <c r="N25" s="23">
        <f t="shared" si="0"/>
        <v>0</v>
      </c>
      <c r="O25" s="33"/>
    </row>
    <row r="26" spans="1:15" ht="21.75" customHeight="1" x14ac:dyDescent="0.25">
      <c r="A26" s="11"/>
      <c r="B26" s="12" t="e">
        <f>Таблица134567891011121314[[#This Row],[Код 2]]</f>
        <v>#N/A</v>
      </c>
      <c r="C26" s="36"/>
      <c r="D26" s="14"/>
      <c r="E26" s="14"/>
      <c r="F26" s="15" t="e">
        <f>VLOOKUP(C26,'[1]коды веществ'!A:F,3,FALSE)</f>
        <v>#N/A</v>
      </c>
      <c r="G26" s="12" t="e">
        <f>VLOOKUP(C26,'[1]коды веществ'!A:F,5,FALSE)</f>
        <v>#N/A</v>
      </c>
      <c r="H26" s="16" t="e">
        <f>VLOOKUP(C26,'[1]коды веществ'!A:F,6,FALSE)</f>
        <v>#N/A</v>
      </c>
      <c r="I26" s="2"/>
      <c r="K26" s="24">
        <f t="shared" si="1"/>
        <v>225</v>
      </c>
      <c r="L26" s="32"/>
      <c r="M26" s="32"/>
      <c r="N26" s="23">
        <f t="shared" si="0"/>
        <v>0</v>
      </c>
      <c r="O26" s="33"/>
    </row>
    <row r="27" spans="1:15" ht="28.5" customHeight="1" x14ac:dyDescent="0.25">
      <c r="A27" s="11"/>
      <c r="B27" s="12" t="e">
        <f>Таблица134567891011121314[[#This Row],[Код 2]]</f>
        <v>#N/A</v>
      </c>
      <c r="C27" s="36"/>
      <c r="D27" s="14"/>
      <c r="E27" s="14"/>
      <c r="F27" s="15" t="e">
        <f>VLOOKUP(C27,'[1]коды веществ'!A:F,3,FALSE)</f>
        <v>#N/A</v>
      </c>
      <c r="G27" s="12" t="e">
        <f>VLOOKUP(C27,'[1]коды веществ'!A:F,5,FALSE)</f>
        <v>#N/A</v>
      </c>
      <c r="H27" s="16" t="e">
        <f>VLOOKUP(C27,'[1]коды веществ'!A:F,6,FALSE)</f>
        <v>#N/A</v>
      </c>
      <c r="I27" s="2"/>
      <c r="K27" s="24">
        <f t="shared" si="1"/>
        <v>226</v>
      </c>
      <c r="L27" s="32"/>
      <c r="M27" s="32"/>
      <c r="N27" s="23">
        <f t="shared" si="0"/>
        <v>0</v>
      </c>
      <c r="O27" s="33"/>
    </row>
    <row r="28" spans="1:15" x14ac:dyDescent="0.25">
      <c r="A28" s="11"/>
      <c r="B28" s="12" t="e">
        <f>Таблица134567891011121314[[#This Row],[Код 2]]</f>
        <v>#N/A</v>
      </c>
      <c r="C28" s="37"/>
      <c r="D28" s="14"/>
      <c r="E28" s="14"/>
      <c r="F28" s="15" t="e">
        <f>VLOOKUP(C28,'[1]коды веществ'!A:F,3,FALSE)</f>
        <v>#N/A</v>
      </c>
      <c r="G28" s="12" t="e">
        <f>VLOOKUP(C28,'[1]коды веществ'!A:F,5,FALSE)</f>
        <v>#N/A</v>
      </c>
      <c r="H28" s="16" t="e">
        <f>VLOOKUP(C28,'[1]коды веществ'!A:F,6,FALSE)</f>
        <v>#N/A</v>
      </c>
      <c r="I28" s="2"/>
      <c r="K28" s="24">
        <f t="shared" si="1"/>
        <v>227</v>
      </c>
      <c r="L28" s="32"/>
      <c r="M28" s="32"/>
      <c r="N28" s="23">
        <f t="shared" si="0"/>
        <v>0</v>
      </c>
      <c r="O28" s="33"/>
    </row>
    <row r="29" spans="1:15" x14ac:dyDescent="0.25">
      <c r="A29" s="11"/>
      <c r="B29" s="12" t="e">
        <f>Таблица134567891011121314[[#This Row],[Код 2]]</f>
        <v>#N/A</v>
      </c>
      <c r="C29" s="36"/>
      <c r="D29" s="14"/>
      <c r="E29" s="14"/>
      <c r="F29" s="15" t="e">
        <f>VLOOKUP(C29,'[1]коды веществ'!A:F,3,FALSE)</f>
        <v>#N/A</v>
      </c>
      <c r="G29" s="12" t="e">
        <f>VLOOKUP(C29,'[1]коды веществ'!A:F,5,FALSE)</f>
        <v>#N/A</v>
      </c>
      <c r="H29" s="16" t="e">
        <f>VLOOKUP(C29,'[1]коды веществ'!A:F,6,FALSE)</f>
        <v>#N/A</v>
      </c>
      <c r="I29" s="2"/>
      <c r="K29" s="24">
        <f t="shared" si="1"/>
        <v>228</v>
      </c>
      <c r="L29" s="32"/>
      <c r="M29" s="32"/>
      <c r="N29" s="23">
        <f t="shared" si="0"/>
        <v>0</v>
      </c>
      <c r="O29" s="33"/>
    </row>
    <row r="30" spans="1:15" x14ac:dyDescent="0.25">
      <c r="A30" s="11"/>
      <c r="B30" s="12" t="e">
        <f>Таблица134567891011121314[[#This Row],[Код 2]]</f>
        <v>#N/A</v>
      </c>
      <c r="C30" s="36"/>
      <c r="D30" s="14"/>
      <c r="E30" s="14"/>
      <c r="F30" s="15" t="e">
        <f>VLOOKUP(C30,'[1]коды веществ'!A:F,3,FALSE)</f>
        <v>#N/A</v>
      </c>
      <c r="G30" s="12" t="e">
        <f>VLOOKUP(C30,'[1]коды веществ'!A:F,5,FALSE)</f>
        <v>#N/A</v>
      </c>
      <c r="H30" s="16" t="e">
        <f>VLOOKUP(C30,'[1]коды веществ'!A:F,6,FALSE)</f>
        <v>#N/A</v>
      </c>
      <c r="I30" s="2"/>
      <c r="K30" s="24">
        <f t="shared" si="1"/>
        <v>229</v>
      </c>
      <c r="L30" s="32"/>
      <c r="M30" s="32"/>
      <c r="N30" s="23">
        <f t="shared" si="0"/>
        <v>0</v>
      </c>
      <c r="O30" s="33"/>
    </row>
    <row r="31" spans="1:15" ht="15.75" thickBot="1" x14ac:dyDescent="0.3">
      <c r="A31" s="11"/>
      <c r="B31" s="12" t="e">
        <f>Таблица134567891011121314[[#This Row],[Код 2]]</f>
        <v>#N/A</v>
      </c>
      <c r="C31" s="36"/>
      <c r="D31" s="14"/>
      <c r="E31" s="14"/>
      <c r="F31" s="15" t="e">
        <f>VLOOKUP(C31,'[1]коды веществ'!A:F,3,FALSE)</f>
        <v>#N/A</v>
      </c>
      <c r="G31" s="12" t="e">
        <f>VLOOKUP(C31,'[1]коды веществ'!A:F,5,FALSE)</f>
        <v>#N/A</v>
      </c>
      <c r="H31" s="16" t="e">
        <f>VLOOKUP(C31,'[1]коды веществ'!A:F,6,FALSE)</f>
        <v>#N/A</v>
      </c>
      <c r="I31" s="2"/>
      <c r="K31" s="39">
        <f t="shared" si="1"/>
        <v>230</v>
      </c>
      <c r="L31" s="40">
        <v>8888</v>
      </c>
      <c r="M31" s="41" t="s">
        <v>23</v>
      </c>
      <c r="N31" s="42">
        <f>ROUND(SUMIFS(Таблица134567891011121314[Факт],Таблица134567891011121314[Код 2],8888),3)</f>
        <v>1E-3</v>
      </c>
      <c r="O31" s="38"/>
    </row>
    <row r="32" spans="1:15" x14ac:dyDescent="0.25">
      <c r="A32" s="11"/>
      <c r="B32" s="12" t="e">
        <f>Таблица134567891011121314[[#This Row],[Код 2]]</f>
        <v>#N/A</v>
      </c>
      <c r="C32" s="43"/>
      <c r="D32" s="14"/>
      <c r="E32" s="14"/>
      <c r="F32" s="15" t="e">
        <f>VLOOKUP(C32,'[1]коды веществ'!A:F,3,FALSE)</f>
        <v>#N/A</v>
      </c>
      <c r="G32" s="12" t="e">
        <f>VLOOKUP(C32,'[1]коды веществ'!A:F,5,FALSE)</f>
        <v>#N/A</v>
      </c>
      <c r="H32" s="16" t="e">
        <f>VLOOKUP(C32,'[1]коды веществ'!A:F,6,FALSE)</f>
        <v>#N/A</v>
      </c>
      <c r="I32" s="2"/>
    </row>
    <row r="33" spans="1:9" x14ac:dyDescent="0.25">
      <c r="A33" s="11"/>
      <c r="B33" s="12" t="e">
        <f>Таблица134567891011121314[[#This Row],[Код 2]]</f>
        <v>#N/A</v>
      </c>
      <c r="C33" s="36"/>
      <c r="D33" s="14"/>
      <c r="E33" s="14"/>
      <c r="F33" s="15" t="e">
        <f>VLOOKUP(C33,'[1]коды веществ'!A:F,3,FALSE)</f>
        <v>#N/A</v>
      </c>
      <c r="G33" s="12" t="e">
        <f>VLOOKUP(C33,'[1]коды веществ'!A:F,5,FALSE)</f>
        <v>#N/A</v>
      </c>
      <c r="H33" s="16" t="e">
        <f>VLOOKUP(C33,'[1]коды веществ'!A:F,6,FALSE)</f>
        <v>#N/A</v>
      </c>
      <c r="I33" s="2"/>
    </row>
    <row r="34" spans="1:9" x14ac:dyDescent="0.25">
      <c r="A34" s="11"/>
      <c r="B34" s="12" t="e">
        <f>Таблица134567891011121314[[#This Row],[Код 2]]</f>
        <v>#N/A</v>
      </c>
      <c r="C34" s="43"/>
      <c r="D34" s="14"/>
      <c r="E34" s="14"/>
      <c r="F34" s="15" t="e">
        <f>VLOOKUP(C34,'[1]коды веществ'!A:F,3,FALSE)</f>
        <v>#N/A</v>
      </c>
      <c r="G34" s="12" t="e">
        <f>VLOOKUP(C34,'[1]коды веществ'!A:F,5,FALSE)</f>
        <v>#N/A</v>
      </c>
      <c r="H34" s="16" t="e">
        <f>VLOOKUP(C34,'[1]коды веществ'!A:F,6,FALSE)</f>
        <v>#N/A</v>
      </c>
      <c r="I34" s="2"/>
    </row>
    <row r="35" spans="1:9" x14ac:dyDescent="0.25">
      <c r="A35" s="11"/>
      <c r="B35" s="12" t="e">
        <f>Таблица134567891011121314[[#This Row],[Код 2]]</f>
        <v>#N/A</v>
      </c>
      <c r="C35" s="44"/>
      <c r="D35" s="14"/>
      <c r="E35" s="14"/>
      <c r="F35" s="15" t="e">
        <f>VLOOKUP(C35,'[1]коды веществ'!A:F,3,FALSE)</f>
        <v>#N/A</v>
      </c>
      <c r="G35" s="12" t="e">
        <f>VLOOKUP(C35,'[1]коды веществ'!A:F,5,FALSE)</f>
        <v>#N/A</v>
      </c>
      <c r="H35" s="16" t="e">
        <f>VLOOKUP(C35,'[1]коды веществ'!A:F,6,FALSE)</f>
        <v>#N/A</v>
      </c>
      <c r="I35" s="2"/>
    </row>
    <row r="36" spans="1:9" x14ac:dyDescent="0.25">
      <c r="A36" s="11"/>
      <c r="B36" s="12" t="e">
        <f>Таблица134567891011121314[[#This Row],[Код 2]]</f>
        <v>#N/A</v>
      </c>
      <c r="C36" s="43"/>
      <c r="D36" s="14"/>
      <c r="E36" s="14"/>
      <c r="F36" s="15" t="e">
        <f>VLOOKUP(C36,'[1]коды веществ'!A:F,3,FALSE)</f>
        <v>#N/A</v>
      </c>
      <c r="G36" s="12" t="e">
        <f>VLOOKUP(C36,'[1]коды веществ'!A:F,5,FALSE)</f>
        <v>#N/A</v>
      </c>
      <c r="H36" s="16" t="e">
        <f>VLOOKUP(C36,'[1]коды веществ'!A:F,6,FALSE)</f>
        <v>#N/A</v>
      </c>
      <c r="I36" s="2"/>
    </row>
    <row r="37" spans="1:9" x14ac:dyDescent="0.25">
      <c r="A37" s="11"/>
      <c r="B37" s="12" t="e">
        <f>Таблица134567891011121314[[#This Row],[Код 2]]</f>
        <v>#N/A</v>
      </c>
      <c r="C37" s="36"/>
      <c r="D37" s="14"/>
      <c r="E37" s="14"/>
      <c r="F37" s="15" t="e">
        <f>VLOOKUP(C37,'[1]коды веществ'!A:F,3,FALSE)</f>
        <v>#N/A</v>
      </c>
      <c r="G37" s="12" t="e">
        <f>VLOOKUP(C37,'[1]коды веществ'!A:F,5,FALSE)</f>
        <v>#N/A</v>
      </c>
      <c r="H37" s="16" t="e">
        <f>VLOOKUP(C37,'[1]коды веществ'!A:F,6,FALSE)</f>
        <v>#N/A</v>
      </c>
      <c r="I37" s="2"/>
    </row>
    <row r="38" spans="1:9" x14ac:dyDescent="0.25">
      <c r="A38" s="11"/>
      <c r="B38" s="12" t="e">
        <f>Таблица134567891011121314[[#This Row],[Код 2]]</f>
        <v>#N/A</v>
      </c>
      <c r="C38" s="36"/>
      <c r="D38" s="14"/>
      <c r="E38" s="14"/>
      <c r="F38" s="15" t="e">
        <f>VLOOKUP(C38,'[1]коды веществ'!A:F,3,FALSE)</f>
        <v>#N/A</v>
      </c>
      <c r="G38" s="12" t="e">
        <f>VLOOKUP(C38,'[1]коды веществ'!A:F,5,FALSE)</f>
        <v>#N/A</v>
      </c>
      <c r="H38" s="16" t="e">
        <f>VLOOKUP(C38,'[1]коды веществ'!A:F,6,FALSE)</f>
        <v>#N/A</v>
      </c>
      <c r="I38" s="2"/>
    </row>
    <row r="39" spans="1:9" x14ac:dyDescent="0.25">
      <c r="A39" s="11"/>
      <c r="B39" s="12" t="e">
        <f>Таблица134567891011121314[[#This Row],[Код 2]]</f>
        <v>#N/A</v>
      </c>
      <c r="C39" s="45"/>
      <c r="D39" s="14"/>
      <c r="E39" s="14"/>
      <c r="F39" s="15" t="e">
        <f>VLOOKUP(C39,'[1]коды веществ'!A:F,3,FALSE)</f>
        <v>#N/A</v>
      </c>
      <c r="G39" s="12" t="e">
        <f>VLOOKUP(C39,'[1]коды веществ'!A:F,5,FALSE)</f>
        <v>#N/A</v>
      </c>
      <c r="H39" s="16" t="e">
        <f>VLOOKUP(C39,'[1]коды веществ'!A:F,6,FALSE)</f>
        <v>#N/A</v>
      </c>
      <c r="I39" s="2"/>
    </row>
    <row r="40" spans="1:9" x14ac:dyDescent="0.25">
      <c r="A40" s="11"/>
      <c r="B40" s="12" t="e">
        <f>Таблица134567891011121314[[#This Row],[Код 2]]</f>
        <v>#N/A</v>
      </c>
      <c r="C40" s="46"/>
      <c r="D40" s="14"/>
      <c r="E40" s="14"/>
      <c r="F40" s="15" t="e">
        <f>VLOOKUP(C40,'[1]коды веществ'!A:F,3,FALSE)</f>
        <v>#N/A</v>
      </c>
      <c r="G40" s="12" t="e">
        <f>VLOOKUP(C40,'[1]коды веществ'!A:F,5,FALSE)</f>
        <v>#N/A</v>
      </c>
      <c r="H40" s="16" t="e">
        <f>VLOOKUP(C40,'[1]коды веществ'!A:F,6,FALSE)</f>
        <v>#N/A</v>
      </c>
      <c r="I40" s="2"/>
    </row>
    <row r="41" spans="1:9" x14ac:dyDescent="0.25">
      <c r="A41" s="11"/>
      <c r="B41" s="12" t="e">
        <f>Таблица134567891011121314[[#This Row],[Код 2]]</f>
        <v>#N/A</v>
      </c>
      <c r="C41" s="36"/>
      <c r="D41" s="14"/>
      <c r="E41" s="14"/>
      <c r="F41" s="15" t="e">
        <f>VLOOKUP(C41,'[1]коды веществ'!A:F,3,FALSE)</f>
        <v>#N/A</v>
      </c>
      <c r="G41" s="12" t="e">
        <f>VLOOKUP(C41,'[1]коды веществ'!A:F,5,FALSE)</f>
        <v>#N/A</v>
      </c>
      <c r="H41" s="16" t="e">
        <f>VLOOKUP(C41,'[1]коды веществ'!A:F,6,FALSE)</f>
        <v>#N/A</v>
      </c>
      <c r="I41" s="2"/>
    </row>
    <row r="42" spans="1:9" x14ac:dyDescent="0.25">
      <c r="A42" s="11"/>
      <c r="B42" s="12" t="e">
        <f>Таблица134567891011121314[[#This Row],[Код 2]]</f>
        <v>#N/A</v>
      </c>
      <c r="C42" s="36"/>
      <c r="D42" s="14"/>
      <c r="E42" s="14"/>
      <c r="F42" s="15" t="e">
        <f>VLOOKUP(C42,'[1]коды веществ'!A:F,3,FALSE)</f>
        <v>#N/A</v>
      </c>
      <c r="G42" s="12" t="e">
        <f>VLOOKUP(C42,'[1]коды веществ'!A:F,5,FALSE)</f>
        <v>#N/A</v>
      </c>
      <c r="H42" s="16" t="e">
        <f>VLOOKUP(C42,'[1]коды веществ'!A:F,6,FALSE)</f>
        <v>#N/A</v>
      </c>
      <c r="I42" s="2"/>
    </row>
    <row r="43" spans="1:9" x14ac:dyDescent="0.25">
      <c r="A43" s="11"/>
      <c r="B43" s="12" t="e">
        <f>Таблица134567891011121314[[#This Row],[Код 2]]</f>
        <v>#N/A</v>
      </c>
      <c r="C43" s="43"/>
      <c r="D43" s="14"/>
      <c r="E43" s="14"/>
      <c r="F43" s="15" t="e">
        <f>VLOOKUP(C43,'[1]коды веществ'!A:F,3,FALSE)</f>
        <v>#N/A</v>
      </c>
      <c r="G43" s="12" t="e">
        <f>VLOOKUP(C43,'[1]коды веществ'!A:F,5,FALSE)</f>
        <v>#N/A</v>
      </c>
      <c r="H43" s="16" t="e">
        <f>VLOOKUP(C43,'[1]коды веществ'!A:F,6,FALSE)</f>
        <v>#N/A</v>
      </c>
      <c r="I43" s="2"/>
    </row>
    <row r="44" spans="1:9" x14ac:dyDescent="0.25">
      <c r="A44" s="11"/>
      <c r="B44" s="12" t="e">
        <f>Таблица134567891011121314[[#This Row],[Код 2]]</f>
        <v>#N/A</v>
      </c>
      <c r="C44" s="36"/>
      <c r="D44" s="14"/>
      <c r="E44" s="14"/>
      <c r="F44" s="15" t="e">
        <f>VLOOKUP(C44,'[1]коды веществ'!A:F,3,FALSE)</f>
        <v>#N/A</v>
      </c>
      <c r="G44" s="12" t="e">
        <f>VLOOKUP(C44,'[1]коды веществ'!A:F,5,FALSE)</f>
        <v>#N/A</v>
      </c>
      <c r="H44" s="16" t="e">
        <f>VLOOKUP(C44,'[1]коды веществ'!A:F,6,FALSE)</f>
        <v>#N/A</v>
      </c>
      <c r="I44" s="2"/>
    </row>
    <row r="45" spans="1:9" x14ac:dyDescent="0.25">
      <c r="A45" s="11"/>
      <c r="B45" s="12" t="e">
        <f>Таблица134567891011121314[[#This Row],[Код 2]]</f>
        <v>#N/A</v>
      </c>
      <c r="C45" s="47"/>
      <c r="D45" s="14"/>
      <c r="E45" s="14"/>
      <c r="F45" s="15" t="e">
        <f>VLOOKUP(C45,'[1]коды веществ'!A:F,3,FALSE)</f>
        <v>#N/A</v>
      </c>
      <c r="G45" s="12" t="e">
        <f>VLOOKUP(C45,'[1]коды веществ'!A:F,5,FALSE)</f>
        <v>#N/A</v>
      </c>
      <c r="H45" s="16" t="e">
        <f>VLOOKUP(C45,'[1]коды веществ'!A:F,6,FALSE)</f>
        <v>#N/A</v>
      </c>
      <c r="I45" s="2"/>
    </row>
    <row r="46" spans="1:9" x14ac:dyDescent="0.25">
      <c r="A46" s="11"/>
      <c r="B46" s="12" t="e">
        <f>Таблица134567891011121314[[#This Row],[Код 2]]</f>
        <v>#N/A</v>
      </c>
      <c r="C46" s="36"/>
      <c r="D46" s="14"/>
      <c r="E46" s="14"/>
      <c r="F46" s="15" t="e">
        <f>VLOOKUP(C46,'[1]коды веществ'!A:F,3,FALSE)</f>
        <v>#N/A</v>
      </c>
      <c r="G46" s="12" t="e">
        <f>VLOOKUP(C46,'[1]коды веществ'!A:F,5,FALSE)</f>
        <v>#N/A</v>
      </c>
      <c r="H46" s="16" t="e">
        <f>VLOOKUP(C46,'[1]коды веществ'!A:F,6,FALSE)</f>
        <v>#N/A</v>
      </c>
      <c r="I46" s="2"/>
    </row>
    <row r="47" spans="1:9" x14ac:dyDescent="0.25">
      <c r="A47" s="32"/>
      <c r="B47" s="48"/>
      <c r="C47" s="49" t="s">
        <v>24</v>
      </c>
      <c r="D47" s="49">
        <f>SUM(D2:D46)</f>
        <v>0.15358630754000002</v>
      </c>
      <c r="E47" s="49">
        <f>SUM(E2:E46)</f>
        <v>0.15358630754000002</v>
      </c>
      <c r="F47" s="32"/>
      <c r="G47" s="32"/>
      <c r="H47" s="32"/>
      <c r="I47" s="2"/>
    </row>
  </sheetData>
  <conditionalFormatting sqref="L2:L30">
    <cfRule type="duplicateValues" dxfId="0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Ставрокулатский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 Александр Юрьевич</dc:creator>
  <cp:lastModifiedBy>Жарков Александр Юрьевич</cp:lastModifiedBy>
  <dcterms:created xsi:type="dcterms:W3CDTF">2016-10-31T07:09:14Z</dcterms:created>
  <dcterms:modified xsi:type="dcterms:W3CDTF">2016-10-31T07:10:13Z</dcterms:modified>
</cp:coreProperties>
</file>