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5200" windowHeight="1176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M9" i="1"/>
  <c r="E9" i="1"/>
  <c r="G9" i="1"/>
  <c r="I9" i="1" s="1"/>
  <c r="P8" i="1"/>
  <c r="M8" i="1"/>
  <c r="E8" i="1"/>
  <c r="G8" i="1"/>
  <c r="I8" i="1" s="1"/>
  <c r="P7" i="1"/>
  <c r="M7" i="1"/>
  <c r="E7" i="1"/>
  <c r="G7" i="1"/>
  <c r="I7" i="1" s="1"/>
  <c r="P6" i="1"/>
  <c r="M6" i="1"/>
  <c r="E6" i="1"/>
  <c r="C6" i="1"/>
  <c r="G6" i="1" s="1"/>
  <c r="I6" i="1" s="1"/>
  <c r="P5" i="1"/>
  <c r="M5" i="1"/>
  <c r="E5" i="1" s="1"/>
  <c r="P4" i="1"/>
  <c r="M4" i="1"/>
  <c r="E4" i="1"/>
  <c r="G4" i="1"/>
  <c r="I4" i="1" s="1"/>
  <c r="P3" i="1"/>
  <c r="M3" i="1"/>
  <c r="E3" i="1"/>
  <c r="G3" i="1"/>
  <c r="I3" i="1" s="1"/>
  <c r="G5" i="1" l="1"/>
  <c r="I5" i="1" s="1"/>
  <c r="J5" i="1" s="1"/>
  <c r="K5" i="1" s="1"/>
  <c r="L5" i="1" s="1"/>
  <c r="J3" i="1"/>
  <c r="K3" i="1" s="1"/>
  <c r="L3" i="1" s="1"/>
  <c r="J4" i="1"/>
  <c r="K4" i="1"/>
  <c r="L4" i="1" s="1"/>
  <c r="J6" i="1"/>
  <c r="K6" i="1"/>
  <c r="L6" i="1" s="1"/>
  <c r="J7" i="1"/>
  <c r="K7" i="1" s="1"/>
  <c r="L7" i="1" s="1"/>
  <c r="J8" i="1"/>
  <c r="K8" i="1" s="1"/>
  <c r="L8" i="1" s="1"/>
  <c r="J9" i="1"/>
  <c r="K9" i="1" s="1"/>
  <c r="L9" i="1" s="1"/>
</calcChain>
</file>

<file path=xl/sharedStrings.xml><?xml version="1.0" encoding="utf-8"?>
<sst xmlns="http://schemas.openxmlformats.org/spreadsheetml/2006/main" count="24" uniqueCount="23">
  <si>
    <t>№ п/п</t>
  </si>
  <si>
    <t>Наименование учреждений</t>
  </si>
  <si>
    <r>
      <t>Объем зданий, V, м</t>
    </r>
    <r>
      <rPr>
        <b/>
        <sz val="11"/>
        <color theme="1"/>
        <rFont val="Calibri"/>
        <family val="2"/>
        <charset val="204"/>
      </rPr>
      <t>³</t>
    </r>
    <r>
      <rPr>
        <b/>
        <sz val="11"/>
        <color theme="1"/>
        <rFont val="Times New Roman"/>
        <family val="1"/>
        <charset val="204"/>
      </rPr>
      <t xml:space="preserve"> </t>
    </r>
  </si>
  <si>
    <t>N, дней</t>
  </si>
  <si>
    <t>ΔT,°С</t>
  </si>
  <si>
    <t>q от</t>
  </si>
  <si>
    <t>Работа обогрева Q об, W*N*ΔT, тыс.м³сут.°С</t>
  </si>
  <si>
    <t>Учет регуля-торов</t>
  </si>
  <si>
    <t>Q (б/з регул.), Гкал.</t>
  </si>
  <si>
    <t>Q (экономию дает регуля-тор), Гкал</t>
  </si>
  <si>
    <t>Q об      (с регуля-тором), Гкал</t>
  </si>
  <si>
    <t>Н отопл.</t>
  </si>
  <si>
    <t xml:space="preserve">t гр. С внутри помещения, </t>
  </si>
  <si>
    <t>t ср. отопит. при рас. работы обогрева</t>
  </si>
  <si>
    <t>школа</t>
  </si>
  <si>
    <t>Д-с</t>
  </si>
  <si>
    <t>ГУО "Средняя школа №3</t>
  </si>
  <si>
    <t>ГУО "Средняя школа №4</t>
  </si>
  <si>
    <t xml:space="preserve">ГУО "Средняя школа №2 </t>
  </si>
  <si>
    <t>ГУО "Ясли-сад № 2 "Ромашка"</t>
  </si>
  <si>
    <t xml:space="preserve">ГУО "Ясли-сад № 5 "Маячок" </t>
  </si>
  <si>
    <t>ГУО "Ясли-сад № 11 «Зорачка»</t>
  </si>
  <si>
    <t>ГУО "Ясли-сад № 12 «Улыбка»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</si>
</sst>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56;&#1052;&#1067;%20&#1055;&#1054;%20&#1058;&#1045;&#1055;&#1051;&#1059;%20%202017%20&#1076;&#1083;&#1103;%20&#1091;&#1090;&#1074;&#1077;&#1088;&#1078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m3"/>
      <sheetName val="УД ГВС"/>
      <sheetName val="ГВС"/>
      <sheetName val="Удел нормы"/>
      <sheetName val="Электроэн"/>
      <sheetName val="отопл"/>
      <sheetName val="отдельно для 10"/>
      <sheetName val="СШ2"/>
      <sheetName val="СШ3"/>
      <sheetName val="СШ4"/>
      <sheetName val="Елизово"/>
      <sheetName val="Лапичи"/>
      <sheetName val="Гимназия"/>
      <sheetName val="Дсад 4"/>
      <sheetName val="Д_с 9"/>
      <sheetName val="Дсад 10"/>
      <sheetName val="Бассейн"/>
    </sheetNames>
    <sheetDataSet>
      <sheetData sheetId="0">
        <row r="4">
          <cell r="D4">
            <v>14275</v>
          </cell>
        </row>
        <row r="5">
          <cell r="D5">
            <v>29663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activeCell="I13" sqref="I13"/>
    </sheetView>
  </sheetViews>
  <sheetFormatPr defaultRowHeight="15" x14ac:dyDescent="0.25"/>
  <cols>
    <col min="2" max="2" width="35.28515625" customWidth="1"/>
  </cols>
  <sheetData>
    <row r="1" spans="1:19" ht="99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9" t="s">
        <v>5</v>
      </c>
      <c r="G1" s="3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1" t="s">
        <v>12</v>
      </c>
      <c r="N1" s="1" t="s">
        <v>13</v>
      </c>
      <c r="O1" s="5"/>
      <c r="P1" s="2" t="s">
        <v>4</v>
      </c>
      <c r="Q1" s="6"/>
      <c r="R1" s="7"/>
      <c r="S1" s="7"/>
    </row>
    <row r="2" spans="1:19" ht="15.75" thickBot="1" x14ac:dyDescent="0.3">
      <c r="A2" s="8">
        <v>1</v>
      </c>
      <c r="B2" s="9">
        <v>2</v>
      </c>
      <c r="C2" s="10">
        <v>3</v>
      </c>
      <c r="D2" s="10">
        <v>4</v>
      </c>
      <c r="E2" s="10">
        <v>5</v>
      </c>
      <c r="F2" s="10">
        <v>6</v>
      </c>
      <c r="G2" s="11">
        <v>7</v>
      </c>
      <c r="H2" s="10">
        <v>8</v>
      </c>
      <c r="I2" s="11">
        <v>9</v>
      </c>
      <c r="J2" s="11">
        <v>10</v>
      </c>
      <c r="K2" s="11">
        <v>11</v>
      </c>
      <c r="L2" s="12">
        <v>12</v>
      </c>
      <c r="M2" s="10">
        <v>13</v>
      </c>
      <c r="N2" s="10">
        <v>14</v>
      </c>
      <c r="O2" s="5"/>
      <c r="P2" s="7"/>
      <c r="Q2" s="6"/>
      <c r="R2" s="7" t="s">
        <v>14</v>
      </c>
      <c r="S2" s="7" t="s">
        <v>15</v>
      </c>
    </row>
    <row r="3" spans="1:19" ht="45" customHeight="1" x14ac:dyDescent="0.25">
      <c r="A3" s="13">
        <v>1</v>
      </c>
      <c r="B3" s="14" t="s">
        <v>18</v>
      </c>
      <c r="C3" s="21">
        <v>16100</v>
      </c>
      <c r="D3" s="10">
        <v>198</v>
      </c>
      <c r="E3" s="10">
        <f t="shared" ref="E3:E9" si="0">M3-N3</f>
        <v>18.899999999999999</v>
      </c>
      <c r="F3" s="22">
        <v>0.33</v>
      </c>
      <c r="G3" s="11">
        <f>(C3*D3*E3)/1000</f>
        <v>60249.419999999991</v>
      </c>
      <c r="H3" s="10">
        <v>0</v>
      </c>
      <c r="I3" s="11">
        <f t="shared" ref="I3:I9" si="1">G3*F3*24/1000</f>
        <v>477.17540639999993</v>
      </c>
      <c r="J3" s="11">
        <f t="shared" ref="J3:J9" si="2">H3*I3</f>
        <v>0</v>
      </c>
      <c r="K3" s="11">
        <f>I3-J3</f>
        <v>477.17540639999993</v>
      </c>
      <c r="L3" s="12">
        <f t="shared" ref="L3:L9" si="3">K3/G3*1000</f>
        <v>7.92</v>
      </c>
      <c r="M3" s="10">
        <f>IF(O3=0,18,21)+IF(O3=2,30)</f>
        <v>18</v>
      </c>
      <c r="N3" s="10">
        <v>-0.9</v>
      </c>
      <c r="O3" s="15">
        <v>0</v>
      </c>
      <c r="P3" s="7" t="str">
        <f>IF(O3=0,"Школа","Садик")</f>
        <v>Школа</v>
      </c>
      <c r="Q3" s="6"/>
      <c r="R3" s="20">
        <v>0.39</v>
      </c>
      <c r="S3" s="20">
        <v>0.42</v>
      </c>
    </row>
    <row r="4" spans="1:19" ht="45" customHeight="1" x14ac:dyDescent="0.25">
      <c r="A4" s="16">
        <v>2</v>
      </c>
      <c r="B4" s="17" t="s">
        <v>16</v>
      </c>
      <c r="C4" s="21">
        <v>3950</v>
      </c>
      <c r="D4" s="10">
        <v>198</v>
      </c>
      <c r="E4" s="10">
        <f t="shared" si="0"/>
        <v>18.899999999999999</v>
      </c>
      <c r="F4" s="22">
        <v>0.33</v>
      </c>
      <c r="G4" s="11">
        <f>(C4*D4*E4)/1000</f>
        <v>14781.689999999999</v>
      </c>
      <c r="H4" s="10">
        <v>0</v>
      </c>
      <c r="I4" s="11">
        <f t="shared" si="1"/>
        <v>117.07098480000001</v>
      </c>
      <c r="J4" s="11">
        <f t="shared" si="2"/>
        <v>0</v>
      </c>
      <c r="K4" s="11">
        <f t="shared" ref="K4:K9" si="4">I4-J4</f>
        <v>117.07098480000001</v>
      </c>
      <c r="L4" s="12">
        <f t="shared" si="3"/>
        <v>7.9200000000000017</v>
      </c>
      <c r="M4" s="10">
        <f t="shared" ref="M4:M9" si="5">IF(O4=0,18,21)+IF(O4=2,30)</f>
        <v>18</v>
      </c>
      <c r="N4" s="10">
        <v>-0.9</v>
      </c>
      <c r="O4" s="5">
        <v>0</v>
      </c>
      <c r="P4" s="7" t="str">
        <f t="shared" ref="P4:P9" si="6">IF(O4=0,"Школа","Садик")</f>
        <v>Школа</v>
      </c>
      <c r="Q4" s="6"/>
      <c r="R4" s="20">
        <v>0.35</v>
      </c>
      <c r="S4" s="20">
        <v>0.37</v>
      </c>
    </row>
    <row r="5" spans="1:19" ht="45" customHeight="1" x14ac:dyDescent="0.25">
      <c r="A5" s="16">
        <v>3</v>
      </c>
      <c r="B5" s="17" t="s">
        <v>17</v>
      </c>
      <c r="C5" s="21">
        <v>10000</v>
      </c>
      <c r="D5" s="10">
        <v>198</v>
      </c>
      <c r="E5" s="10">
        <f t="shared" si="0"/>
        <v>18.899999999999999</v>
      </c>
      <c r="F5" s="22">
        <v>0.39</v>
      </c>
      <c r="G5" s="11">
        <f t="shared" ref="G5:G9" si="7">(C5*D5*E5)/1000</f>
        <v>37422</v>
      </c>
      <c r="H5" s="10">
        <v>0</v>
      </c>
      <c r="I5" s="11">
        <f t="shared" si="1"/>
        <v>350.26991999999996</v>
      </c>
      <c r="J5" s="11">
        <f t="shared" si="2"/>
        <v>0</v>
      </c>
      <c r="K5" s="11">
        <f t="shared" si="4"/>
        <v>350.26991999999996</v>
      </c>
      <c r="L5" s="12">
        <f t="shared" si="3"/>
        <v>9.3599999999999977</v>
      </c>
      <c r="M5" s="10">
        <f t="shared" si="5"/>
        <v>18</v>
      </c>
      <c r="N5" s="10">
        <v>-0.9</v>
      </c>
      <c r="O5" s="5">
        <v>0</v>
      </c>
      <c r="P5" s="7" t="str">
        <f t="shared" si="6"/>
        <v>Школа</v>
      </c>
      <c r="Q5" s="6"/>
      <c r="R5" s="20">
        <v>0.33</v>
      </c>
      <c r="S5" s="20"/>
    </row>
    <row r="6" spans="1:19" ht="45" customHeight="1" x14ac:dyDescent="0.25">
      <c r="A6" s="16">
        <v>4</v>
      </c>
      <c r="B6" s="17" t="s">
        <v>19</v>
      </c>
      <c r="C6" s="21">
        <f>'[1]V m3'!D5</f>
        <v>29663</v>
      </c>
      <c r="D6" s="10">
        <v>198</v>
      </c>
      <c r="E6" s="10">
        <f t="shared" si="0"/>
        <v>21.9</v>
      </c>
      <c r="F6" s="22">
        <v>0.33</v>
      </c>
      <c r="G6" s="11">
        <f t="shared" si="7"/>
        <v>128624.7006</v>
      </c>
      <c r="H6" s="10">
        <v>0</v>
      </c>
      <c r="I6" s="11">
        <f t="shared" si="1"/>
        <v>1018.7076287519999</v>
      </c>
      <c r="J6" s="11">
        <f t="shared" si="2"/>
        <v>0</v>
      </c>
      <c r="K6" s="11">
        <f t="shared" si="4"/>
        <v>1018.7076287519999</v>
      </c>
      <c r="L6" s="12">
        <f t="shared" si="3"/>
        <v>7.92</v>
      </c>
      <c r="M6" s="10">
        <f t="shared" si="5"/>
        <v>21</v>
      </c>
      <c r="N6" s="10">
        <v>-0.9</v>
      </c>
      <c r="O6" s="5">
        <v>1</v>
      </c>
      <c r="P6" s="7" t="str">
        <f t="shared" si="6"/>
        <v>Садик</v>
      </c>
      <c r="Q6" s="6"/>
      <c r="R6" s="7"/>
      <c r="S6" s="7"/>
    </row>
    <row r="7" spans="1:19" ht="45" customHeight="1" x14ac:dyDescent="0.25">
      <c r="A7" s="16">
        <v>5</v>
      </c>
      <c r="B7" s="17" t="s">
        <v>20</v>
      </c>
      <c r="C7" s="21">
        <v>2856</v>
      </c>
      <c r="D7" s="10">
        <v>198</v>
      </c>
      <c r="E7" s="10">
        <f t="shared" si="0"/>
        <v>21.9</v>
      </c>
      <c r="F7" s="22">
        <v>0.33</v>
      </c>
      <c r="G7" s="11">
        <f t="shared" si="7"/>
        <v>12384.187199999998</v>
      </c>
      <c r="H7" s="10">
        <v>0</v>
      </c>
      <c r="I7" s="11">
        <f t="shared" si="1"/>
        <v>98.082762623999997</v>
      </c>
      <c r="J7" s="11">
        <f t="shared" si="2"/>
        <v>0</v>
      </c>
      <c r="K7" s="11">
        <f t="shared" si="4"/>
        <v>98.082762623999997</v>
      </c>
      <c r="L7" s="12">
        <f t="shared" si="3"/>
        <v>7.92</v>
      </c>
      <c r="M7" s="10">
        <f t="shared" si="5"/>
        <v>21</v>
      </c>
      <c r="N7" s="10">
        <v>-0.9</v>
      </c>
      <c r="O7" s="5">
        <v>1</v>
      </c>
      <c r="P7" s="7" t="str">
        <f t="shared" si="6"/>
        <v>Садик</v>
      </c>
      <c r="Q7" s="6"/>
      <c r="R7" s="7"/>
      <c r="S7" s="7"/>
    </row>
    <row r="8" spans="1:19" ht="45" customHeight="1" x14ac:dyDescent="0.25">
      <c r="A8" s="16">
        <v>6</v>
      </c>
      <c r="B8" s="17" t="s">
        <v>21</v>
      </c>
      <c r="C8" s="21">
        <v>5720</v>
      </c>
      <c r="D8" s="10">
        <v>198</v>
      </c>
      <c r="E8" s="10">
        <f t="shared" si="0"/>
        <v>21.9</v>
      </c>
      <c r="F8" s="22">
        <v>0.33</v>
      </c>
      <c r="G8" s="11">
        <f t="shared" si="7"/>
        <v>24803.063999999998</v>
      </c>
      <c r="H8" s="10">
        <v>0</v>
      </c>
      <c r="I8" s="11">
        <f t="shared" si="1"/>
        <v>196.44026688000002</v>
      </c>
      <c r="J8" s="11">
        <f t="shared" si="2"/>
        <v>0</v>
      </c>
      <c r="K8" s="11">
        <f t="shared" si="4"/>
        <v>196.44026688000002</v>
      </c>
      <c r="L8" s="12">
        <f t="shared" si="3"/>
        <v>7.9200000000000017</v>
      </c>
      <c r="M8" s="10">
        <f t="shared" si="5"/>
        <v>21</v>
      </c>
      <c r="N8" s="10">
        <v>-0.9</v>
      </c>
      <c r="O8" s="5">
        <v>1</v>
      </c>
      <c r="P8" s="7" t="str">
        <f t="shared" si="6"/>
        <v>Садик</v>
      </c>
      <c r="Q8" s="6"/>
      <c r="R8" s="7"/>
      <c r="S8" s="7"/>
    </row>
    <row r="9" spans="1:19" ht="45" customHeight="1" x14ac:dyDescent="0.25">
      <c r="A9" s="16">
        <v>7</v>
      </c>
      <c r="B9" s="17" t="s">
        <v>22</v>
      </c>
      <c r="C9" s="21">
        <v>1672</v>
      </c>
      <c r="D9" s="10">
        <v>198</v>
      </c>
      <c r="E9" s="10">
        <f t="shared" si="0"/>
        <v>21.9</v>
      </c>
      <c r="F9" s="22">
        <v>0.33</v>
      </c>
      <c r="G9" s="11">
        <f t="shared" si="7"/>
        <v>7250.1263999999992</v>
      </c>
      <c r="H9" s="10">
        <v>0</v>
      </c>
      <c r="I9" s="11">
        <f t="shared" si="1"/>
        <v>57.42100108799999</v>
      </c>
      <c r="J9" s="11">
        <f t="shared" si="2"/>
        <v>0</v>
      </c>
      <c r="K9" s="11">
        <f t="shared" si="4"/>
        <v>57.42100108799999</v>
      </c>
      <c r="L9" s="12">
        <f t="shared" si="3"/>
        <v>7.92</v>
      </c>
      <c r="M9" s="10">
        <f t="shared" si="5"/>
        <v>21</v>
      </c>
      <c r="N9" s="10">
        <v>-0.9</v>
      </c>
      <c r="O9" s="18">
        <v>1</v>
      </c>
      <c r="P9" s="7" t="str">
        <f t="shared" si="6"/>
        <v>Садик</v>
      </c>
      <c r="Q9" s="6"/>
      <c r="R9" s="7"/>
      <c r="S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Ext_Wanderer</dc:creator>
  <cp:lastModifiedBy>Ext_Wanderer</cp:lastModifiedBy>
  <dcterms:created xsi:type="dcterms:W3CDTF">2016-11-03T15:02:56Z</dcterms:created>
  <dcterms:modified xsi:type="dcterms:W3CDTF">2016-11-03T15:11:41Z</dcterms:modified>
</cp:coreProperties>
</file>