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85" yWindow="90" windowWidth="15480" windowHeight="8940"/>
  </bookViews>
  <sheets>
    <sheet name="Лист2" sheetId="5" r:id="rId1"/>
  </sheets>
  <definedNames>
    <definedName name="_xlnm._FilterDatabase" localSheetId="0" hidden="1">Лист2!$B$5:$F$50</definedName>
    <definedName name="статьи">INDIRECT("J6:J"&amp;MATCH(REPT(CHAR(255),4),Лист2!D:D,1))</definedName>
  </definedNames>
  <calcPr calcId="144525" concurrentCalc="0"/>
</workbook>
</file>

<file path=xl/calcChain.xml><?xml version="1.0" encoding="utf-8"?>
<calcChain xmlns="http://schemas.openxmlformats.org/spreadsheetml/2006/main">
  <c r="J1" i="5" l="1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I7" i="5"/>
  <c r="I8" i="5"/>
  <c r="I9" i="5"/>
  <c r="I10" i="5"/>
  <c r="I11" i="5"/>
  <c r="I12" i="5"/>
  <c r="I13" i="5"/>
  <c r="I14" i="5"/>
  <c r="I15" i="5"/>
  <c r="I16" i="5"/>
  <c r="I17" i="5"/>
  <c r="I18" i="5"/>
  <c r="I19" i="5"/>
  <c r="I20" i="5"/>
  <c r="I21" i="5"/>
  <c r="I22" i="5"/>
  <c r="I23" i="5"/>
  <c r="I24" i="5"/>
  <c r="I25" i="5"/>
  <c r="I26" i="5"/>
  <c r="I27" i="5"/>
  <c r="I28" i="5"/>
  <c r="I29" i="5"/>
  <c r="I30" i="5"/>
  <c r="I31" i="5"/>
  <c r="I32" i="5"/>
  <c r="I33" i="5"/>
  <c r="I34" i="5"/>
  <c r="I35" i="5"/>
  <c r="I36" i="5"/>
  <c r="I37" i="5"/>
  <c r="I38" i="5"/>
  <c r="I39" i="5"/>
  <c r="I40" i="5"/>
  <c r="I41" i="5"/>
  <c r="I42" i="5"/>
  <c r="I43" i="5"/>
  <c r="I44" i="5"/>
  <c r="I45" i="5"/>
  <c r="I46" i="5"/>
  <c r="I47" i="5"/>
  <c r="I48" i="5"/>
  <c r="I49" i="5"/>
  <c r="I50" i="5"/>
  <c r="H7" i="5"/>
  <c r="H8" i="5"/>
  <c r="H9" i="5"/>
  <c r="H10" i="5"/>
  <c r="H11" i="5"/>
  <c r="H12" i="5"/>
  <c r="H13" i="5"/>
  <c r="H14" i="5"/>
  <c r="H15" i="5"/>
  <c r="H16" i="5"/>
  <c r="H17" i="5"/>
  <c r="H18" i="5"/>
  <c r="H19" i="5"/>
  <c r="H20" i="5"/>
  <c r="H21" i="5"/>
  <c r="H22" i="5"/>
  <c r="H23" i="5"/>
  <c r="H24" i="5"/>
  <c r="H25" i="5"/>
  <c r="H26" i="5"/>
  <c r="H27" i="5"/>
  <c r="H28" i="5"/>
  <c r="H29" i="5"/>
  <c r="H30" i="5"/>
  <c r="H31" i="5"/>
  <c r="H32" i="5"/>
  <c r="H33" i="5"/>
  <c r="H34" i="5"/>
  <c r="H35" i="5"/>
  <c r="H36" i="5"/>
  <c r="H37" i="5"/>
  <c r="H38" i="5"/>
  <c r="H39" i="5"/>
  <c r="H40" i="5"/>
  <c r="H41" i="5"/>
  <c r="H42" i="5"/>
  <c r="H43" i="5"/>
  <c r="H44" i="5"/>
  <c r="H45" i="5"/>
  <c r="H46" i="5"/>
  <c r="H47" i="5"/>
  <c r="H48" i="5"/>
  <c r="H49" i="5"/>
  <c r="H50" i="5"/>
  <c r="I6" i="5"/>
  <c r="H6" i="5"/>
  <c r="G6" i="5"/>
  <c r="G7" i="5"/>
  <c r="G8" i="5"/>
  <c r="G9" i="5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G39" i="5"/>
  <c r="G40" i="5"/>
  <c r="G41" i="5"/>
  <c r="G42" i="5"/>
  <c r="G43" i="5"/>
  <c r="G44" i="5"/>
  <c r="G45" i="5"/>
  <c r="G46" i="5"/>
  <c r="G47" i="5"/>
  <c r="G48" i="5"/>
  <c r="G49" i="5"/>
  <c r="G50" i="5"/>
  <c r="K6" i="5"/>
  <c r="K14" i="5"/>
  <c r="K7" i="5"/>
  <c r="K8" i="5"/>
  <c r="K9" i="5"/>
  <c r="K10" i="5"/>
  <c r="K11" i="5"/>
  <c r="K12" i="5"/>
  <c r="K13" i="5"/>
</calcChain>
</file>

<file path=xl/sharedStrings.xml><?xml version="1.0" encoding="utf-8"?>
<sst xmlns="http://schemas.openxmlformats.org/spreadsheetml/2006/main" count="71" uniqueCount="25">
  <si>
    <t>Дата</t>
  </si>
  <si>
    <t>Статья</t>
  </si>
  <si>
    <t>Приход</t>
  </si>
  <si>
    <t>Расход</t>
  </si>
  <si>
    <t>Статьи</t>
  </si>
  <si>
    <t>6.1 канцтовары</t>
  </si>
  <si>
    <t>6.2 мобильная связь</t>
  </si>
  <si>
    <t>6.3 почтовые курьерские</t>
  </si>
  <si>
    <t>6.5 прочее</t>
  </si>
  <si>
    <t>6.4 интернет</t>
  </si>
  <si>
    <t>6.6 юридические и нотариальные</t>
  </si>
  <si>
    <t>6.6 IT</t>
  </si>
  <si>
    <t>6.8 Банковское обслуживание и комиссии банка</t>
  </si>
  <si>
    <t>С</t>
  </si>
  <si>
    <t>по</t>
  </si>
  <si>
    <t>B</t>
  </si>
  <si>
    <t>C</t>
  </si>
  <si>
    <t>E</t>
  </si>
  <si>
    <t>F</t>
  </si>
  <si>
    <t>G</t>
  </si>
  <si>
    <t>п/п</t>
  </si>
  <si>
    <t>3</t>
  </si>
  <si>
    <t>0</t>
  </si>
  <si>
    <t>4</t>
  </si>
  <si>
    <t>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</si>
</sst>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1"/>
      <color rgb="FFFF0000"/>
      <name val="Calibri"/>
      <family val="2"/>
      <charset val="204"/>
      <scheme val="minor"/>
    </font>
    <font>
      <sz val="11"/>
      <color rgb="FFFF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14" fontId="0" fillId="0" borderId="1" xfId="0" applyNumberFormat="1" applyBorder="1"/>
    <xf numFmtId="49" fontId="1" fillId="0" borderId="1" xfId="0" applyNumberFormat="1" applyFont="1" applyBorder="1" applyAlignment="1">
      <alignment vertical="center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0" fontId="0" fillId="0" borderId="3" xfId="0" applyFill="1" applyBorder="1"/>
    <xf numFmtId="0" fontId="2" fillId="0" borderId="0" xfId="0" applyFont="1"/>
    <xf numFmtId="49" fontId="3" fillId="2" borderId="2" xfId="0" applyNumberFormat="1" applyFont="1" applyFill="1" applyBorder="1" applyAlignment="1">
      <alignment horizontal="center" vertical="center"/>
    </xf>
    <xf numFmtId="49" fontId="3" fillId="2" borderId="0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9">
    <dxf>
      <numFmt numFmtId="19" formatCode="dd/mm/yyyy"/>
    </dxf>
    <dxf>
      <numFmt numFmtId="19" formatCode="dd/mm/yyyy"/>
    </dxf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scheme val="minor"/>
      </font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9" formatCode="dd/mm/yyyy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Таблица1" displayName="Таблица1" ref="A5:I50" totalsRowShown="0" headerRowDxfId="3">
  <tableColumns count="9">
    <tableColumn id="1" name="0" dataDxfId="2">
      <calculatedColumnFormula>IF(Таблица1[[#This Row],[Статья]]=G$3,INDEX(Таблица1[[#All],[0]],ROW()-5)+1,INDEX(Таблица1[[#All],[0]],ROW()-5))</calculatedColumnFormula>
    </tableColumn>
    <tableColumn id="2" name="п/п" dataDxfId="8"/>
    <tableColumn id="3" name="Дата" dataDxfId="7"/>
    <tableColumn id="4" name="Статья" dataDxfId="6"/>
    <tableColumn id="5" name="Приход" dataDxfId="5"/>
    <tableColumn id="6" name="Расход" dataDxfId="4"/>
    <tableColumn id="7" name="3" dataDxfId="0">
      <calculatedColumnFormula>IFERROR(VLOOKUP(ROW()-5,Таблица1[[0]:[Расход]],Таблица1[[#Headers],[3]],),"")</calculatedColumnFormula>
    </tableColumn>
    <tableColumn id="8" name="4" dataDxfId="1">
      <calculatedColumnFormula>IFERROR(VLOOKUP(ROW()-5,Таблица1[[0]:[Расход]],Таблица1[[#Headers],[4]],),"")</calculatedColumnFormula>
    </tableColumn>
    <tableColumn id="9" name="6">
      <calculatedColumnFormula>IFERROR(VLOOKUP(ROW()-5,Таблица1[[0]:[Расход]],Таблица1[[#Headers],[6]],),"")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0"/>
  <sheetViews>
    <sheetView tabSelected="1" topLeftCell="C1" zoomScale="70" zoomScaleNormal="70" workbookViewId="0">
      <selection activeCell="G3" sqref="G3:H3"/>
    </sheetView>
  </sheetViews>
  <sheetFormatPr defaultRowHeight="15" x14ac:dyDescent="0.25"/>
  <cols>
    <col min="2" max="2" width="6.140625" customWidth="1"/>
    <col min="3" max="3" width="10.7109375" bestFit="1" customWidth="1"/>
    <col min="4" max="4" width="48" customWidth="1"/>
    <col min="5" max="5" width="10" customWidth="1"/>
    <col min="6" max="6" width="10.7109375" bestFit="1" customWidth="1"/>
    <col min="7" max="7" width="10.7109375" customWidth="1"/>
    <col min="8" max="8" width="28.28515625" customWidth="1"/>
    <col min="9" max="9" width="10.7109375" customWidth="1"/>
    <col min="10" max="10" width="47.5703125" customWidth="1"/>
    <col min="11" max="11" width="10.7109375" bestFit="1" customWidth="1"/>
    <col min="12" max="12" width="15.7109375" bestFit="1" customWidth="1"/>
    <col min="17" max="17" width="14.7109375" customWidth="1"/>
  </cols>
  <sheetData>
    <row r="1" spans="1:16" x14ac:dyDescent="0.25">
      <c r="J1" t="e">
        <f ca="1">INDIRECT("J6:J"&amp;MATCH(REPT(CHAR(255),4),J:J,1))</f>
        <v>#VALUE!</v>
      </c>
    </row>
    <row r="3" spans="1:16" s="2" customFormat="1" x14ac:dyDescent="0.25">
      <c r="C3" s="2" t="s">
        <v>15</v>
      </c>
      <c r="D3" s="2" t="s">
        <v>16</v>
      </c>
      <c r="F3" s="2" t="s">
        <v>17</v>
      </c>
      <c r="G3" s="11" t="s">
        <v>5</v>
      </c>
      <c r="H3" s="12"/>
      <c r="J3" s="2" t="s">
        <v>18</v>
      </c>
      <c r="K3" s="2" t="s">
        <v>19</v>
      </c>
    </row>
    <row r="4" spans="1:16" x14ac:dyDescent="0.25">
      <c r="E4" s="8" t="s">
        <v>13</v>
      </c>
      <c r="F4" s="1">
        <v>42644</v>
      </c>
      <c r="G4" s="1"/>
      <c r="H4" s="1"/>
      <c r="I4" s="1"/>
      <c r="J4" s="2" t="s">
        <v>14</v>
      </c>
      <c r="K4" s="1">
        <v>42674</v>
      </c>
      <c r="O4" s="7"/>
    </row>
    <row r="5" spans="1:16" x14ac:dyDescent="0.25">
      <c r="A5" s="10" t="s">
        <v>22</v>
      </c>
      <c r="B5" s="3" t="s">
        <v>20</v>
      </c>
      <c r="C5" s="3" t="s">
        <v>0</v>
      </c>
      <c r="D5" s="3" t="s">
        <v>1</v>
      </c>
      <c r="E5" s="3" t="s">
        <v>2</v>
      </c>
      <c r="F5" s="3" t="s">
        <v>3</v>
      </c>
      <c r="G5" s="10" t="s">
        <v>21</v>
      </c>
      <c r="H5" s="10" t="s">
        <v>23</v>
      </c>
      <c r="I5" s="10" t="s">
        <v>24</v>
      </c>
      <c r="J5" s="3" t="s">
        <v>4</v>
      </c>
      <c r="K5" s="4"/>
      <c r="L5" s="2"/>
      <c r="M5" s="2"/>
      <c r="N5" s="2"/>
      <c r="O5" s="2"/>
      <c r="P5" s="2"/>
    </row>
    <row r="6" spans="1:16" x14ac:dyDescent="0.25">
      <c r="A6">
        <f>IF(Таблица1[[#This Row],[Статья]]=G$3,INDEX(Таблица1[[#All],[0]],ROW()-5)+1,INDEX(Таблица1[[#All],[0]],ROW()-5))</f>
        <v>1</v>
      </c>
      <c r="B6" s="4">
        <v>1</v>
      </c>
      <c r="C6" s="5">
        <v>42644</v>
      </c>
      <c r="D6" s="6" t="s">
        <v>5</v>
      </c>
      <c r="E6" s="4"/>
      <c r="F6" s="4">
        <v>10</v>
      </c>
      <c r="G6" s="5">
        <f>IFERROR(VLOOKUP(ROW()-5,Таблица1[[0]:[Расход]],Таблица1[[#Headers],[3]],),"")</f>
        <v>42644</v>
      </c>
      <c r="H6" s="6" t="str">
        <f>IFERROR(VLOOKUP(ROW()-5,Таблица1[[0]:[Расход]],Таблица1[[#Headers],[4]],),"")</f>
        <v>6.1 канцтовары</v>
      </c>
      <c r="I6" s="4">
        <f>IFERROR(VLOOKUP(ROW()-5,Таблица1[[0]:[Расход]],Таблица1[[#Headers],[6]],),"")</f>
        <v>10</v>
      </c>
      <c r="J6" s="6" t="s">
        <v>5</v>
      </c>
      <c r="K6" s="4">
        <f>SUMIFS($F$6:$F$50,$C$6:$C$50,"&gt;="&amp;$F$4,$C$6:$C$50,"&lt;="&amp;$K$4,$D$6:$D$50,J6)</f>
        <v>50</v>
      </c>
    </row>
    <row r="7" spans="1:16" x14ac:dyDescent="0.25">
      <c r="A7">
        <f>IF(Таблица1[[#This Row],[Статья]]=G$3,INDEX(Таблица1[[#All],[0]],ROW()-5)+1,INDEX(Таблица1[[#All],[0]],ROW()-5))</f>
        <v>1</v>
      </c>
      <c r="B7" s="4">
        <v>2</v>
      </c>
      <c r="C7" s="5">
        <v>42644</v>
      </c>
      <c r="D7" s="6" t="s">
        <v>6</v>
      </c>
      <c r="E7" s="4"/>
      <c r="F7" s="4">
        <v>30</v>
      </c>
      <c r="G7" s="5">
        <f>IFERROR(VLOOKUP(ROW()-5,Таблица1[[0]:[Расход]],Таблица1[[#Headers],[3]],),"")</f>
        <v>42646</v>
      </c>
      <c r="H7" s="6" t="str">
        <f>IFERROR(VLOOKUP(ROW()-5,Таблица1[[0]:[Расход]],Таблица1[[#Headers],[4]],),"")</f>
        <v>6.1 канцтовары</v>
      </c>
      <c r="I7" s="4">
        <f>IFERROR(VLOOKUP(ROW()-5,Таблица1[[0]:[Расход]],Таблица1[[#Headers],[6]],),"")</f>
        <v>10</v>
      </c>
      <c r="J7" s="6" t="s">
        <v>6</v>
      </c>
      <c r="K7" s="4">
        <f t="shared" ref="K7:K13" si="0">SUMIFS($F$6:$F$50,$C$6:$C$50,"&gt;="&amp;$F$4,$C$6:$C$50,"&lt;="&amp;$K$4,$D$6:$D$50,J7)</f>
        <v>150</v>
      </c>
    </row>
    <row r="8" spans="1:16" x14ac:dyDescent="0.25">
      <c r="A8">
        <f>IF(Таблица1[[#This Row],[Статья]]=G$3,INDEX(Таблица1[[#All],[0]],ROW()-5)+1,INDEX(Таблица1[[#All],[0]],ROW()-5))</f>
        <v>1</v>
      </c>
      <c r="B8" s="4">
        <v>3</v>
      </c>
      <c r="C8" s="5">
        <v>42644</v>
      </c>
      <c r="D8" s="6" t="s">
        <v>7</v>
      </c>
      <c r="E8" s="4"/>
      <c r="F8" s="4">
        <v>5</v>
      </c>
      <c r="G8" s="5">
        <f>IFERROR(VLOOKUP(ROW()-5,Таблица1[[0]:[Расход]],Таблица1[[#Headers],[3]],),"")</f>
        <v>42649</v>
      </c>
      <c r="H8" s="6" t="str">
        <f>IFERROR(VLOOKUP(ROW()-5,Таблица1[[0]:[Расход]],Таблица1[[#Headers],[4]],),"")</f>
        <v>6.1 канцтовары</v>
      </c>
      <c r="I8" s="4">
        <f>IFERROR(VLOOKUP(ROW()-5,Таблица1[[0]:[Расход]],Таблица1[[#Headers],[6]],),"")</f>
        <v>10</v>
      </c>
      <c r="J8" s="6" t="s">
        <v>7</v>
      </c>
      <c r="K8" s="4">
        <f t="shared" si="0"/>
        <v>25</v>
      </c>
    </row>
    <row r="9" spans="1:16" x14ac:dyDescent="0.25">
      <c r="A9">
        <f>IF(Таблица1[[#This Row],[Статья]]=G$3,INDEX(Таблица1[[#All],[0]],ROW()-5)+1,INDEX(Таблица1[[#All],[0]],ROW()-5))</f>
        <v>1</v>
      </c>
      <c r="B9" s="4">
        <v>4</v>
      </c>
      <c r="C9" s="5">
        <v>42644</v>
      </c>
      <c r="D9" s="6" t="s">
        <v>8</v>
      </c>
      <c r="E9" s="4"/>
      <c r="F9" s="4">
        <v>40</v>
      </c>
      <c r="G9" s="5">
        <f>IFERROR(VLOOKUP(ROW()-5,Таблица1[[0]:[Расход]],Таблица1[[#Headers],[3]],),"")</f>
        <v>42657</v>
      </c>
      <c r="H9" s="6" t="str">
        <f>IFERROR(VLOOKUP(ROW()-5,Таблица1[[0]:[Расход]],Таблица1[[#Headers],[4]],),"")</f>
        <v>6.1 канцтовары</v>
      </c>
      <c r="I9" s="4">
        <f>IFERROR(VLOOKUP(ROW()-5,Таблица1[[0]:[Расход]],Таблица1[[#Headers],[6]],),"")</f>
        <v>10</v>
      </c>
      <c r="J9" s="6" t="s">
        <v>8</v>
      </c>
      <c r="K9" s="4">
        <f t="shared" si="0"/>
        <v>200</v>
      </c>
    </row>
    <row r="10" spans="1:16" x14ac:dyDescent="0.25">
      <c r="A10">
        <f>IF(Таблица1[[#This Row],[Статья]]=G$3,INDEX(Таблица1[[#All],[0]],ROW()-5)+1,INDEX(Таблица1[[#All],[0]],ROW()-5))</f>
        <v>1</v>
      </c>
      <c r="B10" s="4">
        <v>5</v>
      </c>
      <c r="C10" s="5">
        <v>42645</v>
      </c>
      <c r="D10" s="6" t="s">
        <v>9</v>
      </c>
      <c r="E10" s="4"/>
      <c r="F10" s="4">
        <v>40</v>
      </c>
      <c r="G10" s="5">
        <f>IFERROR(VLOOKUP(ROW()-5,Таблица1[[0]:[Расход]],Таблица1[[#Headers],[3]],),"")</f>
        <v>42665</v>
      </c>
      <c r="H10" s="6" t="str">
        <f>IFERROR(VLOOKUP(ROW()-5,Таблица1[[0]:[Расход]],Таблица1[[#Headers],[4]],),"")</f>
        <v>6.1 канцтовары</v>
      </c>
      <c r="I10" s="4">
        <f>IFERROR(VLOOKUP(ROW()-5,Таблица1[[0]:[Расход]],Таблица1[[#Headers],[6]],),"")</f>
        <v>10</v>
      </c>
      <c r="J10" s="6" t="s">
        <v>9</v>
      </c>
      <c r="K10" s="4">
        <f t="shared" si="0"/>
        <v>240</v>
      </c>
    </row>
    <row r="11" spans="1:16" x14ac:dyDescent="0.25">
      <c r="A11">
        <f>IF(Таблица1[[#This Row],[Статья]]=G$3,INDEX(Таблица1[[#All],[0]],ROW()-5)+1,INDEX(Таблица1[[#All],[0]],ROW()-5))</f>
        <v>1</v>
      </c>
      <c r="B11" s="4">
        <v>6</v>
      </c>
      <c r="C11" s="5">
        <v>42646</v>
      </c>
      <c r="D11" s="6" t="s">
        <v>10</v>
      </c>
      <c r="E11" s="4"/>
      <c r="F11" s="4">
        <v>40</v>
      </c>
      <c r="G11" s="5" t="str">
        <f>IFERROR(VLOOKUP(ROW()-5,Таблица1[[0]:[Расход]],Таблица1[[#Headers],[3]],),"")</f>
        <v/>
      </c>
      <c r="H11" s="6" t="str">
        <f>IFERROR(VLOOKUP(ROW()-5,Таблица1[[0]:[Расход]],Таблица1[[#Headers],[4]],),"")</f>
        <v/>
      </c>
      <c r="I11" s="4" t="str">
        <f>IFERROR(VLOOKUP(ROW()-5,Таблица1[[0]:[Расход]],Таблица1[[#Headers],[6]],),"")</f>
        <v/>
      </c>
      <c r="J11" s="6" t="s">
        <v>10</v>
      </c>
      <c r="K11" s="4">
        <f t="shared" si="0"/>
        <v>280</v>
      </c>
    </row>
    <row r="12" spans="1:16" x14ac:dyDescent="0.25">
      <c r="A12">
        <f>IF(Таблица1[[#This Row],[Статья]]=G$3,INDEX(Таблица1[[#All],[0]],ROW()-5)+1,INDEX(Таблица1[[#All],[0]],ROW()-5))</f>
        <v>1</v>
      </c>
      <c r="B12" s="4">
        <v>7</v>
      </c>
      <c r="C12" s="5">
        <v>42646</v>
      </c>
      <c r="D12" s="6" t="s">
        <v>11</v>
      </c>
      <c r="E12" s="4"/>
      <c r="F12" s="4">
        <v>10</v>
      </c>
      <c r="G12" s="5" t="str">
        <f>IFERROR(VLOOKUP(ROW()-5,Таблица1[[0]:[Расход]],Таблица1[[#Headers],[3]],),"")</f>
        <v/>
      </c>
      <c r="H12" s="6" t="str">
        <f>IFERROR(VLOOKUP(ROW()-5,Таблица1[[0]:[Расход]],Таблица1[[#Headers],[4]],),"")</f>
        <v/>
      </c>
      <c r="I12" s="4" t="str">
        <f>IFERROR(VLOOKUP(ROW()-5,Таблица1[[0]:[Расход]],Таблица1[[#Headers],[6]],),"")</f>
        <v/>
      </c>
      <c r="J12" s="6" t="s">
        <v>11</v>
      </c>
      <c r="K12" s="4">
        <f t="shared" si="0"/>
        <v>60</v>
      </c>
    </row>
    <row r="13" spans="1:16" x14ac:dyDescent="0.25">
      <c r="A13">
        <f>IF(Таблица1[[#This Row],[Статья]]=G$3,INDEX(Таблица1[[#All],[0]],ROW()-5)+1,INDEX(Таблица1[[#All],[0]],ROW()-5))</f>
        <v>1</v>
      </c>
      <c r="B13" s="4">
        <v>8</v>
      </c>
      <c r="C13" s="5">
        <v>42646</v>
      </c>
      <c r="D13" s="6" t="s">
        <v>12</v>
      </c>
      <c r="E13" s="4"/>
      <c r="F13" s="4">
        <v>25</v>
      </c>
      <c r="G13" s="5" t="str">
        <f>IFERROR(VLOOKUP(ROW()-5,Таблица1[[0]:[Расход]],Таблица1[[#Headers],[3]],),"")</f>
        <v/>
      </c>
      <c r="H13" s="6" t="str">
        <f>IFERROR(VLOOKUP(ROW()-5,Таблица1[[0]:[Расход]],Таблица1[[#Headers],[4]],),"")</f>
        <v/>
      </c>
      <c r="I13" s="4" t="str">
        <f>IFERROR(VLOOKUP(ROW()-5,Таблица1[[0]:[Расход]],Таблица1[[#Headers],[6]],),"")</f>
        <v/>
      </c>
      <c r="J13" s="6" t="s">
        <v>12</v>
      </c>
      <c r="K13" s="4">
        <f t="shared" si="0"/>
        <v>150</v>
      </c>
    </row>
    <row r="14" spans="1:16" x14ac:dyDescent="0.25">
      <c r="A14">
        <f>IF(Таблица1[[#This Row],[Статья]]=G$3,INDEX(Таблица1[[#All],[0]],ROW()-5)+1,INDEX(Таблица1[[#All],[0]],ROW()-5))</f>
        <v>2</v>
      </c>
      <c r="B14" s="4">
        <v>9</v>
      </c>
      <c r="C14" s="5">
        <v>42646</v>
      </c>
      <c r="D14" s="6" t="s">
        <v>5</v>
      </c>
      <c r="E14" s="4"/>
      <c r="F14" s="4">
        <v>10</v>
      </c>
      <c r="G14" s="5" t="str">
        <f>IFERROR(VLOOKUP(ROW()-5,Таблица1[[0]:[Расход]],Таблица1[[#Headers],[3]],),"")</f>
        <v/>
      </c>
      <c r="H14" s="6" t="str">
        <f>IFERROR(VLOOKUP(ROW()-5,Таблица1[[0]:[Расход]],Таблица1[[#Headers],[4]],),"")</f>
        <v/>
      </c>
      <c r="I14" s="4" t="str">
        <f>IFERROR(VLOOKUP(ROW()-5,Таблица1[[0]:[Расход]],Таблица1[[#Headers],[6]],),"")</f>
        <v/>
      </c>
      <c r="K14" s="9">
        <f>SUM(K6:K13)</f>
        <v>1155</v>
      </c>
    </row>
    <row r="15" spans="1:16" x14ac:dyDescent="0.25">
      <c r="A15">
        <f>IF(Таблица1[[#This Row],[Статья]]=G$3,INDEX(Таблица1[[#All],[0]],ROW()-5)+1,INDEX(Таблица1[[#All],[0]],ROW()-5))</f>
        <v>2</v>
      </c>
      <c r="B15" s="4">
        <v>10</v>
      </c>
      <c r="C15" s="5">
        <v>42646</v>
      </c>
      <c r="D15" s="6" t="s">
        <v>6</v>
      </c>
      <c r="E15" s="4"/>
      <c r="F15" s="4">
        <v>30</v>
      </c>
      <c r="G15" s="5" t="str">
        <f>IFERROR(VLOOKUP(ROW()-5,Таблица1[[0]:[Расход]],Таблица1[[#Headers],[3]],),"")</f>
        <v/>
      </c>
      <c r="H15" s="6" t="str">
        <f>IFERROR(VLOOKUP(ROW()-5,Таблица1[[0]:[Расход]],Таблица1[[#Headers],[4]],),"")</f>
        <v/>
      </c>
      <c r="I15" s="4" t="str">
        <f>IFERROR(VLOOKUP(ROW()-5,Таблица1[[0]:[Расход]],Таблица1[[#Headers],[6]],),"")</f>
        <v/>
      </c>
    </row>
    <row r="16" spans="1:16" x14ac:dyDescent="0.25">
      <c r="A16">
        <f>IF(Таблица1[[#This Row],[Статья]]=G$3,INDEX(Таблица1[[#All],[0]],ROW()-5)+1,INDEX(Таблица1[[#All],[0]],ROW()-5))</f>
        <v>2</v>
      </c>
      <c r="B16" s="4">
        <v>11</v>
      </c>
      <c r="C16" s="5">
        <v>42646</v>
      </c>
      <c r="D16" s="6" t="s">
        <v>7</v>
      </c>
      <c r="E16" s="4"/>
      <c r="F16" s="4">
        <v>5</v>
      </c>
      <c r="G16" s="5" t="str">
        <f>IFERROR(VLOOKUP(ROW()-5,Таблица1[[0]:[Расход]],Таблица1[[#Headers],[3]],),"")</f>
        <v/>
      </c>
      <c r="H16" s="6" t="str">
        <f>IFERROR(VLOOKUP(ROW()-5,Таблица1[[0]:[Расход]],Таблица1[[#Headers],[4]],),"")</f>
        <v/>
      </c>
      <c r="I16" s="4" t="str">
        <f>IFERROR(VLOOKUP(ROW()-5,Таблица1[[0]:[Расход]],Таблица1[[#Headers],[6]],),"")</f>
        <v/>
      </c>
    </row>
    <row r="17" spans="1:9" x14ac:dyDescent="0.25">
      <c r="A17">
        <f>IF(Таблица1[[#This Row],[Статья]]=G$3,INDEX(Таблица1[[#All],[0]],ROW()-5)+1,INDEX(Таблица1[[#All],[0]],ROW()-5))</f>
        <v>2</v>
      </c>
      <c r="B17" s="4">
        <v>12</v>
      </c>
      <c r="C17" s="5">
        <v>42646</v>
      </c>
      <c r="D17" s="6" t="s">
        <v>8</v>
      </c>
      <c r="E17" s="4"/>
      <c r="F17" s="4">
        <v>40</v>
      </c>
      <c r="G17" s="5" t="str">
        <f>IFERROR(VLOOKUP(ROW()-5,Таблица1[[0]:[Расход]],Таблица1[[#Headers],[3]],),"")</f>
        <v/>
      </c>
      <c r="H17" s="6" t="str">
        <f>IFERROR(VLOOKUP(ROW()-5,Таблица1[[0]:[Расход]],Таблица1[[#Headers],[4]],),"")</f>
        <v/>
      </c>
      <c r="I17" s="4" t="str">
        <f>IFERROR(VLOOKUP(ROW()-5,Таблица1[[0]:[Расход]],Таблица1[[#Headers],[6]],),"")</f>
        <v/>
      </c>
    </row>
    <row r="18" spans="1:9" x14ac:dyDescent="0.25">
      <c r="A18">
        <f>IF(Таблица1[[#This Row],[Статья]]=G$3,INDEX(Таблица1[[#All],[0]],ROW()-5)+1,INDEX(Таблица1[[#All],[0]],ROW()-5))</f>
        <v>2</v>
      </c>
      <c r="B18" s="4">
        <v>13</v>
      </c>
      <c r="C18" s="5">
        <v>42646</v>
      </c>
      <c r="D18" s="6" t="s">
        <v>9</v>
      </c>
      <c r="E18" s="4"/>
      <c r="F18" s="4">
        <v>40</v>
      </c>
      <c r="G18" s="5" t="str">
        <f>IFERROR(VLOOKUP(ROW()-5,Таблица1[[0]:[Расход]],Таблица1[[#Headers],[3]],),"")</f>
        <v/>
      </c>
      <c r="H18" s="6" t="str">
        <f>IFERROR(VLOOKUP(ROW()-5,Таблица1[[0]:[Расход]],Таблица1[[#Headers],[4]],),"")</f>
        <v/>
      </c>
      <c r="I18" s="4" t="str">
        <f>IFERROR(VLOOKUP(ROW()-5,Таблица1[[0]:[Расход]],Таблица1[[#Headers],[6]],),"")</f>
        <v/>
      </c>
    </row>
    <row r="19" spans="1:9" x14ac:dyDescent="0.25">
      <c r="A19">
        <f>IF(Таблица1[[#This Row],[Статья]]=G$3,INDEX(Таблица1[[#All],[0]],ROW()-5)+1,INDEX(Таблица1[[#All],[0]],ROW()-5))</f>
        <v>2</v>
      </c>
      <c r="B19" s="4">
        <v>14</v>
      </c>
      <c r="C19" s="5">
        <v>42646</v>
      </c>
      <c r="D19" s="6" t="s">
        <v>10</v>
      </c>
      <c r="E19" s="4"/>
      <c r="F19" s="4">
        <v>40</v>
      </c>
      <c r="G19" s="5" t="str">
        <f>IFERROR(VLOOKUP(ROW()-5,Таблица1[[0]:[Расход]],Таблица1[[#Headers],[3]],),"")</f>
        <v/>
      </c>
      <c r="H19" s="6" t="str">
        <f>IFERROR(VLOOKUP(ROW()-5,Таблица1[[0]:[Расход]],Таблица1[[#Headers],[4]],),"")</f>
        <v/>
      </c>
      <c r="I19" s="4" t="str">
        <f>IFERROR(VLOOKUP(ROW()-5,Таблица1[[0]:[Расход]],Таблица1[[#Headers],[6]],),"")</f>
        <v/>
      </c>
    </row>
    <row r="20" spans="1:9" x14ac:dyDescent="0.25">
      <c r="A20">
        <f>IF(Таблица1[[#This Row],[Статья]]=G$3,INDEX(Таблица1[[#All],[0]],ROW()-5)+1,INDEX(Таблица1[[#All],[0]],ROW()-5))</f>
        <v>2</v>
      </c>
      <c r="B20" s="4">
        <v>15</v>
      </c>
      <c r="C20" s="5">
        <v>42647</v>
      </c>
      <c r="D20" s="6" t="s">
        <v>11</v>
      </c>
      <c r="E20" s="4"/>
      <c r="F20" s="4">
        <v>10</v>
      </c>
      <c r="G20" s="5" t="str">
        <f>IFERROR(VLOOKUP(ROW()-5,Таблица1[[0]:[Расход]],Таблица1[[#Headers],[3]],),"")</f>
        <v/>
      </c>
      <c r="H20" s="6" t="str">
        <f>IFERROR(VLOOKUP(ROW()-5,Таблица1[[0]:[Расход]],Таблица1[[#Headers],[4]],),"")</f>
        <v/>
      </c>
      <c r="I20" s="4" t="str">
        <f>IFERROR(VLOOKUP(ROW()-5,Таблица1[[0]:[Расход]],Таблица1[[#Headers],[6]],),"")</f>
        <v/>
      </c>
    </row>
    <row r="21" spans="1:9" x14ac:dyDescent="0.25">
      <c r="A21">
        <f>IF(Таблица1[[#This Row],[Статья]]=G$3,INDEX(Таблица1[[#All],[0]],ROW()-5)+1,INDEX(Таблица1[[#All],[0]],ROW()-5))</f>
        <v>2</v>
      </c>
      <c r="B21" s="4">
        <v>16</v>
      </c>
      <c r="C21" s="5">
        <v>42648</v>
      </c>
      <c r="D21" s="6" t="s">
        <v>12</v>
      </c>
      <c r="E21" s="4"/>
      <c r="F21" s="4">
        <v>25</v>
      </c>
      <c r="G21" s="5" t="str">
        <f>IFERROR(VLOOKUP(ROW()-5,Таблица1[[0]:[Расход]],Таблица1[[#Headers],[3]],),"")</f>
        <v/>
      </c>
      <c r="H21" s="6" t="str">
        <f>IFERROR(VLOOKUP(ROW()-5,Таблица1[[0]:[Расход]],Таблица1[[#Headers],[4]],),"")</f>
        <v/>
      </c>
      <c r="I21" s="4" t="str">
        <f>IFERROR(VLOOKUP(ROW()-5,Таблица1[[0]:[Расход]],Таблица1[[#Headers],[6]],),"")</f>
        <v/>
      </c>
    </row>
    <row r="22" spans="1:9" x14ac:dyDescent="0.25">
      <c r="A22">
        <f>IF(Таблица1[[#This Row],[Статья]]=G$3,INDEX(Таблица1[[#All],[0]],ROW()-5)+1,INDEX(Таблица1[[#All],[0]],ROW()-5))</f>
        <v>3</v>
      </c>
      <c r="B22" s="4">
        <v>17</v>
      </c>
      <c r="C22" s="5">
        <v>42649</v>
      </c>
      <c r="D22" s="6" t="s">
        <v>5</v>
      </c>
      <c r="E22" s="4"/>
      <c r="F22" s="4">
        <v>10</v>
      </c>
      <c r="G22" s="5" t="str">
        <f>IFERROR(VLOOKUP(ROW()-5,Таблица1[[0]:[Расход]],Таблица1[[#Headers],[3]],),"")</f>
        <v/>
      </c>
      <c r="H22" s="6" t="str">
        <f>IFERROR(VLOOKUP(ROW()-5,Таблица1[[0]:[Расход]],Таблица1[[#Headers],[4]],),"")</f>
        <v/>
      </c>
      <c r="I22" s="4" t="str">
        <f>IFERROR(VLOOKUP(ROW()-5,Таблица1[[0]:[Расход]],Таблица1[[#Headers],[6]],),"")</f>
        <v/>
      </c>
    </row>
    <row r="23" spans="1:9" x14ac:dyDescent="0.25">
      <c r="A23">
        <f>IF(Таблица1[[#This Row],[Статья]]=G$3,INDEX(Таблица1[[#All],[0]],ROW()-5)+1,INDEX(Таблица1[[#All],[0]],ROW()-5))</f>
        <v>3</v>
      </c>
      <c r="B23" s="4">
        <v>18</v>
      </c>
      <c r="C23" s="5">
        <v>42650</v>
      </c>
      <c r="D23" s="6" t="s">
        <v>6</v>
      </c>
      <c r="E23" s="4"/>
      <c r="F23" s="4">
        <v>30</v>
      </c>
      <c r="G23" s="5" t="str">
        <f>IFERROR(VLOOKUP(ROW()-5,Таблица1[[0]:[Расход]],Таблица1[[#Headers],[3]],),"")</f>
        <v/>
      </c>
      <c r="H23" s="6" t="str">
        <f>IFERROR(VLOOKUP(ROW()-5,Таблица1[[0]:[Расход]],Таблица1[[#Headers],[4]],),"")</f>
        <v/>
      </c>
      <c r="I23" s="4" t="str">
        <f>IFERROR(VLOOKUP(ROW()-5,Таблица1[[0]:[Расход]],Таблица1[[#Headers],[6]],),"")</f>
        <v/>
      </c>
    </row>
    <row r="24" spans="1:9" x14ac:dyDescent="0.25">
      <c r="A24">
        <f>IF(Таблица1[[#This Row],[Статья]]=G$3,INDEX(Таблица1[[#All],[0]],ROW()-5)+1,INDEX(Таблица1[[#All],[0]],ROW()-5))</f>
        <v>3</v>
      </c>
      <c r="B24" s="4">
        <v>19</v>
      </c>
      <c r="C24" s="5">
        <v>42650</v>
      </c>
      <c r="D24" s="6" t="s">
        <v>7</v>
      </c>
      <c r="E24" s="4"/>
      <c r="F24" s="4">
        <v>5</v>
      </c>
      <c r="G24" s="5" t="str">
        <f>IFERROR(VLOOKUP(ROW()-5,Таблица1[[0]:[Расход]],Таблица1[[#Headers],[3]],),"")</f>
        <v/>
      </c>
      <c r="H24" s="6" t="str">
        <f>IFERROR(VLOOKUP(ROW()-5,Таблица1[[0]:[Расход]],Таблица1[[#Headers],[4]],),"")</f>
        <v/>
      </c>
      <c r="I24" s="4" t="str">
        <f>IFERROR(VLOOKUP(ROW()-5,Таблица1[[0]:[Расход]],Таблица1[[#Headers],[6]],),"")</f>
        <v/>
      </c>
    </row>
    <row r="25" spans="1:9" x14ac:dyDescent="0.25">
      <c r="A25">
        <f>IF(Таблица1[[#This Row],[Статья]]=G$3,INDEX(Таблица1[[#All],[0]],ROW()-5)+1,INDEX(Таблица1[[#All],[0]],ROW()-5))</f>
        <v>3</v>
      </c>
      <c r="B25" s="4">
        <v>20</v>
      </c>
      <c r="C25" s="5">
        <v>42650</v>
      </c>
      <c r="D25" s="6" t="s">
        <v>8</v>
      </c>
      <c r="E25" s="4"/>
      <c r="F25" s="4">
        <v>40</v>
      </c>
      <c r="G25" s="5" t="str">
        <f>IFERROR(VLOOKUP(ROW()-5,Таблица1[[0]:[Расход]],Таблица1[[#Headers],[3]],),"")</f>
        <v/>
      </c>
      <c r="H25" s="6" t="str">
        <f>IFERROR(VLOOKUP(ROW()-5,Таблица1[[0]:[Расход]],Таблица1[[#Headers],[4]],),"")</f>
        <v/>
      </c>
      <c r="I25" s="4" t="str">
        <f>IFERROR(VLOOKUP(ROW()-5,Таблица1[[0]:[Расход]],Таблица1[[#Headers],[6]],),"")</f>
        <v/>
      </c>
    </row>
    <row r="26" spans="1:9" x14ac:dyDescent="0.25">
      <c r="A26">
        <f>IF(Таблица1[[#This Row],[Статья]]=G$3,INDEX(Таблица1[[#All],[0]],ROW()-5)+1,INDEX(Таблица1[[#All],[0]],ROW()-5))</f>
        <v>3</v>
      </c>
      <c r="B26" s="4">
        <v>21</v>
      </c>
      <c r="C26" s="5">
        <v>42650</v>
      </c>
      <c r="D26" s="6" t="s">
        <v>9</v>
      </c>
      <c r="E26" s="4"/>
      <c r="F26" s="4">
        <v>40</v>
      </c>
      <c r="G26" s="5" t="str">
        <f>IFERROR(VLOOKUP(ROW()-5,Таблица1[[0]:[Расход]],Таблица1[[#Headers],[3]],),"")</f>
        <v/>
      </c>
      <c r="H26" s="6" t="str">
        <f>IFERROR(VLOOKUP(ROW()-5,Таблица1[[0]:[Расход]],Таблица1[[#Headers],[4]],),"")</f>
        <v/>
      </c>
      <c r="I26" s="4" t="str">
        <f>IFERROR(VLOOKUP(ROW()-5,Таблица1[[0]:[Расход]],Таблица1[[#Headers],[6]],),"")</f>
        <v/>
      </c>
    </row>
    <row r="27" spans="1:9" x14ac:dyDescent="0.25">
      <c r="A27">
        <f>IF(Таблица1[[#This Row],[Статья]]=G$3,INDEX(Таблица1[[#All],[0]],ROW()-5)+1,INDEX(Таблица1[[#All],[0]],ROW()-5))</f>
        <v>3</v>
      </c>
      <c r="B27" s="4">
        <v>22</v>
      </c>
      <c r="C27" s="5">
        <v>42651</v>
      </c>
      <c r="D27" s="6" t="s">
        <v>10</v>
      </c>
      <c r="E27" s="4"/>
      <c r="F27" s="4">
        <v>40</v>
      </c>
      <c r="G27" s="5" t="str">
        <f>IFERROR(VLOOKUP(ROW()-5,Таблица1[[0]:[Расход]],Таблица1[[#Headers],[3]],),"")</f>
        <v/>
      </c>
      <c r="H27" s="6" t="str">
        <f>IFERROR(VLOOKUP(ROW()-5,Таблица1[[0]:[Расход]],Таблица1[[#Headers],[4]],),"")</f>
        <v/>
      </c>
      <c r="I27" s="4" t="str">
        <f>IFERROR(VLOOKUP(ROW()-5,Таблица1[[0]:[Расход]],Таблица1[[#Headers],[6]],),"")</f>
        <v/>
      </c>
    </row>
    <row r="28" spans="1:9" x14ac:dyDescent="0.25">
      <c r="A28">
        <f>IF(Таблица1[[#This Row],[Статья]]=G$3,INDEX(Таблица1[[#All],[0]],ROW()-5)+1,INDEX(Таблица1[[#All],[0]],ROW()-5))</f>
        <v>3</v>
      </c>
      <c r="B28" s="4">
        <v>23</v>
      </c>
      <c r="C28" s="5">
        <v>42652</v>
      </c>
      <c r="D28" s="6" t="s">
        <v>11</v>
      </c>
      <c r="E28" s="4"/>
      <c r="F28" s="4">
        <v>10</v>
      </c>
      <c r="G28" s="5" t="str">
        <f>IFERROR(VLOOKUP(ROW()-5,Таблица1[[0]:[Расход]],Таблица1[[#Headers],[3]],),"")</f>
        <v/>
      </c>
      <c r="H28" s="6" t="str">
        <f>IFERROR(VLOOKUP(ROW()-5,Таблица1[[0]:[Расход]],Таблица1[[#Headers],[4]],),"")</f>
        <v/>
      </c>
      <c r="I28" s="4" t="str">
        <f>IFERROR(VLOOKUP(ROW()-5,Таблица1[[0]:[Расход]],Таблица1[[#Headers],[6]],),"")</f>
        <v/>
      </c>
    </row>
    <row r="29" spans="1:9" x14ac:dyDescent="0.25">
      <c r="A29">
        <f>IF(Таблица1[[#This Row],[Статья]]=G$3,INDEX(Таблица1[[#All],[0]],ROW()-5)+1,INDEX(Таблица1[[#All],[0]],ROW()-5))</f>
        <v>3</v>
      </c>
      <c r="B29" s="4">
        <v>24</v>
      </c>
      <c r="C29" s="5">
        <v>42653</v>
      </c>
      <c r="D29" s="6" t="s">
        <v>12</v>
      </c>
      <c r="E29" s="4"/>
      <c r="F29" s="4">
        <v>25</v>
      </c>
      <c r="G29" s="5" t="str">
        <f>IFERROR(VLOOKUP(ROW()-5,Таблица1[[0]:[Расход]],Таблица1[[#Headers],[3]],),"")</f>
        <v/>
      </c>
      <c r="H29" s="6" t="str">
        <f>IFERROR(VLOOKUP(ROW()-5,Таблица1[[0]:[Расход]],Таблица1[[#Headers],[4]],),"")</f>
        <v/>
      </c>
      <c r="I29" s="4" t="str">
        <f>IFERROR(VLOOKUP(ROW()-5,Таблица1[[0]:[Расход]],Таблица1[[#Headers],[6]],),"")</f>
        <v/>
      </c>
    </row>
    <row r="30" spans="1:9" x14ac:dyDescent="0.25">
      <c r="A30">
        <f>IF(Таблица1[[#This Row],[Статья]]=G$3,INDEX(Таблица1[[#All],[0]],ROW()-5)+1,INDEX(Таблица1[[#All],[0]],ROW()-5))</f>
        <v>3</v>
      </c>
      <c r="B30" s="4">
        <v>25</v>
      </c>
      <c r="C30" s="5">
        <v>42654</v>
      </c>
      <c r="D30" s="6" t="s">
        <v>10</v>
      </c>
      <c r="E30" s="4"/>
      <c r="F30" s="4">
        <v>40</v>
      </c>
      <c r="G30" s="5" t="str">
        <f>IFERROR(VLOOKUP(ROW()-5,Таблица1[[0]:[Расход]],Таблица1[[#Headers],[3]],),"")</f>
        <v/>
      </c>
      <c r="H30" s="6" t="str">
        <f>IFERROR(VLOOKUP(ROW()-5,Таблица1[[0]:[Расход]],Таблица1[[#Headers],[4]],),"")</f>
        <v/>
      </c>
      <c r="I30" s="4" t="str">
        <f>IFERROR(VLOOKUP(ROW()-5,Таблица1[[0]:[Расход]],Таблица1[[#Headers],[6]],),"")</f>
        <v/>
      </c>
    </row>
    <row r="31" spans="1:9" x14ac:dyDescent="0.25">
      <c r="A31">
        <f>IF(Таблица1[[#This Row],[Статья]]=G$3,INDEX(Таблица1[[#All],[0]],ROW()-5)+1,INDEX(Таблица1[[#All],[0]],ROW()-5))</f>
        <v>3</v>
      </c>
      <c r="B31" s="4">
        <v>26</v>
      </c>
      <c r="C31" s="5">
        <v>42655</v>
      </c>
      <c r="D31" s="6" t="s">
        <v>11</v>
      </c>
      <c r="E31" s="4"/>
      <c r="F31" s="4">
        <v>10</v>
      </c>
      <c r="G31" s="5" t="str">
        <f>IFERROR(VLOOKUP(ROW()-5,Таблица1[[0]:[Расход]],Таблица1[[#Headers],[3]],),"")</f>
        <v/>
      </c>
      <c r="H31" s="6" t="str">
        <f>IFERROR(VLOOKUP(ROW()-5,Таблица1[[0]:[Расход]],Таблица1[[#Headers],[4]],),"")</f>
        <v/>
      </c>
      <c r="I31" s="4" t="str">
        <f>IFERROR(VLOOKUP(ROW()-5,Таблица1[[0]:[Расход]],Таблица1[[#Headers],[6]],),"")</f>
        <v/>
      </c>
    </row>
    <row r="32" spans="1:9" x14ac:dyDescent="0.25">
      <c r="A32">
        <f>IF(Таблица1[[#This Row],[Статья]]=G$3,INDEX(Таблица1[[#All],[0]],ROW()-5)+1,INDEX(Таблица1[[#All],[0]],ROW()-5))</f>
        <v>3</v>
      </c>
      <c r="B32" s="4">
        <v>27</v>
      </c>
      <c r="C32" s="5">
        <v>42656</v>
      </c>
      <c r="D32" s="6" t="s">
        <v>12</v>
      </c>
      <c r="E32" s="4"/>
      <c r="F32" s="4">
        <v>25</v>
      </c>
      <c r="G32" s="5" t="str">
        <f>IFERROR(VLOOKUP(ROW()-5,Таблица1[[0]:[Расход]],Таблица1[[#Headers],[3]],),"")</f>
        <v/>
      </c>
      <c r="H32" s="6" t="str">
        <f>IFERROR(VLOOKUP(ROW()-5,Таблица1[[0]:[Расход]],Таблица1[[#Headers],[4]],),"")</f>
        <v/>
      </c>
      <c r="I32" s="4" t="str">
        <f>IFERROR(VLOOKUP(ROW()-5,Таблица1[[0]:[Расход]],Таблица1[[#Headers],[6]],),"")</f>
        <v/>
      </c>
    </row>
    <row r="33" spans="1:9" x14ac:dyDescent="0.25">
      <c r="A33">
        <f>IF(Таблица1[[#This Row],[Статья]]=G$3,INDEX(Таблица1[[#All],[0]],ROW()-5)+1,INDEX(Таблица1[[#All],[0]],ROW()-5))</f>
        <v>4</v>
      </c>
      <c r="B33" s="4">
        <v>28</v>
      </c>
      <c r="C33" s="5">
        <v>42657</v>
      </c>
      <c r="D33" s="6" t="s">
        <v>5</v>
      </c>
      <c r="E33" s="4"/>
      <c r="F33" s="4">
        <v>10</v>
      </c>
      <c r="G33" s="5" t="str">
        <f>IFERROR(VLOOKUP(ROW()-5,Таблица1[[0]:[Расход]],Таблица1[[#Headers],[3]],),"")</f>
        <v/>
      </c>
      <c r="H33" s="6" t="str">
        <f>IFERROR(VLOOKUP(ROW()-5,Таблица1[[0]:[Расход]],Таблица1[[#Headers],[4]],),"")</f>
        <v/>
      </c>
      <c r="I33" s="4" t="str">
        <f>IFERROR(VLOOKUP(ROW()-5,Таблица1[[0]:[Расход]],Таблица1[[#Headers],[6]],),"")</f>
        <v/>
      </c>
    </row>
    <row r="34" spans="1:9" x14ac:dyDescent="0.25">
      <c r="A34">
        <f>IF(Таблица1[[#This Row],[Статья]]=G$3,INDEX(Таблица1[[#All],[0]],ROW()-5)+1,INDEX(Таблица1[[#All],[0]],ROW()-5))</f>
        <v>4</v>
      </c>
      <c r="B34" s="4">
        <v>29</v>
      </c>
      <c r="C34" s="5">
        <v>42658</v>
      </c>
      <c r="D34" s="6" t="s">
        <v>6</v>
      </c>
      <c r="E34" s="4"/>
      <c r="F34" s="4">
        <v>30</v>
      </c>
      <c r="G34" s="5" t="str">
        <f>IFERROR(VLOOKUP(ROW()-5,Таблица1[[0]:[Расход]],Таблица1[[#Headers],[3]],),"")</f>
        <v/>
      </c>
      <c r="H34" s="6" t="str">
        <f>IFERROR(VLOOKUP(ROW()-5,Таблица1[[0]:[Расход]],Таблица1[[#Headers],[4]],),"")</f>
        <v/>
      </c>
      <c r="I34" s="4" t="str">
        <f>IFERROR(VLOOKUP(ROW()-5,Таблица1[[0]:[Расход]],Таблица1[[#Headers],[6]],),"")</f>
        <v/>
      </c>
    </row>
    <row r="35" spans="1:9" x14ac:dyDescent="0.25">
      <c r="A35">
        <f>IF(Таблица1[[#This Row],[Статья]]=G$3,INDEX(Таблица1[[#All],[0]],ROW()-5)+1,INDEX(Таблица1[[#All],[0]],ROW()-5))</f>
        <v>4</v>
      </c>
      <c r="B35" s="4">
        <v>30</v>
      </c>
      <c r="C35" s="5">
        <v>42659</v>
      </c>
      <c r="D35" s="6" t="s">
        <v>7</v>
      </c>
      <c r="E35" s="4"/>
      <c r="F35" s="4">
        <v>5</v>
      </c>
      <c r="G35" s="5" t="str">
        <f>IFERROR(VLOOKUP(ROW()-5,Таблица1[[0]:[Расход]],Таблица1[[#Headers],[3]],),"")</f>
        <v/>
      </c>
      <c r="H35" s="6" t="str">
        <f>IFERROR(VLOOKUP(ROW()-5,Таблица1[[0]:[Расход]],Таблица1[[#Headers],[4]],),"")</f>
        <v/>
      </c>
      <c r="I35" s="4" t="str">
        <f>IFERROR(VLOOKUP(ROW()-5,Таблица1[[0]:[Расход]],Таблица1[[#Headers],[6]],),"")</f>
        <v/>
      </c>
    </row>
    <row r="36" spans="1:9" x14ac:dyDescent="0.25">
      <c r="A36">
        <f>IF(Таблица1[[#This Row],[Статья]]=G$3,INDEX(Таблица1[[#All],[0]],ROW()-5)+1,INDEX(Таблица1[[#All],[0]],ROW()-5))</f>
        <v>4</v>
      </c>
      <c r="B36" s="4">
        <v>31</v>
      </c>
      <c r="C36" s="5">
        <v>42660</v>
      </c>
      <c r="D36" s="6" t="s">
        <v>8</v>
      </c>
      <c r="E36" s="4"/>
      <c r="F36" s="4">
        <v>40</v>
      </c>
      <c r="G36" s="5" t="str">
        <f>IFERROR(VLOOKUP(ROW()-5,Таблица1[[0]:[Расход]],Таблица1[[#Headers],[3]],),"")</f>
        <v/>
      </c>
      <c r="H36" s="6" t="str">
        <f>IFERROR(VLOOKUP(ROW()-5,Таблица1[[0]:[Расход]],Таблица1[[#Headers],[4]],),"")</f>
        <v/>
      </c>
      <c r="I36" s="4" t="str">
        <f>IFERROR(VLOOKUP(ROW()-5,Таблица1[[0]:[Расход]],Таблица1[[#Headers],[6]],),"")</f>
        <v/>
      </c>
    </row>
    <row r="37" spans="1:9" x14ac:dyDescent="0.25">
      <c r="A37">
        <f>IF(Таблица1[[#This Row],[Статья]]=G$3,INDEX(Таблица1[[#All],[0]],ROW()-5)+1,INDEX(Таблица1[[#All],[0]],ROW()-5))</f>
        <v>4</v>
      </c>
      <c r="B37" s="4">
        <v>32</v>
      </c>
      <c r="C37" s="5">
        <v>42661</v>
      </c>
      <c r="D37" s="6" t="s">
        <v>9</v>
      </c>
      <c r="E37" s="4"/>
      <c r="F37" s="4">
        <v>40</v>
      </c>
      <c r="G37" s="5" t="str">
        <f>IFERROR(VLOOKUP(ROW()-5,Таблица1[[0]:[Расход]],Таблица1[[#Headers],[3]],),"")</f>
        <v/>
      </c>
      <c r="H37" s="6" t="str">
        <f>IFERROR(VLOOKUP(ROW()-5,Таблица1[[0]:[Расход]],Таблица1[[#Headers],[4]],),"")</f>
        <v/>
      </c>
      <c r="I37" s="4" t="str">
        <f>IFERROR(VLOOKUP(ROW()-5,Таблица1[[0]:[Расход]],Таблица1[[#Headers],[6]],),"")</f>
        <v/>
      </c>
    </row>
    <row r="38" spans="1:9" x14ac:dyDescent="0.25">
      <c r="A38">
        <f>IF(Таблица1[[#This Row],[Статья]]=G$3,INDEX(Таблица1[[#All],[0]],ROW()-5)+1,INDEX(Таблица1[[#All],[0]],ROW()-5))</f>
        <v>4</v>
      </c>
      <c r="B38" s="4">
        <v>33</v>
      </c>
      <c r="C38" s="5">
        <v>42662</v>
      </c>
      <c r="D38" s="6" t="s">
        <v>10</v>
      </c>
      <c r="E38" s="4"/>
      <c r="F38" s="4">
        <v>40</v>
      </c>
      <c r="G38" s="5" t="str">
        <f>IFERROR(VLOOKUP(ROW()-5,Таблица1[[0]:[Расход]],Таблица1[[#Headers],[3]],),"")</f>
        <v/>
      </c>
      <c r="H38" s="6" t="str">
        <f>IFERROR(VLOOKUP(ROW()-5,Таблица1[[0]:[Расход]],Таблица1[[#Headers],[4]],),"")</f>
        <v/>
      </c>
      <c r="I38" s="4" t="str">
        <f>IFERROR(VLOOKUP(ROW()-5,Таблица1[[0]:[Расход]],Таблица1[[#Headers],[6]],),"")</f>
        <v/>
      </c>
    </row>
    <row r="39" spans="1:9" x14ac:dyDescent="0.25">
      <c r="A39">
        <f>IF(Таблица1[[#This Row],[Статья]]=G$3,INDEX(Таблица1[[#All],[0]],ROW()-5)+1,INDEX(Таблица1[[#All],[0]],ROW()-5))</f>
        <v>4</v>
      </c>
      <c r="B39" s="4">
        <v>34</v>
      </c>
      <c r="C39" s="5">
        <v>42663</v>
      </c>
      <c r="D39" s="6" t="s">
        <v>11</v>
      </c>
      <c r="E39" s="4"/>
      <c r="F39" s="4">
        <v>10</v>
      </c>
      <c r="G39" s="5" t="str">
        <f>IFERROR(VLOOKUP(ROW()-5,Таблица1[[0]:[Расход]],Таблица1[[#Headers],[3]],),"")</f>
        <v/>
      </c>
      <c r="H39" s="6" t="str">
        <f>IFERROR(VLOOKUP(ROW()-5,Таблица1[[0]:[Расход]],Таблица1[[#Headers],[4]],),"")</f>
        <v/>
      </c>
      <c r="I39" s="4" t="str">
        <f>IFERROR(VLOOKUP(ROW()-5,Таблица1[[0]:[Расход]],Таблица1[[#Headers],[6]],),"")</f>
        <v/>
      </c>
    </row>
    <row r="40" spans="1:9" x14ac:dyDescent="0.25">
      <c r="A40">
        <f>IF(Таблица1[[#This Row],[Статья]]=G$3,INDEX(Таблица1[[#All],[0]],ROW()-5)+1,INDEX(Таблица1[[#All],[0]],ROW()-5))</f>
        <v>4</v>
      </c>
      <c r="B40" s="4">
        <v>35</v>
      </c>
      <c r="C40" s="5">
        <v>42664</v>
      </c>
      <c r="D40" s="6" t="s">
        <v>12</v>
      </c>
      <c r="E40" s="4"/>
      <c r="F40" s="4">
        <v>25</v>
      </c>
      <c r="G40" s="5" t="str">
        <f>IFERROR(VLOOKUP(ROW()-5,Таблица1[[0]:[Расход]],Таблица1[[#Headers],[3]],),"")</f>
        <v/>
      </c>
      <c r="H40" s="6" t="str">
        <f>IFERROR(VLOOKUP(ROW()-5,Таблица1[[0]:[Расход]],Таблица1[[#Headers],[4]],),"")</f>
        <v/>
      </c>
      <c r="I40" s="4" t="str">
        <f>IFERROR(VLOOKUP(ROW()-5,Таблица1[[0]:[Расход]],Таблица1[[#Headers],[6]],),"")</f>
        <v/>
      </c>
    </row>
    <row r="41" spans="1:9" x14ac:dyDescent="0.25">
      <c r="A41">
        <f>IF(Таблица1[[#This Row],[Статья]]=G$3,INDEX(Таблица1[[#All],[0]],ROW()-5)+1,INDEX(Таблица1[[#All],[0]],ROW()-5))</f>
        <v>5</v>
      </c>
      <c r="B41" s="4">
        <v>36</v>
      </c>
      <c r="C41" s="5">
        <v>42665</v>
      </c>
      <c r="D41" s="6" t="s">
        <v>5</v>
      </c>
      <c r="E41" s="4"/>
      <c r="F41" s="4">
        <v>10</v>
      </c>
      <c r="G41" s="5" t="str">
        <f>IFERROR(VLOOKUP(ROW()-5,Таблица1[[0]:[Расход]],Таблица1[[#Headers],[3]],),"")</f>
        <v/>
      </c>
      <c r="H41" s="6" t="str">
        <f>IFERROR(VLOOKUP(ROW()-5,Таблица1[[0]:[Расход]],Таблица1[[#Headers],[4]],),"")</f>
        <v/>
      </c>
      <c r="I41" s="4" t="str">
        <f>IFERROR(VLOOKUP(ROW()-5,Таблица1[[0]:[Расход]],Таблица1[[#Headers],[6]],),"")</f>
        <v/>
      </c>
    </row>
    <row r="42" spans="1:9" x14ac:dyDescent="0.25">
      <c r="A42">
        <f>IF(Таблица1[[#This Row],[Статья]]=G$3,INDEX(Таблица1[[#All],[0]],ROW()-5)+1,INDEX(Таблица1[[#All],[0]],ROW()-5))</f>
        <v>5</v>
      </c>
      <c r="B42" s="4">
        <v>37</v>
      </c>
      <c r="C42" s="5">
        <v>42666</v>
      </c>
      <c r="D42" s="6" t="s">
        <v>6</v>
      </c>
      <c r="E42" s="4"/>
      <c r="F42" s="4">
        <v>30</v>
      </c>
      <c r="G42" s="5" t="str">
        <f>IFERROR(VLOOKUP(ROW()-5,Таблица1[[0]:[Расход]],Таблица1[[#Headers],[3]],),"")</f>
        <v/>
      </c>
      <c r="H42" s="6" t="str">
        <f>IFERROR(VLOOKUP(ROW()-5,Таблица1[[0]:[Расход]],Таблица1[[#Headers],[4]],),"")</f>
        <v/>
      </c>
      <c r="I42" s="4" t="str">
        <f>IFERROR(VLOOKUP(ROW()-5,Таблица1[[0]:[Расход]],Таблица1[[#Headers],[6]],),"")</f>
        <v/>
      </c>
    </row>
    <row r="43" spans="1:9" x14ac:dyDescent="0.25">
      <c r="A43">
        <f>IF(Таблица1[[#This Row],[Статья]]=G$3,INDEX(Таблица1[[#All],[0]],ROW()-5)+1,INDEX(Таблица1[[#All],[0]],ROW()-5))</f>
        <v>5</v>
      </c>
      <c r="B43" s="4">
        <v>38</v>
      </c>
      <c r="C43" s="5">
        <v>42667</v>
      </c>
      <c r="D43" s="6" t="s">
        <v>7</v>
      </c>
      <c r="E43" s="4"/>
      <c r="F43" s="4">
        <v>5</v>
      </c>
      <c r="G43" s="5" t="str">
        <f>IFERROR(VLOOKUP(ROW()-5,Таблица1[[0]:[Расход]],Таблица1[[#Headers],[3]],),"")</f>
        <v/>
      </c>
      <c r="H43" s="6" t="str">
        <f>IFERROR(VLOOKUP(ROW()-5,Таблица1[[0]:[Расход]],Таблица1[[#Headers],[4]],),"")</f>
        <v/>
      </c>
      <c r="I43" s="4" t="str">
        <f>IFERROR(VLOOKUP(ROW()-5,Таблица1[[0]:[Расход]],Таблица1[[#Headers],[6]],),"")</f>
        <v/>
      </c>
    </row>
    <row r="44" spans="1:9" x14ac:dyDescent="0.25">
      <c r="A44">
        <f>IF(Таблица1[[#This Row],[Статья]]=G$3,INDEX(Таблица1[[#All],[0]],ROW()-5)+1,INDEX(Таблица1[[#All],[0]],ROW()-5))</f>
        <v>5</v>
      </c>
      <c r="B44" s="4">
        <v>39</v>
      </c>
      <c r="C44" s="5">
        <v>42668</v>
      </c>
      <c r="D44" s="6" t="s">
        <v>8</v>
      </c>
      <c r="E44" s="4"/>
      <c r="F44" s="4">
        <v>40</v>
      </c>
      <c r="G44" s="5" t="str">
        <f>IFERROR(VLOOKUP(ROW()-5,Таблица1[[0]:[Расход]],Таблица1[[#Headers],[3]],),"")</f>
        <v/>
      </c>
      <c r="H44" s="6" t="str">
        <f>IFERROR(VLOOKUP(ROW()-5,Таблица1[[0]:[Расход]],Таблица1[[#Headers],[4]],),"")</f>
        <v/>
      </c>
      <c r="I44" s="4" t="str">
        <f>IFERROR(VLOOKUP(ROW()-5,Таблица1[[0]:[Расход]],Таблица1[[#Headers],[6]],),"")</f>
        <v/>
      </c>
    </row>
    <row r="45" spans="1:9" x14ac:dyDescent="0.25">
      <c r="A45">
        <f>IF(Таблица1[[#This Row],[Статья]]=G$3,INDEX(Таблица1[[#All],[0]],ROW()-5)+1,INDEX(Таблица1[[#All],[0]],ROW()-5))</f>
        <v>5</v>
      </c>
      <c r="B45" s="4">
        <v>40</v>
      </c>
      <c r="C45" s="5">
        <v>42669</v>
      </c>
      <c r="D45" s="6" t="s">
        <v>9</v>
      </c>
      <c r="E45" s="4"/>
      <c r="F45" s="4">
        <v>40</v>
      </c>
      <c r="G45" s="5" t="str">
        <f>IFERROR(VLOOKUP(ROW()-5,Таблица1[[0]:[Расход]],Таблица1[[#Headers],[3]],),"")</f>
        <v/>
      </c>
      <c r="H45" s="6" t="str">
        <f>IFERROR(VLOOKUP(ROW()-5,Таблица1[[0]:[Расход]],Таблица1[[#Headers],[4]],),"")</f>
        <v/>
      </c>
      <c r="I45" s="4" t="str">
        <f>IFERROR(VLOOKUP(ROW()-5,Таблица1[[0]:[Расход]],Таблица1[[#Headers],[6]],),"")</f>
        <v/>
      </c>
    </row>
    <row r="46" spans="1:9" x14ac:dyDescent="0.25">
      <c r="A46">
        <f>IF(Таблица1[[#This Row],[Статья]]=G$3,INDEX(Таблица1[[#All],[0]],ROW()-5)+1,INDEX(Таблица1[[#All],[0]],ROW()-5))</f>
        <v>5</v>
      </c>
      <c r="B46" s="4">
        <v>41</v>
      </c>
      <c r="C46" s="5">
        <v>42670</v>
      </c>
      <c r="D46" s="6" t="s">
        <v>10</v>
      </c>
      <c r="E46" s="4"/>
      <c r="F46" s="4">
        <v>40</v>
      </c>
      <c r="G46" s="5" t="str">
        <f>IFERROR(VLOOKUP(ROW()-5,Таблица1[[0]:[Расход]],Таблица1[[#Headers],[3]],),"")</f>
        <v/>
      </c>
      <c r="H46" s="6" t="str">
        <f>IFERROR(VLOOKUP(ROW()-5,Таблица1[[0]:[Расход]],Таблица1[[#Headers],[4]],),"")</f>
        <v/>
      </c>
      <c r="I46" s="4" t="str">
        <f>IFERROR(VLOOKUP(ROW()-5,Таблица1[[0]:[Расход]],Таблица1[[#Headers],[6]],),"")</f>
        <v/>
      </c>
    </row>
    <row r="47" spans="1:9" x14ac:dyDescent="0.25">
      <c r="A47">
        <f>IF(Таблица1[[#This Row],[Статья]]=G$3,INDEX(Таблица1[[#All],[0]],ROW()-5)+1,INDEX(Таблица1[[#All],[0]],ROW()-5))</f>
        <v>5</v>
      </c>
      <c r="B47" s="4">
        <v>42</v>
      </c>
      <c r="C47" s="5">
        <v>42671</v>
      </c>
      <c r="D47" s="6" t="s">
        <v>11</v>
      </c>
      <c r="E47" s="4"/>
      <c r="F47" s="4">
        <v>10</v>
      </c>
      <c r="G47" s="5" t="str">
        <f>IFERROR(VLOOKUP(ROW()-5,Таблица1[[0]:[Расход]],Таблица1[[#Headers],[3]],),"")</f>
        <v/>
      </c>
      <c r="H47" s="6" t="str">
        <f>IFERROR(VLOOKUP(ROW()-5,Таблица1[[0]:[Расход]],Таблица1[[#Headers],[4]],),"")</f>
        <v/>
      </c>
      <c r="I47" s="4" t="str">
        <f>IFERROR(VLOOKUP(ROW()-5,Таблица1[[0]:[Расход]],Таблица1[[#Headers],[6]],),"")</f>
        <v/>
      </c>
    </row>
    <row r="48" spans="1:9" x14ac:dyDescent="0.25">
      <c r="A48">
        <f>IF(Таблица1[[#This Row],[Статья]]=G$3,INDEX(Таблица1[[#All],[0]],ROW()-5)+1,INDEX(Таблица1[[#All],[0]],ROW()-5))</f>
        <v>5</v>
      </c>
      <c r="B48" s="4">
        <v>43</v>
      </c>
      <c r="C48" s="5">
        <v>42672</v>
      </c>
      <c r="D48" s="6" t="s">
        <v>12</v>
      </c>
      <c r="E48" s="4"/>
      <c r="F48" s="4">
        <v>25</v>
      </c>
      <c r="G48" s="5" t="str">
        <f>IFERROR(VLOOKUP(ROW()-5,Таблица1[[0]:[Расход]],Таблица1[[#Headers],[3]],),"")</f>
        <v/>
      </c>
      <c r="H48" s="6" t="str">
        <f>IFERROR(VLOOKUP(ROW()-5,Таблица1[[0]:[Расход]],Таблица1[[#Headers],[4]],),"")</f>
        <v/>
      </c>
      <c r="I48" s="4" t="str">
        <f>IFERROR(VLOOKUP(ROW()-5,Таблица1[[0]:[Расход]],Таблица1[[#Headers],[6]],),"")</f>
        <v/>
      </c>
    </row>
    <row r="49" spans="1:9" x14ac:dyDescent="0.25">
      <c r="A49">
        <f>IF(Таблица1[[#This Row],[Статья]]=G$3,INDEX(Таблица1[[#All],[0]],ROW()-5)+1,INDEX(Таблица1[[#All],[0]],ROW()-5))</f>
        <v>5</v>
      </c>
      <c r="B49" s="4">
        <v>44</v>
      </c>
      <c r="C49" s="5">
        <v>42673</v>
      </c>
      <c r="D49" s="6" t="s">
        <v>9</v>
      </c>
      <c r="E49" s="4"/>
      <c r="F49" s="4">
        <v>40</v>
      </c>
      <c r="G49" s="5" t="str">
        <f>IFERROR(VLOOKUP(ROW()-5,Таблица1[[0]:[Расход]],Таблица1[[#Headers],[3]],),"")</f>
        <v/>
      </c>
      <c r="H49" s="6" t="str">
        <f>IFERROR(VLOOKUP(ROW()-5,Таблица1[[0]:[Расход]],Таблица1[[#Headers],[4]],),"")</f>
        <v/>
      </c>
      <c r="I49" s="4" t="str">
        <f>IFERROR(VLOOKUP(ROW()-5,Таблица1[[0]:[Расход]],Таблица1[[#Headers],[6]],),"")</f>
        <v/>
      </c>
    </row>
    <row r="50" spans="1:9" x14ac:dyDescent="0.25">
      <c r="A50">
        <f>IF(Таблица1[[#This Row],[Статья]]=G$3,INDEX(Таблица1[[#All],[0]],ROW()-5)+1,INDEX(Таблица1[[#All],[0]],ROW()-5))</f>
        <v>5</v>
      </c>
      <c r="B50" s="4">
        <v>45</v>
      </c>
      <c r="C50" s="5">
        <v>42674</v>
      </c>
      <c r="D50" s="6" t="s">
        <v>10</v>
      </c>
      <c r="E50" s="4"/>
      <c r="F50" s="4">
        <v>40</v>
      </c>
      <c r="G50" s="5" t="str">
        <f>IFERROR(VLOOKUP(ROW()-5,Таблица1[[0]:[Расход]],Таблица1[[#Headers],[3]],),"")</f>
        <v/>
      </c>
      <c r="H50" s="6" t="str">
        <f>IFERROR(VLOOKUP(ROW()-5,Таблица1[[0]:[Расход]],Таблица1[[#Headers],[4]],),"")</f>
        <v/>
      </c>
      <c r="I50" s="4" t="str">
        <f>IFERROR(VLOOKUP(ROW()-5,Таблица1[[0]:[Расход]],Таблица1[[#Headers],[6]],),"")</f>
        <v/>
      </c>
    </row>
  </sheetData>
  <mergeCells count="1">
    <mergeCell ref="G3:H3"/>
  </mergeCells>
  <dataValidations count="1">
    <dataValidation type="list" allowBlank="1" showInputMessage="1" showErrorMessage="1" sqref="G3">
      <formula1>статьи</formula1>
    </dataValidation>
  </dataValidations>
  <pageMargins left="0.7" right="0.7" top="0.75" bottom="0.75" header="0.3" footer="0.3"/>
  <pageSetup paperSize="9"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Мак</dc:creator>
  <cp:lastModifiedBy>User</cp:lastModifiedBy>
  <dcterms:created xsi:type="dcterms:W3CDTF">2016-10-30T13:33:55Z</dcterms:created>
  <dcterms:modified xsi:type="dcterms:W3CDTF">2016-11-02T10:49:27Z</dcterms:modified>
</cp:coreProperties>
</file>