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M84" i="1" l="1"/>
  <c r="M79" i="1"/>
  <c r="M73" i="1"/>
  <c r="M68" i="1"/>
  <c r="P62" i="1"/>
  <c r="K62" i="1"/>
  <c r="P57" i="1"/>
  <c r="K57" i="1"/>
  <c r="P51" i="1"/>
  <c r="K51" i="1"/>
  <c r="M48" i="1"/>
  <c r="P44" i="1"/>
  <c r="K44" i="1"/>
  <c r="F51" i="1"/>
  <c r="D51" i="1"/>
  <c r="E50" i="1"/>
  <c r="C50" i="1"/>
</calcChain>
</file>

<file path=xl/sharedStrings.xml><?xml version="1.0" encoding="utf-8"?>
<sst xmlns="http://schemas.openxmlformats.org/spreadsheetml/2006/main" count="104" uniqueCount="73">
  <si>
    <t>Вид</t>
  </si>
  <si>
    <t xml:space="preserve">Лето </t>
  </si>
  <si>
    <t xml:space="preserve">Зима </t>
  </si>
  <si>
    <t>обилие</t>
  </si>
  <si>
    <t>биомасса</t>
  </si>
  <si>
    <t>-</t>
  </si>
  <si>
    <t>Количество видов</t>
  </si>
  <si>
    <t>Доля в населении доминирующих видов, %</t>
  </si>
  <si>
    <t>Доля в населении редких видов, %</t>
  </si>
  <si>
    <t>Доминирующие виды, %</t>
  </si>
  <si>
    <t>Редкие виды, %</t>
  </si>
  <si>
    <t>Индекс разнообразия</t>
  </si>
  <si>
    <t>Индекс выравненности</t>
  </si>
  <si>
    <r>
      <t xml:space="preserve">Перепелятник </t>
    </r>
    <r>
      <rPr>
        <i/>
        <sz val="10"/>
        <color theme="1"/>
        <rFont val="Times New Roman"/>
        <family val="1"/>
        <charset val="204"/>
      </rPr>
      <t>Accipiter nisus</t>
    </r>
  </si>
  <si>
    <r>
      <t xml:space="preserve">Обыкновенный канюк </t>
    </r>
    <r>
      <rPr>
        <i/>
        <sz val="10"/>
        <color theme="1"/>
        <rFont val="Times New Roman"/>
        <family val="1"/>
        <charset val="204"/>
      </rPr>
      <t>Buteo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buteo</t>
    </r>
  </si>
  <si>
    <r>
      <t xml:space="preserve">Зимняк </t>
    </r>
    <r>
      <rPr>
        <i/>
        <sz val="10"/>
        <color theme="1"/>
        <rFont val="Times New Roman"/>
        <family val="1"/>
        <charset val="204"/>
      </rPr>
      <t>Buteo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lagopus</t>
    </r>
  </si>
  <si>
    <r>
      <t xml:space="preserve">Рябчик </t>
    </r>
    <r>
      <rPr>
        <i/>
        <sz val="10"/>
        <color theme="1"/>
        <rFont val="Times New Roman"/>
        <family val="1"/>
        <charset val="204"/>
      </rPr>
      <t>Bonasa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bonasia</t>
    </r>
  </si>
  <si>
    <r>
      <t xml:space="preserve">Теткркв </t>
    </r>
    <r>
      <rPr>
        <i/>
        <sz val="10"/>
        <color theme="1"/>
        <rFont val="Times New Roman"/>
        <family val="1"/>
        <charset val="204"/>
      </rPr>
      <t>Lyrurus tetrix</t>
    </r>
  </si>
  <si>
    <r>
      <t xml:space="preserve">Обыкновенная кукушка </t>
    </r>
    <r>
      <rPr>
        <i/>
        <sz val="10"/>
        <color theme="1"/>
        <rFont val="Times New Roman"/>
        <family val="1"/>
        <charset val="204"/>
      </rPr>
      <t>Cuculus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canorus</t>
    </r>
  </si>
  <si>
    <r>
      <t xml:space="preserve">Обыкновенный козодой </t>
    </r>
    <r>
      <rPr>
        <i/>
        <sz val="10"/>
        <color theme="1"/>
        <rFont val="Times New Roman"/>
        <family val="1"/>
        <charset val="204"/>
      </rPr>
      <t>Caprimulgus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europaeus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</si>
  <si>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Чёрный стриж </t>
    </r>
    <r>
      <rPr>
        <i/>
        <sz val="10"/>
        <color theme="1"/>
        <rFont val="Times New Roman"/>
        <family val="1"/>
        <charset val="204"/>
      </rPr>
      <t>Apus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apus</t>
    </r>
  </si>
  <si>
    <r>
      <t xml:space="preserve">Седой дятел </t>
    </r>
    <r>
      <rPr>
        <i/>
        <sz val="10"/>
        <color theme="1"/>
        <rFont val="Times New Roman"/>
        <family val="1"/>
        <charset val="204"/>
      </rPr>
      <t>Picus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canus</t>
    </r>
  </si>
  <si>
    <r>
      <t xml:space="preserve">Зелёный дятел </t>
    </r>
    <r>
      <rPr>
        <i/>
        <sz val="10"/>
        <color theme="1"/>
        <rFont val="Times New Roman"/>
        <family val="1"/>
        <charset val="204"/>
      </rPr>
      <t>Picus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viridis</t>
    </r>
    <r>
      <rPr>
        <sz val="10"/>
        <color theme="1"/>
        <rFont val="Times New Roman"/>
        <family val="1"/>
        <charset val="204"/>
      </rPr>
      <t>*</t>
    </r>
  </si>
  <si>
    <r>
      <t xml:space="preserve">Желна </t>
    </r>
    <r>
      <rPr>
        <i/>
        <sz val="10"/>
        <color theme="1"/>
        <rFont val="Times New Roman"/>
        <family val="1"/>
        <charset val="204"/>
      </rPr>
      <t>Dryocopus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martius</t>
    </r>
  </si>
  <si>
    <r>
      <t xml:space="preserve">Пестрый дятел </t>
    </r>
    <r>
      <rPr>
        <i/>
        <sz val="10"/>
        <color theme="1"/>
        <rFont val="Times New Roman"/>
        <family val="1"/>
        <charset val="204"/>
      </rPr>
      <t>Dendrocopos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major</t>
    </r>
  </si>
  <si>
    <r>
      <t xml:space="preserve">Малый дятел </t>
    </r>
    <r>
      <rPr>
        <i/>
        <sz val="10"/>
        <color theme="1"/>
        <rFont val="Times New Roman"/>
        <family val="1"/>
        <charset val="204"/>
      </rPr>
      <t>Dendrocopos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minor</t>
    </r>
  </si>
  <si>
    <r>
      <t xml:space="preserve">Лесной жаворонок </t>
    </r>
    <r>
      <rPr>
        <i/>
        <sz val="10"/>
        <color theme="1"/>
        <rFont val="Times New Roman"/>
        <family val="1"/>
        <charset val="204"/>
      </rPr>
      <t>Lullula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arborea</t>
    </r>
  </si>
  <si>
    <r>
      <t xml:space="preserve">Лесной конёк </t>
    </r>
    <r>
      <rPr>
        <i/>
        <sz val="10"/>
        <color theme="1"/>
        <rFont val="Times New Roman"/>
        <family val="1"/>
        <charset val="204"/>
      </rPr>
      <t>Anthus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trivialis</t>
    </r>
  </si>
  <si>
    <r>
      <t xml:space="preserve">Крапивник </t>
    </r>
    <r>
      <rPr>
        <i/>
        <sz val="10"/>
        <color theme="1"/>
        <rFont val="Times New Roman"/>
        <family val="1"/>
        <charset val="204"/>
      </rPr>
      <t>Troglodytes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troglodytes</t>
    </r>
  </si>
  <si>
    <r>
      <t xml:space="preserve">Зарянка </t>
    </r>
    <r>
      <rPr>
        <i/>
        <sz val="10"/>
        <color theme="1"/>
        <rFont val="Times New Roman"/>
        <family val="1"/>
        <charset val="204"/>
      </rPr>
      <t>Erithacus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rubecula</t>
    </r>
  </si>
  <si>
    <r>
      <t xml:space="preserve">Обыкновенная горихвостка </t>
    </r>
    <r>
      <rPr>
        <i/>
        <sz val="10"/>
        <color theme="1"/>
        <rFont val="Times New Roman"/>
        <family val="1"/>
        <charset val="204"/>
      </rPr>
      <t>Phoenicurus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ochrurus</t>
    </r>
  </si>
  <si>
    <r>
      <t xml:space="preserve">Горихвостка-чернушка </t>
    </r>
    <r>
      <rPr>
        <i/>
        <sz val="10"/>
        <color theme="1"/>
        <rFont val="Times New Roman"/>
        <family val="1"/>
        <charset val="204"/>
      </rPr>
      <t>Phoenicurus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phoenicurus</t>
    </r>
  </si>
  <si>
    <r>
      <t xml:space="preserve">Черный дрозд </t>
    </r>
    <r>
      <rPr>
        <i/>
        <sz val="10"/>
        <color theme="1"/>
        <rFont val="Times New Roman"/>
        <family val="1"/>
        <charset val="204"/>
      </rPr>
      <t>Turdus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merula</t>
    </r>
  </si>
  <si>
    <r>
      <t xml:space="preserve">Рябинник </t>
    </r>
    <r>
      <rPr>
        <i/>
        <sz val="10"/>
        <color theme="1"/>
        <rFont val="Times New Roman"/>
        <family val="1"/>
        <charset val="204"/>
      </rPr>
      <t>Turdus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pilaris</t>
    </r>
  </si>
  <si>
    <r>
      <t xml:space="preserve">Певчий дрозд </t>
    </r>
    <r>
      <rPr>
        <i/>
        <sz val="10"/>
        <color theme="1"/>
        <rFont val="Times New Roman"/>
        <family val="1"/>
        <charset val="204"/>
      </rPr>
      <t>Turdus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philomelos</t>
    </r>
  </si>
  <si>
    <r>
      <t xml:space="preserve">Деряба </t>
    </r>
    <r>
      <rPr>
        <i/>
        <sz val="10"/>
        <color theme="1"/>
        <rFont val="Times New Roman"/>
        <family val="1"/>
        <charset val="204"/>
      </rPr>
      <t>Turdus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viscivorus</t>
    </r>
  </si>
  <si>
    <r>
      <t xml:space="preserve">Зеленая пересмешка </t>
    </r>
    <r>
      <rPr>
        <i/>
        <sz val="10"/>
        <color theme="1"/>
        <rFont val="Times New Roman"/>
        <family val="1"/>
        <charset val="204"/>
      </rPr>
      <t>Hippolais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icterina</t>
    </r>
  </si>
  <si>
    <r>
      <t xml:space="preserve">Пеночка-трещотка </t>
    </r>
    <r>
      <rPr>
        <i/>
        <sz val="10"/>
        <color theme="1"/>
        <rFont val="Times New Roman"/>
        <family val="1"/>
        <charset val="204"/>
      </rPr>
      <t>Phylloscopus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sibilatrix</t>
    </r>
  </si>
  <si>
    <r>
      <t xml:space="preserve">Пеночка-теньковка </t>
    </r>
    <r>
      <rPr>
        <i/>
        <sz val="10"/>
        <color theme="1"/>
        <rFont val="Times New Roman"/>
        <family val="1"/>
        <charset val="204"/>
      </rPr>
      <t>Phylloscopus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collybita</t>
    </r>
  </si>
  <si>
    <r>
      <t xml:space="preserve">Пеночка-весничка </t>
    </r>
    <r>
      <rPr>
        <i/>
        <sz val="10"/>
        <color theme="1"/>
        <rFont val="Times New Roman"/>
        <family val="1"/>
        <charset val="204"/>
      </rPr>
      <t>Phylloscopus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trochilus</t>
    </r>
  </si>
  <si>
    <r>
      <t xml:space="preserve">Желтоголовый королек </t>
    </r>
    <r>
      <rPr>
        <i/>
        <sz val="10"/>
        <color theme="1"/>
        <rFont val="Times New Roman"/>
        <family val="1"/>
        <charset val="204"/>
      </rPr>
      <t>Regulus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regulus</t>
    </r>
  </si>
  <si>
    <r>
      <t xml:space="preserve">Серая мухоловка </t>
    </r>
    <r>
      <rPr>
        <i/>
        <sz val="10"/>
        <color theme="1"/>
        <rFont val="Times New Roman"/>
        <family val="1"/>
        <charset val="204"/>
      </rPr>
      <t>Muscicapa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striata</t>
    </r>
  </si>
  <si>
    <r>
      <t xml:space="preserve">Мухоловка-пеструшка </t>
    </r>
    <r>
      <rPr>
        <i/>
        <sz val="10"/>
        <color theme="1"/>
        <rFont val="Times New Roman"/>
        <family val="1"/>
        <charset val="204"/>
      </rPr>
      <t>Ficedula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hypoleuca</t>
    </r>
  </si>
  <si>
    <r>
      <t xml:space="preserve">Длиннохвостая синица </t>
    </r>
    <r>
      <rPr>
        <i/>
        <sz val="10"/>
        <color theme="1"/>
        <rFont val="Times New Roman"/>
        <family val="1"/>
        <charset val="204"/>
      </rPr>
      <t>Aegithalos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caudatus</t>
    </r>
  </si>
  <si>
    <r>
      <t xml:space="preserve">Буроголовая гаичка </t>
    </r>
    <r>
      <rPr>
        <i/>
        <sz val="10"/>
        <color theme="1"/>
        <rFont val="Times New Roman"/>
        <family val="1"/>
        <charset val="204"/>
      </rPr>
      <t>Parus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montanus</t>
    </r>
  </si>
  <si>
    <r>
      <t xml:space="preserve">Хохлатая синица </t>
    </r>
    <r>
      <rPr>
        <i/>
        <sz val="10"/>
        <color theme="1"/>
        <rFont val="Times New Roman"/>
        <family val="1"/>
        <charset val="204"/>
      </rPr>
      <t>Parus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cristatus</t>
    </r>
  </si>
  <si>
    <r>
      <t xml:space="preserve">Обыкновенная лазоревка </t>
    </r>
    <r>
      <rPr>
        <i/>
        <sz val="10"/>
        <color theme="1"/>
        <rFont val="Times New Roman"/>
        <family val="1"/>
        <charset val="204"/>
      </rPr>
      <t>Parus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caeruleus</t>
    </r>
  </si>
  <si>
    <r>
      <t xml:space="preserve">Большая синица </t>
    </r>
    <r>
      <rPr>
        <i/>
        <sz val="10"/>
        <color theme="1"/>
        <rFont val="Times New Roman"/>
        <family val="1"/>
        <charset val="204"/>
      </rPr>
      <t>Parus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major</t>
    </r>
  </si>
  <si>
    <r>
      <t xml:space="preserve">Обыкновенный поползень </t>
    </r>
    <r>
      <rPr>
        <i/>
        <sz val="10"/>
        <color theme="1"/>
        <rFont val="Times New Roman"/>
        <family val="1"/>
        <charset val="204"/>
      </rPr>
      <t>Sitta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europaea</t>
    </r>
  </si>
  <si>
    <r>
      <t xml:space="preserve">Обыкновенная пищуха </t>
    </r>
    <r>
      <rPr>
        <i/>
        <sz val="10"/>
        <color theme="1"/>
        <rFont val="Times New Roman"/>
        <family val="1"/>
        <charset val="204"/>
      </rPr>
      <t>Certhia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familiaris</t>
    </r>
  </si>
  <si>
    <r>
      <t xml:space="preserve">Обыкновенная иволга </t>
    </r>
    <r>
      <rPr>
        <i/>
        <sz val="10"/>
        <color theme="1"/>
        <rFont val="Times New Roman"/>
        <family val="1"/>
        <charset val="204"/>
      </rPr>
      <t>Oriolus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oriolus</t>
    </r>
  </si>
  <si>
    <r>
      <t xml:space="preserve">Сойка </t>
    </r>
    <r>
      <rPr>
        <i/>
        <sz val="10"/>
        <color theme="1"/>
        <rFont val="Times New Roman"/>
        <family val="1"/>
        <charset val="204"/>
      </rPr>
      <t>Garrulus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glandarius</t>
    </r>
  </si>
  <si>
    <r>
      <t xml:space="preserve">Сорока </t>
    </r>
    <r>
      <rPr>
        <i/>
        <sz val="10"/>
        <color theme="1"/>
        <rFont val="Times New Roman"/>
        <family val="1"/>
        <charset val="204"/>
      </rPr>
      <t>Pica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pica</t>
    </r>
  </si>
  <si>
    <r>
      <t xml:space="preserve">Галка </t>
    </r>
    <r>
      <rPr>
        <i/>
        <sz val="10"/>
        <color theme="1"/>
        <rFont val="Times New Roman"/>
        <family val="1"/>
        <charset val="204"/>
      </rPr>
      <t>Corvus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monedula</t>
    </r>
  </si>
  <si>
    <r>
      <t xml:space="preserve">Серая ворона </t>
    </r>
    <r>
      <rPr>
        <i/>
        <sz val="10"/>
        <color theme="1"/>
        <rFont val="Times New Roman"/>
        <family val="1"/>
        <charset val="204"/>
      </rPr>
      <t>Corvus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corone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cornix</t>
    </r>
  </si>
  <si>
    <r>
      <t xml:space="preserve">Ворон </t>
    </r>
    <r>
      <rPr>
        <i/>
        <sz val="10"/>
        <color theme="1"/>
        <rFont val="Times New Roman"/>
        <family val="1"/>
        <charset val="204"/>
      </rPr>
      <t>Corvus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corax</t>
    </r>
  </si>
  <si>
    <r>
      <t xml:space="preserve">Зяблик </t>
    </r>
    <r>
      <rPr>
        <i/>
        <sz val="10"/>
        <color theme="1"/>
        <rFont val="Times New Roman"/>
        <family val="1"/>
        <charset val="204"/>
      </rPr>
      <t>Fringilla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coelebs</t>
    </r>
  </si>
  <si>
    <r>
      <t xml:space="preserve">Зеленушка </t>
    </r>
    <r>
      <rPr>
        <i/>
        <sz val="10"/>
        <color theme="1"/>
        <rFont val="Times New Roman"/>
        <family val="1"/>
        <charset val="204"/>
      </rPr>
      <t>Carduelis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chloris</t>
    </r>
  </si>
  <si>
    <r>
      <t xml:space="preserve">Обыкновенный снегирь </t>
    </r>
    <r>
      <rPr>
        <i/>
        <sz val="10"/>
        <color theme="1"/>
        <rFont val="Times New Roman"/>
        <family val="1"/>
        <charset val="204"/>
      </rPr>
      <t>Pyrrhula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pyrrhula</t>
    </r>
  </si>
  <si>
    <r>
      <t>Суммарное обилие, ос./км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</si>
  <si>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Суммарная биомасса, кг/км</t>
    </r>
    <r>
      <rPr>
        <vertAlign val="superscript"/>
        <sz val="10"/>
        <color theme="1"/>
        <rFont val="Times New Roman"/>
        <family val="1"/>
        <charset val="204"/>
      </rPr>
      <t>2</t>
    </r>
  </si>
  <si>
    <t xml:space="preserve">651, 1 </t>
  </si>
  <si>
    <t>х</t>
  </si>
  <si>
    <t>х=</t>
  </si>
  <si>
    <t>дом.виды</t>
  </si>
  <si>
    <t>Доля в населении доминирующих видов, % (лето):</t>
  </si>
  <si>
    <t>Доля в населении доминирующих видов, % (зима):</t>
  </si>
  <si>
    <t>Доля в населении редких видов, % (лето):</t>
  </si>
  <si>
    <t>ред.виды</t>
  </si>
  <si>
    <t>Доминирующие виды, % (лето):</t>
  </si>
  <si>
    <t>Доминирующие виды, % (зима):</t>
  </si>
  <si>
    <t>Редкие виды, % (лето):</t>
  </si>
  <si>
    <t>Редкие виды, % (зима):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</si>
</sst>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3" borderId="9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0" fontId="2" fillId="5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/>
    <xf numFmtId="0" fontId="0" fillId="6" borderId="0" xfId="0" applyFill="1"/>
    <xf numFmtId="0" fontId="2" fillId="3" borderId="11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" fillId="2" borderId="11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0" fillId="0" borderId="0" xfId="0" applyFill="1"/>
    <xf numFmtId="0" fontId="2" fillId="2" borderId="12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7" fillId="0" borderId="0" xfId="0" applyFont="1"/>
    <xf numFmtId="0" fontId="2" fillId="0" borderId="0" xfId="0" applyFont="1" applyBorder="1" applyAlignment="1">
      <alignment vertical="center"/>
    </xf>
    <xf numFmtId="0" fontId="2" fillId="2" borderId="14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5" borderId="14" xfId="0" applyFont="1" applyFill="1" applyBorder="1" applyAlignment="1">
      <alignment horizontal="right" vertical="center"/>
    </xf>
    <xf numFmtId="0" fontId="2" fillId="5" borderId="15" xfId="0" applyFont="1" applyFill="1" applyBorder="1" applyAlignment="1">
      <alignment horizontal="right" vertical="center"/>
    </xf>
    <xf numFmtId="0" fontId="2" fillId="4" borderId="14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5" borderId="9" xfId="0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right" vertical="center"/>
    </xf>
    <xf numFmtId="0" fontId="2" fillId="5" borderId="1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tabSelected="1" workbookViewId="0">
      <selection activeCell="G4" sqref="G4"/>
    </sheetView>
  </sheetViews>
  <sheetFormatPr defaultRowHeight="15" x14ac:dyDescent="0.25"/>
  <cols>
    <col min="2" max="2" width="41.7109375" customWidth="1"/>
    <col min="7" max="7" width="10.28515625" bestFit="1" customWidth="1"/>
    <col min="10" max="10" width="10.28515625" customWidth="1"/>
    <col min="14" max="14" width="10" customWidth="1"/>
  </cols>
  <sheetData>
    <row r="1" spans="2:9" ht="15.75" thickBot="1" x14ac:dyDescent="0.3"/>
    <row r="2" spans="2:9" ht="15.75" thickBot="1" x14ac:dyDescent="0.3">
      <c r="B2" s="51" t="s">
        <v>0</v>
      </c>
      <c r="C2" s="53" t="s">
        <v>1</v>
      </c>
      <c r="D2" s="54"/>
      <c r="E2" s="55" t="s">
        <v>2</v>
      </c>
      <c r="F2" s="54"/>
    </row>
    <row r="3" spans="2:9" x14ac:dyDescent="0.25">
      <c r="B3" s="52"/>
      <c r="C3" s="31" t="s">
        <v>3</v>
      </c>
      <c r="D3" s="38" t="s">
        <v>4</v>
      </c>
      <c r="E3" s="1" t="s">
        <v>3</v>
      </c>
      <c r="F3" s="38" t="s">
        <v>4</v>
      </c>
    </row>
    <row r="4" spans="2:9" x14ac:dyDescent="0.25">
      <c r="B4" s="25" t="s">
        <v>13</v>
      </c>
      <c r="C4" s="32">
        <v>1.2</v>
      </c>
      <c r="D4" s="39">
        <v>0.24</v>
      </c>
      <c r="E4" s="21">
        <v>0.8</v>
      </c>
      <c r="F4" s="39">
        <v>0.16</v>
      </c>
      <c r="G4">
        <f>IFERROR(C4/D4*LOG(C4/D4,2),0)+IFERROR(E4/F4*LOG(E4/F4,2),0)</f>
        <v>23.219280948873621</v>
      </c>
    </row>
    <row r="5" spans="2:9" x14ac:dyDescent="0.25">
      <c r="B5" s="7" t="s">
        <v>14</v>
      </c>
      <c r="C5" s="33">
        <v>1.6</v>
      </c>
      <c r="D5" s="40">
        <v>1.18</v>
      </c>
      <c r="E5" s="2">
        <v>0</v>
      </c>
      <c r="F5" s="40">
        <v>0</v>
      </c>
      <c r="G5">
        <f t="shared" ref="G4:G42" si="0">IFERROR(C5/D5*LOG(C5/D5,2),0)+IFERROR(E5/F5*LOG(E5/F5,2),0)</f>
        <v>0.59564073969562215</v>
      </c>
    </row>
    <row r="6" spans="2:9" x14ac:dyDescent="0.25">
      <c r="B6" s="25" t="s">
        <v>15</v>
      </c>
      <c r="C6" s="32">
        <v>0</v>
      </c>
      <c r="D6" s="39">
        <v>0</v>
      </c>
      <c r="E6" s="21">
        <v>0.2</v>
      </c>
      <c r="F6" s="39">
        <v>0.2</v>
      </c>
      <c r="G6">
        <f t="shared" si="0"/>
        <v>0</v>
      </c>
    </row>
    <row r="7" spans="2:9" x14ac:dyDescent="0.25">
      <c r="B7" s="15" t="s">
        <v>16</v>
      </c>
      <c r="C7" s="22">
        <v>0.6</v>
      </c>
      <c r="D7" s="41">
        <v>0.23</v>
      </c>
      <c r="E7" s="2">
        <v>1.2</v>
      </c>
      <c r="F7" s="40">
        <v>0.46</v>
      </c>
      <c r="G7">
        <f t="shared" si="0"/>
        <v>7.2173668150513315</v>
      </c>
    </row>
    <row r="8" spans="2:9" x14ac:dyDescent="0.25">
      <c r="B8" s="25" t="s">
        <v>17</v>
      </c>
      <c r="C8" s="32">
        <v>1.4</v>
      </c>
      <c r="D8" s="39">
        <v>1.65</v>
      </c>
      <c r="E8" s="21">
        <v>0.3</v>
      </c>
      <c r="F8" s="39">
        <v>0.38</v>
      </c>
      <c r="G8">
        <f t="shared" si="0"/>
        <v>-0.47036383938183413</v>
      </c>
    </row>
    <row r="9" spans="2:9" x14ac:dyDescent="0.25">
      <c r="B9" s="7" t="s">
        <v>18</v>
      </c>
      <c r="C9" s="33">
        <v>1</v>
      </c>
      <c r="D9" s="40">
        <v>0.11</v>
      </c>
      <c r="E9" s="2">
        <v>0</v>
      </c>
      <c r="F9" s="40">
        <v>0</v>
      </c>
      <c r="G9">
        <f t="shared" si="0"/>
        <v>28.94931428306753</v>
      </c>
    </row>
    <row r="10" spans="2:9" x14ac:dyDescent="0.25">
      <c r="B10" s="7" t="s">
        <v>19</v>
      </c>
      <c r="C10" s="33">
        <v>1.5</v>
      </c>
      <c r="D10" s="40">
        <v>0.09</v>
      </c>
      <c r="E10" s="2">
        <v>0</v>
      </c>
      <c r="F10" s="40">
        <v>0</v>
      </c>
      <c r="G10">
        <f t="shared" si="0"/>
        <v>67.648228150892805</v>
      </c>
    </row>
    <row r="11" spans="2:9" x14ac:dyDescent="0.25">
      <c r="B11" s="7" t="s">
        <v>20</v>
      </c>
      <c r="C11" s="33">
        <v>1</v>
      </c>
      <c r="D11" s="40">
        <v>0.04</v>
      </c>
      <c r="E11" s="2">
        <v>0</v>
      </c>
      <c r="F11" s="40">
        <v>0</v>
      </c>
      <c r="G11">
        <f t="shared" si="0"/>
        <v>116.09640474436812</v>
      </c>
    </row>
    <row r="12" spans="2:9" x14ac:dyDescent="0.25">
      <c r="B12" s="26" t="s">
        <v>21</v>
      </c>
      <c r="C12" s="34">
        <v>0.5</v>
      </c>
      <c r="D12" s="42">
        <v>0.04</v>
      </c>
      <c r="E12" s="2">
        <v>0</v>
      </c>
      <c r="F12" s="40">
        <v>0</v>
      </c>
      <c r="G12">
        <f t="shared" si="0"/>
        <v>45.548202372184065</v>
      </c>
      <c r="H12" s="24"/>
      <c r="I12" s="24"/>
    </row>
    <row r="13" spans="2:9" x14ac:dyDescent="0.25">
      <c r="B13" s="27" t="s">
        <v>22</v>
      </c>
      <c r="C13" s="35">
        <v>0.6</v>
      </c>
      <c r="D13" s="43">
        <v>0.12</v>
      </c>
      <c r="E13" s="2">
        <v>0</v>
      </c>
      <c r="F13" s="40">
        <v>0</v>
      </c>
      <c r="G13">
        <f t="shared" si="0"/>
        <v>11.60964047443681</v>
      </c>
    </row>
    <row r="14" spans="2:9" x14ac:dyDescent="0.25">
      <c r="B14" s="25" t="s">
        <v>23</v>
      </c>
      <c r="C14" s="32">
        <v>2</v>
      </c>
      <c r="D14" s="39">
        <v>0.66</v>
      </c>
      <c r="E14" s="21">
        <v>0.9</v>
      </c>
      <c r="F14" s="39">
        <v>0.3</v>
      </c>
      <c r="G14">
        <f t="shared" si="0"/>
        <v>9.6017422610006555</v>
      </c>
    </row>
    <row r="15" spans="2:9" x14ac:dyDescent="0.25">
      <c r="B15" s="13" t="s">
        <v>24</v>
      </c>
      <c r="C15" s="23">
        <v>23.2</v>
      </c>
      <c r="D15" s="47">
        <v>1.97</v>
      </c>
      <c r="E15" s="14">
        <v>18</v>
      </c>
      <c r="F15" s="47">
        <v>1.53</v>
      </c>
      <c r="G15">
        <f t="shared" si="0"/>
        <v>83.739560669659696</v>
      </c>
    </row>
    <row r="16" spans="2:9" x14ac:dyDescent="0.25">
      <c r="B16" s="25" t="s">
        <v>25</v>
      </c>
      <c r="C16" s="32">
        <v>1</v>
      </c>
      <c r="D16" s="39">
        <v>0.02</v>
      </c>
      <c r="E16" s="21">
        <v>0.4</v>
      </c>
      <c r="F16" s="39">
        <v>0.01</v>
      </c>
      <c r="G16">
        <f t="shared" si="0"/>
        <v>495.06993328423073</v>
      </c>
    </row>
    <row r="17" spans="2:7" x14ac:dyDescent="0.25">
      <c r="B17" s="7" t="s">
        <v>26</v>
      </c>
      <c r="C17" s="33">
        <v>11.8</v>
      </c>
      <c r="D17" s="40">
        <v>0.26</v>
      </c>
      <c r="E17" s="2">
        <v>0</v>
      </c>
      <c r="F17" s="40">
        <v>0</v>
      </c>
      <c r="G17">
        <f t="shared" si="0"/>
        <v>249.80288780029122</v>
      </c>
    </row>
    <row r="18" spans="2:7" x14ac:dyDescent="0.25">
      <c r="B18" s="28" t="s">
        <v>27</v>
      </c>
      <c r="C18" s="36">
        <v>98.4</v>
      </c>
      <c r="D18" s="44">
        <v>2.2599999999999998</v>
      </c>
      <c r="E18" s="2">
        <v>0</v>
      </c>
      <c r="F18" s="40">
        <v>0</v>
      </c>
      <c r="G18">
        <f t="shared" si="0"/>
        <v>237.04227520382449</v>
      </c>
    </row>
    <row r="19" spans="2:7" x14ac:dyDescent="0.25">
      <c r="B19" s="7" t="s">
        <v>28</v>
      </c>
      <c r="C19" s="33">
        <v>1.6</v>
      </c>
      <c r="D19" s="40">
        <v>0.02</v>
      </c>
      <c r="E19" s="2">
        <v>0</v>
      </c>
      <c r="F19" s="40">
        <v>0</v>
      </c>
      <c r="G19">
        <f t="shared" si="0"/>
        <v>505.75424759098894</v>
      </c>
    </row>
    <row r="20" spans="2:7" x14ac:dyDescent="0.25">
      <c r="B20" s="7" t="s">
        <v>29</v>
      </c>
      <c r="C20" s="33">
        <v>7.3</v>
      </c>
      <c r="D20" s="40">
        <v>0.12</v>
      </c>
      <c r="E20" s="2">
        <v>0</v>
      </c>
      <c r="F20" s="40">
        <v>0</v>
      </c>
      <c r="G20">
        <f t="shared" si="0"/>
        <v>360.54640097697865</v>
      </c>
    </row>
    <row r="21" spans="2:7" x14ac:dyDescent="0.25">
      <c r="B21" s="7" t="s">
        <v>30</v>
      </c>
      <c r="C21" s="33">
        <v>6.7</v>
      </c>
      <c r="D21" s="40">
        <v>0.11</v>
      </c>
      <c r="E21" s="2">
        <v>0</v>
      </c>
      <c r="F21" s="40">
        <v>0</v>
      </c>
      <c r="G21">
        <f t="shared" si="0"/>
        <v>361.10476333584103</v>
      </c>
    </row>
    <row r="22" spans="2:7" x14ac:dyDescent="0.25">
      <c r="B22" s="7" t="s">
        <v>31</v>
      </c>
      <c r="C22" s="33">
        <v>10.4</v>
      </c>
      <c r="D22" s="40">
        <v>0.17</v>
      </c>
      <c r="E22" s="2">
        <v>0</v>
      </c>
      <c r="F22" s="40">
        <v>0</v>
      </c>
      <c r="G22">
        <f t="shared" si="0"/>
        <v>363.07653944995525</v>
      </c>
    </row>
    <row r="23" spans="2:7" x14ac:dyDescent="0.25">
      <c r="B23" s="7" t="s">
        <v>32</v>
      </c>
      <c r="C23" s="33">
        <v>1.8</v>
      </c>
      <c r="D23" s="40">
        <v>0.18</v>
      </c>
      <c r="E23" s="2">
        <v>0</v>
      </c>
      <c r="F23" s="40">
        <v>0</v>
      </c>
      <c r="G23">
        <f t="shared" si="0"/>
        <v>33.219280948873624</v>
      </c>
    </row>
    <row r="24" spans="2:7" x14ac:dyDescent="0.25">
      <c r="B24" s="26" t="s">
        <v>33</v>
      </c>
      <c r="C24" s="34">
        <v>0.8</v>
      </c>
      <c r="D24" s="42">
        <v>0.08</v>
      </c>
      <c r="E24" s="2">
        <v>0</v>
      </c>
      <c r="F24" s="40">
        <v>0</v>
      </c>
      <c r="G24">
        <f t="shared" si="0"/>
        <v>33.219280948873624</v>
      </c>
    </row>
    <row r="25" spans="2:7" x14ac:dyDescent="0.25">
      <c r="B25" s="7" t="s">
        <v>34</v>
      </c>
      <c r="C25" s="33">
        <v>11.2</v>
      </c>
      <c r="D25" s="40">
        <v>0.83</v>
      </c>
      <c r="E25" s="2">
        <v>0</v>
      </c>
      <c r="F25" s="40">
        <v>0</v>
      </c>
      <c r="G25">
        <f t="shared" si="0"/>
        <v>50.659672480359113</v>
      </c>
    </row>
    <row r="26" spans="2:7" x14ac:dyDescent="0.25">
      <c r="B26" s="7" t="s">
        <v>35</v>
      </c>
      <c r="C26" s="33">
        <v>15</v>
      </c>
      <c r="D26" s="40">
        <v>1.73</v>
      </c>
      <c r="E26" s="2">
        <v>0</v>
      </c>
      <c r="F26" s="40">
        <v>0</v>
      </c>
      <c r="G26">
        <f t="shared" si="0"/>
        <v>27.018368997802188</v>
      </c>
    </row>
    <row r="27" spans="2:7" x14ac:dyDescent="0.25">
      <c r="B27" s="7" t="s">
        <v>36</v>
      </c>
      <c r="C27" s="33">
        <v>2.4</v>
      </c>
      <c r="D27" s="40">
        <v>0.03</v>
      </c>
      <c r="E27" s="2">
        <v>0</v>
      </c>
      <c r="F27" s="40">
        <v>0</v>
      </c>
      <c r="G27">
        <f t="shared" si="0"/>
        <v>505.75424759098894</v>
      </c>
    </row>
    <row r="28" spans="2:7" x14ac:dyDescent="0.25">
      <c r="B28" s="7" t="s">
        <v>37</v>
      </c>
      <c r="C28" s="33">
        <v>45.2</v>
      </c>
      <c r="D28" s="40">
        <v>0.45</v>
      </c>
      <c r="E28" s="2">
        <v>0</v>
      </c>
      <c r="F28" s="40">
        <v>0</v>
      </c>
      <c r="G28">
        <f t="shared" si="0"/>
        <v>667.98106452438662</v>
      </c>
    </row>
    <row r="29" spans="2:7" x14ac:dyDescent="0.25">
      <c r="B29" s="7" t="s">
        <v>38</v>
      </c>
      <c r="C29" s="33">
        <v>22.5</v>
      </c>
      <c r="D29" s="40">
        <v>0.18</v>
      </c>
      <c r="E29" s="2">
        <v>0</v>
      </c>
      <c r="F29" s="40">
        <v>0</v>
      </c>
      <c r="G29">
        <f t="shared" si="0"/>
        <v>870.72303558276099</v>
      </c>
    </row>
    <row r="30" spans="2:7" x14ac:dyDescent="0.25">
      <c r="B30" s="7" t="s">
        <v>39</v>
      </c>
      <c r="C30" s="33">
        <v>28</v>
      </c>
      <c r="D30" s="40">
        <v>0.25</v>
      </c>
      <c r="E30" s="2">
        <v>0</v>
      </c>
      <c r="F30" s="40">
        <v>0</v>
      </c>
      <c r="G30">
        <f t="shared" si="0"/>
        <v>762.42375127045159</v>
      </c>
    </row>
    <row r="31" spans="2:7" x14ac:dyDescent="0.25">
      <c r="B31" s="25" t="s">
        <v>40</v>
      </c>
      <c r="C31" s="32">
        <v>1.2</v>
      </c>
      <c r="D31" s="39">
        <v>0.01</v>
      </c>
      <c r="E31" s="21">
        <v>0.8</v>
      </c>
      <c r="F31" s="39">
        <v>0.01</v>
      </c>
      <c r="G31">
        <f t="shared" si="0"/>
        <v>1334.5811190640111</v>
      </c>
    </row>
    <row r="32" spans="2:7" x14ac:dyDescent="0.25">
      <c r="B32" s="7" t="s">
        <v>41</v>
      </c>
      <c r="C32" s="33">
        <v>7.8</v>
      </c>
      <c r="D32" s="40">
        <v>0.12</v>
      </c>
      <c r="E32" s="2">
        <v>0</v>
      </c>
      <c r="F32" s="40">
        <v>0</v>
      </c>
      <c r="G32">
        <f t="shared" si="0"/>
        <v>391.45390784684952</v>
      </c>
    </row>
    <row r="33" spans="2:16" x14ac:dyDescent="0.25">
      <c r="B33" s="7" t="s">
        <v>42</v>
      </c>
      <c r="C33" s="33">
        <v>35.200000000000003</v>
      </c>
      <c r="D33" s="40">
        <v>0.49</v>
      </c>
      <c r="E33" s="2">
        <v>0</v>
      </c>
      <c r="F33" s="40">
        <v>0</v>
      </c>
      <c r="G33">
        <f t="shared" si="0"/>
        <v>442.99199061880154</v>
      </c>
    </row>
    <row r="34" spans="2:16" x14ac:dyDescent="0.25">
      <c r="B34" s="7" t="s">
        <v>43</v>
      </c>
      <c r="C34" s="33">
        <v>2</v>
      </c>
      <c r="D34" s="40">
        <v>0.02</v>
      </c>
      <c r="E34" s="2">
        <v>1.5</v>
      </c>
      <c r="F34" s="40">
        <v>0.01</v>
      </c>
      <c r="G34">
        <f t="shared" si="0"/>
        <v>1748.7084225518547</v>
      </c>
    </row>
    <row r="35" spans="2:16" x14ac:dyDescent="0.25">
      <c r="B35" s="7" t="s">
        <v>44</v>
      </c>
      <c r="C35" s="33">
        <v>60.2</v>
      </c>
      <c r="D35" s="40">
        <v>0.72</v>
      </c>
      <c r="E35" s="2">
        <v>6</v>
      </c>
      <c r="F35" s="40">
        <v>7.0000000000000007E-2</v>
      </c>
      <c r="G35">
        <f t="shared" si="0"/>
        <v>1084.3201951050828</v>
      </c>
    </row>
    <row r="36" spans="2:16" x14ac:dyDescent="0.25">
      <c r="B36" s="29" t="s">
        <v>45</v>
      </c>
      <c r="C36" s="37">
        <v>27.4</v>
      </c>
      <c r="D36" s="45">
        <v>0.27</v>
      </c>
      <c r="E36" s="19">
        <v>13.9</v>
      </c>
      <c r="F36" s="45">
        <v>0.14000000000000001</v>
      </c>
      <c r="G36">
        <f t="shared" si="0"/>
        <v>1334.9946494044136</v>
      </c>
      <c r="M36" s="18"/>
    </row>
    <row r="37" spans="2:16" x14ac:dyDescent="0.25">
      <c r="B37" s="27" t="s">
        <v>46</v>
      </c>
      <c r="C37" s="35">
        <v>0.2</v>
      </c>
      <c r="D37" s="43">
        <v>0</v>
      </c>
      <c r="E37" s="2">
        <v>0</v>
      </c>
      <c r="F37" s="40">
        <v>0</v>
      </c>
      <c r="G37">
        <f t="shared" si="0"/>
        <v>0</v>
      </c>
    </row>
    <row r="38" spans="2:16" x14ac:dyDescent="0.25">
      <c r="B38" s="29" t="s">
        <v>47</v>
      </c>
      <c r="C38" s="37">
        <v>20.6</v>
      </c>
      <c r="D38" s="45">
        <v>0.37</v>
      </c>
      <c r="E38" s="19">
        <v>18.5</v>
      </c>
      <c r="F38" s="45">
        <v>0.33</v>
      </c>
      <c r="G38">
        <f t="shared" si="0"/>
        <v>648.51318552841724</v>
      </c>
    </row>
    <row r="39" spans="2:16" x14ac:dyDescent="0.25">
      <c r="B39" s="7" t="s">
        <v>48</v>
      </c>
      <c r="C39" s="33">
        <v>14.3</v>
      </c>
      <c r="D39" s="40">
        <v>0.28999999999999998</v>
      </c>
      <c r="E39" s="2">
        <v>6.4</v>
      </c>
      <c r="F39" s="40">
        <v>0.13</v>
      </c>
      <c r="G39">
        <f t="shared" si="0"/>
        <v>554.06262336248165</v>
      </c>
    </row>
    <row r="40" spans="2:16" x14ac:dyDescent="0.25">
      <c r="B40" s="7" t="s">
        <v>49</v>
      </c>
      <c r="C40" s="33">
        <v>7.3</v>
      </c>
      <c r="D40" s="40">
        <v>7.0000000000000007E-2</v>
      </c>
      <c r="E40" s="2">
        <v>6.2</v>
      </c>
      <c r="F40" s="40">
        <v>0.06</v>
      </c>
      <c r="G40">
        <f t="shared" si="0"/>
        <v>1390.5929697773618</v>
      </c>
      <c r="J40" t="s">
        <v>65</v>
      </c>
    </row>
    <row r="41" spans="2:16" x14ac:dyDescent="0.25">
      <c r="B41" s="26" t="s">
        <v>50</v>
      </c>
      <c r="C41" s="34">
        <v>0.4</v>
      </c>
      <c r="D41" s="42">
        <v>0.03</v>
      </c>
      <c r="E41" s="2">
        <v>0</v>
      </c>
      <c r="F41" s="40">
        <v>0</v>
      </c>
      <c r="G41">
        <f t="shared" si="0"/>
        <v>49.826207922216092</v>
      </c>
      <c r="J41" t="s">
        <v>61</v>
      </c>
      <c r="K41" s="11">
        <v>100</v>
      </c>
      <c r="L41" s="12" t="s">
        <v>63</v>
      </c>
      <c r="M41">
        <v>65.11</v>
      </c>
      <c r="N41" t="s">
        <v>64</v>
      </c>
    </row>
    <row r="42" spans="2:16" x14ac:dyDescent="0.25">
      <c r="B42" s="7" t="s">
        <v>51</v>
      </c>
      <c r="C42" s="33">
        <v>12.3</v>
      </c>
      <c r="D42" s="40">
        <v>1.97</v>
      </c>
      <c r="E42" s="2">
        <v>1.5</v>
      </c>
      <c r="F42" s="40">
        <v>0.24</v>
      </c>
      <c r="G42">
        <f t="shared" si="0"/>
        <v>33.022277126941667</v>
      </c>
      <c r="J42" t="s">
        <v>62</v>
      </c>
      <c r="K42" s="11">
        <v>10</v>
      </c>
    </row>
    <row r="43" spans="2:16" x14ac:dyDescent="0.25">
      <c r="B43" s="7" t="s">
        <v>52</v>
      </c>
      <c r="C43" s="33">
        <v>0</v>
      </c>
      <c r="D43" s="40">
        <v>0</v>
      </c>
      <c r="E43" s="2">
        <v>1.9</v>
      </c>
      <c r="F43" s="40">
        <v>0.43</v>
      </c>
      <c r="G43">
        <f>IFERROR(C43/D43*LOG(C43/D43,2),0)+IFERROR(E43/F43*LOG(E43/F43,2),0)</f>
        <v>9.4716805160344535</v>
      </c>
    </row>
    <row r="44" spans="2:16" x14ac:dyDescent="0.25">
      <c r="B44" s="26" t="s">
        <v>53</v>
      </c>
      <c r="C44" s="34">
        <v>0.8</v>
      </c>
      <c r="D44" s="42">
        <v>0.17</v>
      </c>
      <c r="E44" s="21">
        <v>0.5</v>
      </c>
      <c r="F44" s="39">
        <v>0.11</v>
      </c>
      <c r="G44">
        <f t="shared" ref="G5:G49" si="1">C44/D44*LOG(C44/D44,2)+E44/F44*LOG(E44/F44,2)</f>
        <v>20.444333201429913</v>
      </c>
      <c r="J44" t="s">
        <v>64</v>
      </c>
      <c r="K44">
        <f>C47+C18</f>
        <v>258.39999999999998</v>
      </c>
      <c r="M44">
        <v>651.1</v>
      </c>
      <c r="N44">
        <v>100</v>
      </c>
      <c r="O44" s="12" t="s">
        <v>63</v>
      </c>
      <c r="P44">
        <f>M45*N44/M44</f>
        <v>39.686684073107045</v>
      </c>
    </row>
    <row r="45" spans="2:16" x14ac:dyDescent="0.25">
      <c r="B45" s="7" t="s">
        <v>54</v>
      </c>
      <c r="C45" s="33">
        <v>1</v>
      </c>
      <c r="D45" s="40">
        <v>0.53</v>
      </c>
      <c r="E45" s="2">
        <v>1.8</v>
      </c>
      <c r="F45" s="40">
        <v>0.95</v>
      </c>
      <c r="G45">
        <f t="shared" si="1"/>
        <v>3.4751232413142699</v>
      </c>
      <c r="M45">
        <v>258.39999999999998</v>
      </c>
      <c r="N45" s="12" t="s">
        <v>62</v>
      </c>
    </row>
    <row r="46" spans="2:16" x14ac:dyDescent="0.25">
      <c r="B46" s="26" t="s">
        <v>55</v>
      </c>
      <c r="C46" s="34">
        <v>0.5</v>
      </c>
      <c r="D46" s="42">
        <v>0.5</v>
      </c>
      <c r="E46" s="21">
        <v>0.5</v>
      </c>
      <c r="F46" s="39">
        <v>0.5</v>
      </c>
      <c r="G46">
        <f t="shared" si="1"/>
        <v>0</v>
      </c>
    </row>
    <row r="47" spans="2:16" x14ac:dyDescent="0.25">
      <c r="B47" s="28" t="s">
        <v>56</v>
      </c>
      <c r="C47" s="36">
        <v>160</v>
      </c>
      <c r="D47" s="44">
        <v>3.52</v>
      </c>
      <c r="E47" s="2">
        <v>0</v>
      </c>
      <c r="F47" s="40">
        <v>0</v>
      </c>
      <c r="G47" t="e">
        <f t="shared" si="1"/>
        <v>#DIV/0!</v>
      </c>
      <c r="J47" s="16" t="s">
        <v>66</v>
      </c>
      <c r="K47" s="10"/>
      <c r="L47" s="12"/>
    </row>
    <row r="48" spans="2:16" x14ac:dyDescent="0.25">
      <c r="B48" s="7" t="s">
        <v>57</v>
      </c>
      <c r="C48" s="33">
        <v>1.2</v>
      </c>
      <c r="D48" s="40">
        <v>0.03</v>
      </c>
      <c r="E48" s="2">
        <v>0</v>
      </c>
      <c r="F48" s="40">
        <v>0</v>
      </c>
      <c r="G48" t="e">
        <f t="shared" si="1"/>
        <v>#DIV/0!</v>
      </c>
      <c r="J48" s="16">
        <v>82.8</v>
      </c>
      <c r="K48" s="11">
        <v>100</v>
      </c>
      <c r="L48" s="12" t="s">
        <v>63</v>
      </c>
      <c r="M48">
        <f>J48*K49/K48</f>
        <v>8.2799999999999994</v>
      </c>
      <c r="N48" t="s">
        <v>64</v>
      </c>
    </row>
    <row r="49" spans="2:16" ht="15.75" thickBot="1" x14ac:dyDescent="0.3">
      <c r="B49" s="8" t="s">
        <v>58</v>
      </c>
      <c r="C49" s="4">
        <v>0</v>
      </c>
      <c r="D49" s="46">
        <v>0</v>
      </c>
      <c r="E49" s="3">
        <v>1.5</v>
      </c>
      <c r="F49" s="46">
        <v>0.04</v>
      </c>
      <c r="G49" t="e">
        <f t="shared" si="1"/>
        <v>#DIV/0!</v>
      </c>
      <c r="J49" s="17" t="s">
        <v>62</v>
      </c>
      <c r="K49" s="11">
        <v>10</v>
      </c>
    </row>
    <row r="50" spans="2:16" ht="15.75" x14ac:dyDescent="0.25">
      <c r="B50" s="7" t="s">
        <v>59</v>
      </c>
      <c r="C50" s="2">
        <f>C4+C5+C6+C7+C8+C9+C10+C11+C12+C13+C14+C15+C16+C17+C18+C19+C20+C21+C22+C23+C24+C25+C26+C27+C28+C29+C30+C31+C32+C33+C34+C35+C36+C37+C38+C39+C40+C41+C42+C43+C44+C45+C46+C47+C48+C49</f>
        <v>651.10000000000014</v>
      </c>
      <c r="D50" s="2" t="s">
        <v>5</v>
      </c>
      <c r="E50" s="2">
        <f>E4+E5+E6+E7+E8+E9+E10+E11+E12+E13+E14+E15+E16+E17+E18+E19+E20+E22+E21+E23+E24+E25+E26+E27+E28+E29+E30+E31+E32+E33+E34+E35+E36+E37+E38+E39+E40+E41+E42+E43+E44+E45+E46+E47+E48+E49</f>
        <v>82.800000000000011</v>
      </c>
      <c r="F50" s="2" t="s">
        <v>5</v>
      </c>
    </row>
    <row r="51" spans="2:16" ht="15.75" x14ac:dyDescent="0.25">
      <c r="B51" s="7" t="s">
        <v>60</v>
      </c>
      <c r="C51" s="2" t="s">
        <v>5</v>
      </c>
      <c r="D51" s="2">
        <f>D4+D5+D6+D7+D8+D9+D10+D11+D12+D13+D14+D15+D16+D17+D18+D19+D20+D21+D22+D23+D24+D25+D26+D27+D28+D29+D30+D31+D32+D33+D34+D35+D36+D37+D38+D39+D40+D41+D42+D43+D44+D45+D46+D47+D48+D49</f>
        <v>22.129999999999995</v>
      </c>
      <c r="E51" s="2" t="s">
        <v>5</v>
      </c>
      <c r="F51" s="2">
        <f>F4+F5+F6+F7+F8+F9+F10+F11+F12+F13+F14+F15+F16+F17+F18+F19+F20+F21+F22+F23+F24+F25+F26+F27+F28+F29+F30+F31+F32+F33+F34+F35++F36+F37+F38+F39+F40+F41+F42+F43+F44+F45+F46+F47+F48+F49</f>
        <v>6.06</v>
      </c>
      <c r="J51" t="s">
        <v>64</v>
      </c>
      <c r="K51" s="11">
        <f>E15+E36+E38</f>
        <v>50.4</v>
      </c>
      <c r="L51" s="12" t="s">
        <v>63</v>
      </c>
      <c r="M51">
        <v>82.8</v>
      </c>
      <c r="N51">
        <v>100</v>
      </c>
      <c r="O51" s="12" t="s">
        <v>63</v>
      </c>
      <c r="P51">
        <f>M52*N51/M51</f>
        <v>60.869565217391305</v>
      </c>
    </row>
    <row r="52" spans="2:16" x14ac:dyDescent="0.25">
      <c r="B52" s="7" t="s">
        <v>6</v>
      </c>
      <c r="C52" s="2">
        <v>43</v>
      </c>
      <c r="D52" s="9">
        <v>42</v>
      </c>
      <c r="E52" s="2">
        <v>20</v>
      </c>
      <c r="F52" s="9">
        <v>20</v>
      </c>
      <c r="M52">
        <v>50.4</v>
      </c>
      <c r="N52" s="12" t="s">
        <v>62</v>
      </c>
    </row>
    <row r="53" spans="2:16" x14ac:dyDescent="0.25">
      <c r="B53" s="7" t="s">
        <v>7</v>
      </c>
      <c r="C53" s="48">
        <v>39.700000000000003</v>
      </c>
      <c r="D53" s="49"/>
      <c r="E53" s="50">
        <v>60.9</v>
      </c>
      <c r="F53" s="49"/>
    </row>
    <row r="54" spans="2:16" x14ac:dyDescent="0.25">
      <c r="B54" s="7" t="s">
        <v>8</v>
      </c>
      <c r="C54" s="48">
        <v>0.7</v>
      </c>
      <c r="D54" s="49"/>
      <c r="E54" s="50">
        <v>5.3</v>
      </c>
      <c r="F54" s="49"/>
    </row>
    <row r="55" spans="2:16" x14ac:dyDescent="0.25">
      <c r="B55" s="7" t="s">
        <v>9</v>
      </c>
      <c r="C55" s="48">
        <v>4.7</v>
      </c>
      <c r="D55" s="49"/>
      <c r="E55" s="50">
        <v>15</v>
      </c>
      <c r="F55" s="49"/>
      <c r="J55" t="s">
        <v>67</v>
      </c>
    </row>
    <row r="56" spans="2:16" x14ac:dyDescent="0.25">
      <c r="B56" s="7" t="s">
        <v>10</v>
      </c>
      <c r="C56" s="48">
        <v>18.600000000000001</v>
      </c>
      <c r="D56" s="49"/>
      <c r="E56" s="50">
        <v>40</v>
      </c>
      <c r="F56" s="49"/>
    </row>
    <row r="57" spans="2:16" x14ac:dyDescent="0.25">
      <c r="B57" s="7" t="s">
        <v>11</v>
      </c>
      <c r="C57" s="5"/>
      <c r="D57" s="2"/>
      <c r="E57" s="5"/>
      <c r="F57" s="2"/>
      <c r="J57" t="s">
        <v>68</v>
      </c>
      <c r="K57">
        <f>C7+C12+C13+C24+C37+C41+C44+C46</f>
        <v>4.4000000000000004</v>
      </c>
      <c r="L57" s="12" t="s">
        <v>63</v>
      </c>
      <c r="M57" s="12">
        <v>651.1</v>
      </c>
      <c r="N57">
        <v>100</v>
      </c>
      <c r="O57" s="12" t="s">
        <v>63</v>
      </c>
      <c r="P57">
        <f>N57*M58/M57</f>
        <v>0.67577945016126562</v>
      </c>
    </row>
    <row r="58" spans="2:16" ht="15.75" thickBot="1" x14ac:dyDescent="0.3">
      <c r="B58" s="8" t="s">
        <v>12</v>
      </c>
      <c r="C58" s="6"/>
      <c r="D58" s="3"/>
      <c r="E58" s="6"/>
      <c r="F58" s="3"/>
      <c r="M58" s="12">
        <v>4.4000000000000004</v>
      </c>
      <c r="N58" s="12" t="s">
        <v>62</v>
      </c>
    </row>
    <row r="60" spans="2:16" x14ac:dyDescent="0.25">
      <c r="J60" s="16" t="s">
        <v>66</v>
      </c>
      <c r="K60" s="10"/>
      <c r="L60" s="12"/>
    </row>
    <row r="62" spans="2:16" x14ac:dyDescent="0.25">
      <c r="J62" t="s">
        <v>68</v>
      </c>
      <c r="K62">
        <f>E4+E6+E8+E14+E16+E31+E44+E46</f>
        <v>4.4000000000000004</v>
      </c>
      <c r="L62" s="12" t="s">
        <v>63</v>
      </c>
      <c r="M62">
        <v>82.8</v>
      </c>
      <c r="N62">
        <v>100</v>
      </c>
      <c r="O62" s="12" t="s">
        <v>63</v>
      </c>
      <c r="P62">
        <f>N62*M63/M62</f>
        <v>5.3140096618357493</v>
      </c>
    </row>
    <row r="63" spans="2:16" x14ac:dyDescent="0.25">
      <c r="M63" s="12">
        <v>4.4000000000000004</v>
      </c>
      <c r="N63" s="12" t="s">
        <v>62</v>
      </c>
    </row>
    <row r="66" spans="10:13" x14ac:dyDescent="0.25">
      <c r="J66" t="s">
        <v>69</v>
      </c>
    </row>
    <row r="68" spans="10:13" x14ac:dyDescent="0.25">
      <c r="J68" s="20">
        <v>43</v>
      </c>
      <c r="K68">
        <v>100</v>
      </c>
      <c r="L68" s="12" t="s">
        <v>63</v>
      </c>
      <c r="M68">
        <f>K68*J69/J68</f>
        <v>4.6511627906976747</v>
      </c>
    </row>
    <row r="69" spans="10:13" x14ac:dyDescent="0.25">
      <c r="J69" s="20">
        <v>2</v>
      </c>
      <c r="K69" s="12" t="s">
        <v>62</v>
      </c>
    </row>
    <row r="71" spans="10:13" x14ac:dyDescent="0.25">
      <c r="J71" t="s">
        <v>70</v>
      </c>
    </row>
    <row r="73" spans="10:13" x14ac:dyDescent="0.25">
      <c r="J73" s="20">
        <v>20</v>
      </c>
      <c r="K73">
        <v>100</v>
      </c>
      <c r="L73" s="12" t="s">
        <v>63</v>
      </c>
      <c r="M73">
        <f>K73*J74/J73</f>
        <v>15</v>
      </c>
    </row>
    <row r="74" spans="10:13" x14ac:dyDescent="0.25">
      <c r="J74" s="20">
        <v>3</v>
      </c>
      <c r="K74" s="12" t="s">
        <v>62</v>
      </c>
    </row>
    <row r="77" spans="10:13" x14ac:dyDescent="0.25">
      <c r="J77" t="s">
        <v>71</v>
      </c>
    </row>
    <row r="79" spans="10:13" x14ac:dyDescent="0.25">
      <c r="J79" s="20">
        <v>43</v>
      </c>
      <c r="K79">
        <v>100</v>
      </c>
      <c r="L79" s="12" t="s">
        <v>63</v>
      </c>
      <c r="M79">
        <f>K79*J80/J79</f>
        <v>18.604651162790699</v>
      </c>
    </row>
    <row r="80" spans="10:13" x14ac:dyDescent="0.25">
      <c r="J80" s="20">
        <v>8</v>
      </c>
      <c r="K80" s="12" t="s">
        <v>62</v>
      </c>
    </row>
    <row r="82" spans="10:13" x14ac:dyDescent="0.25">
      <c r="J82" t="s">
        <v>72</v>
      </c>
    </row>
    <row r="84" spans="10:13" x14ac:dyDescent="0.25">
      <c r="J84" s="20">
        <v>20</v>
      </c>
      <c r="K84" s="12">
        <v>100</v>
      </c>
      <c r="L84" s="12" t="s">
        <v>63</v>
      </c>
      <c r="M84">
        <f>K84*J85/J84</f>
        <v>40</v>
      </c>
    </row>
    <row r="85" spans="10:13" x14ac:dyDescent="0.25">
      <c r="J85" s="20">
        <v>8</v>
      </c>
      <c r="K85" s="12" t="s">
        <v>62</v>
      </c>
    </row>
    <row r="87" spans="10:13" ht="18.75" x14ac:dyDescent="0.3">
      <c r="J87" s="30"/>
    </row>
  </sheetData>
  <mergeCells count="11">
    <mergeCell ref="C55:D55"/>
    <mergeCell ref="E55:F55"/>
    <mergeCell ref="C56:D56"/>
    <mergeCell ref="E56:F56"/>
    <mergeCell ref="B2:B3"/>
    <mergeCell ref="C2:D2"/>
    <mergeCell ref="E2:F2"/>
    <mergeCell ref="C53:D53"/>
    <mergeCell ref="E53:F53"/>
    <mergeCell ref="C54:D54"/>
    <mergeCell ref="E54:F54"/>
  </mergeCells>
  <pageMargins left="0.7" right="0.7" top="0.75" bottom="0.75" header="0.3" footer="0.3"/>
  <pageSetup paperSize="9" orientation="portrait" r:id="rId1"/>
  <ignoredErrors>
    <ignoredError sqref="C5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2016-11-12T16:09:44Z</dcterms:modified>
</cp:coreProperties>
</file>