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1"/>
  </bookViews>
  <sheets>
    <sheet name="Исходные данные" sheetId="1" r:id="rId1"/>
    <sheet name="Организация 1" sheetId="2" r:id="rId2"/>
    <sheet name="Организация 2" sheetId="3" r:id="rId3"/>
    <sheet name="Организация 3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<sst xmlns="http://schemas.openxmlformats.org/spreadsheetml/2006/main" count="30" uniqueCount="24">
  <si>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Общая информация</t>
  </si>
  <si>
    <t>№ п/п</t>
  </si>
  <si>
    <t>Заказчик</t>
  </si>
  <si>
    <t>Дата тарифа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</si>
  <si>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</si>
  <si>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</si>
  <si>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</si>
  <si>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</si>
  <si>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</si>
  <si>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</si>
  <si>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</si>
  <si>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</si>
  <si>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</si>
  <si>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</si>
  <si>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</si>
  <si>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</si>
  <si>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Часы работы</t>
  </si>
  <si>
    <t>Организация 1</t>
  </si>
  <si>
    <t>Организация 2</t>
  </si>
  <si>
    <t>Рост тарифов (каждое полугодие)</t>
  </si>
  <si>
    <t>Тариф</t>
  </si>
  <si>
    <t>Дата платежа</t>
  </si>
  <si>
    <t>Сумма платежа</t>
  </si>
  <si>
    <t>Дата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</si>
</sst>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#,##0.00\ _₽"/>
    <numFmt numFmtId="166" formatCode="#,##0.00\ &quot;₽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4" fontId="0" fillId="4" borderId="14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4" borderId="19" xfId="0" applyNumberFormat="1" applyFont="1" applyFill="1" applyBorder="1" applyAlignment="1">
      <alignment/>
    </xf>
    <xf numFmtId="10" fontId="0" fillId="35" borderId="16" xfId="0" applyNumberFormat="1" applyFont="1" applyFill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4" fontId="0" fillId="35" borderId="19" xfId="0" applyNumberFormat="1" applyFont="1" applyFill="1" applyBorder="1" applyAlignment="1">
      <alignment horizontal="center" vertical="center"/>
    </xf>
    <xf numFmtId="14" fontId="0" fillId="35" borderId="22" xfId="0" applyNumberFormat="1" applyFont="1" applyFill="1" applyBorder="1" applyAlignment="1">
      <alignment horizontal="center" vertical="center"/>
    </xf>
    <xf numFmtId="10" fontId="0" fillId="35" borderId="23" xfId="0" applyNumberFormat="1" applyFont="1" applyFill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166" fontId="0" fillId="0" borderId="17" xfId="0" applyNumberFormat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35" borderId="26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4" fontId="26" fillId="0" borderId="27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4" fontId="26" fillId="0" borderId="29" xfId="0" applyNumberFormat="1" applyFont="1" applyBorder="1" applyAlignment="1">
      <alignment horizontal="center" vertical="center"/>
    </xf>
    <xf numFmtId="4" fontId="26" fillId="0" borderId="30" xfId="0" applyNumberFormat="1" applyFont="1" applyBorder="1" applyAlignment="1">
      <alignment horizontal="center" vertical="center"/>
    </xf>
    <xf numFmtId="4" fontId="26" fillId="0" borderId="3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6" borderId="17" xfId="0" applyFill="1" applyBorder="1" applyAlignment="1">
      <alignment horizontal="center"/>
    </xf>
    <xf numFmtId="14" fontId="0" fillId="36" borderId="17" xfId="0" applyNumberFormat="1" applyFill="1" applyBorder="1" applyAlignment="1">
      <alignment horizontal="center"/>
    </xf>
    <xf numFmtId="4" fontId="0" fillId="36" borderId="17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9</xdr:row>
      <xdr:rowOff>180975</xdr:rowOff>
    </xdr:from>
    <xdr:to>
      <xdr:col>27</xdr:col>
      <xdr:colOff>457200</xdr:colOff>
      <xdr:row>32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0" y="2305050"/>
          <a:ext cx="7934325" cy="431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Друзья, прошу помощи в написании формулы: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Есть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"Тариф"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"Дата тарифа"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и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"Коэффициент повышения тарифа"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и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"Количество рабочих часов"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(Вкладка 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"Исходные данные"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Есть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"Дата платежа"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(Вкладки 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"Организация 1"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"Организация 3"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Задача: чтобы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"Сумма платежа"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(Вкладки 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"Организация 1"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"Организация 3"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рассчитывалась как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"Тариф"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х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"Часы работы"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но если происходит переход через даты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"01.01.201х"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и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"01.07.201х"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значение тарифа повышалось на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"Коэффициент повышения тарифа"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Например: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в случае на 01.01.2017 тариф должен считаться так: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"Тариф"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х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"Коэффициент повышения тарифа"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а в случае на 01.07.2017 тариф должен считаться так: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"Тариф"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"Коэффициент повышения тарифа"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х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"Коэффициент повышения тарифа"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Есть ли решение данной задачи через формулы?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85" zoomScaleNormal="85" zoomScalePageLayoutView="0" workbookViewId="0" topLeftCell="A1">
      <selection activeCell="F15" sqref="F15"/>
    </sheetView>
  </sheetViews>
  <sheetFormatPr defaultColWidth="9.140625" defaultRowHeight="15"/>
  <cols>
    <col min="1" max="1" width="4.140625" style="0" customWidth="1"/>
    <col min="2" max="2" width="14.421875" style="0" bestFit="1" customWidth="1"/>
    <col min="3" max="3" width="14.140625" style="0" bestFit="1" customWidth="1"/>
    <col min="4" max="4" width="12.28125" style="0" bestFit="1" customWidth="1"/>
    <col min="5" max="5" width="18.8515625" style="0" bestFit="1" customWidth="1"/>
    <col min="6" max="6" width="7.57421875" style="0" bestFit="1" customWidth="1"/>
    <col min="7" max="7" width="9.00390625" style="0" customWidth="1"/>
    <col min="8" max="8" width="5.8515625" style="0" bestFit="1" customWidth="1"/>
    <col min="9" max="9" width="7.8515625" style="0" bestFit="1" customWidth="1"/>
    <col min="10" max="10" width="5.7109375" style="0" bestFit="1" customWidth="1"/>
    <col min="11" max="12" width="6.140625" style="0" bestFit="1" customWidth="1"/>
    <col min="13" max="13" width="6.7109375" style="0" bestFit="1" customWidth="1"/>
    <col min="14" max="14" width="9.57421875" style="0" bestFit="1" customWidth="1"/>
    <col min="15" max="15" width="8.57421875" style="0" bestFit="1" customWidth="1"/>
    <col min="16" max="16" width="7.7109375" style="0" bestFit="1" customWidth="1"/>
    <col min="17" max="17" width="8.8515625" style="0" bestFit="1" customWidth="1"/>
  </cols>
  <sheetData>
    <row r="1" spans="1:17" ht="15.75" thickBot="1">
      <c r="A1" s="30" t="s">
        <v>0</v>
      </c>
      <c r="B1" s="31"/>
      <c r="C1" s="31"/>
      <c r="D1" s="31"/>
      <c r="E1" s="31"/>
      <c r="F1" s="32" t="s">
        <v>16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45.75" thickBot="1">
      <c r="A2" s="1" t="s">
        <v>1</v>
      </c>
      <c r="B2" s="2" t="s">
        <v>2</v>
      </c>
      <c r="C2" s="3" t="s">
        <v>20</v>
      </c>
      <c r="D2" s="4" t="s">
        <v>3</v>
      </c>
      <c r="E2" s="4" t="s">
        <v>19</v>
      </c>
      <c r="F2" s="25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  <c r="N2" s="26" t="s">
        <v>12</v>
      </c>
      <c r="O2" s="26" t="s">
        <v>13</v>
      </c>
      <c r="P2" s="26" t="s">
        <v>14</v>
      </c>
      <c r="Q2" s="27" t="s">
        <v>15</v>
      </c>
    </row>
    <row r="3" spans="1:17" ht="15">
      <c r="A3" s="5">
        <v>1</v>
      </c>
      <c r="B3" s="6" t="s">
        <v>17</v>
      </c>
      <c r="C3" s="7">
        <v>1424.59</v>
      </c>
      <c r="D3" s="8">
        <v>42658</v>
      </c>
      <c r="E3" s="12">
        <v>0.0225</v>
      </c>
      <c r="F3" s="7">
        <v>3</v>
      </c>
      <c r="G3" s="7">
        <v>7</v>
      </c>
      <c r="H3" s="7">
        <v>12</v>
      </c>
      <c r="I3" s="7">
        <v>4</v>
      </c>
      <c r="J3" s="7">
        <v>3</v>
      </c>
      <c r="K3" s="7">
        <v>3</v>
      </c>
      <c r="L3" s="7">
        <v>4</v>
      </c>
      <c r="M3" s="7">
        <v>5</v>
      </c>
      <c r="N3" s="7">
        <v>4</v>
      </c>
      <c r="O3" s="7">
        <v>12</v>
      </c>
      <c r="P3" s="7">
        <v>12</v>
      </c>
      <c r="Q3" s="24">
        <v>3</v>
      </c>
    </row>
    <row r="4" spans="1:17" ht="15">
      <c r="A4" s="29">
        <v>2</v>
      </c>
      <c r="B4" s="28" t="s">
        <v>18</v>
      </c>
      <c r="C4" s="9">
        <v>1424.59</v>
      </c>
      <c r="D4" s="14">
        <v>42658</v>
      </c>
      <c r="E4" s="13">
        <v>0.0225</v>
      </c>
      <c r="F4" s="9">
        <v>8</v>
      </c>
      <c r="G4" s="9">
        <v>8</v>
      </c>
      <c r="H4" s="9">
        <v>8</v>
      </c>
      <c r="I4" s="9">
        <v>8</v>
      </c>
      <c r="J4" s="9">
        <v>8</v>
      </c>
      <c r="K4" s="9">
        <v>8</v>
      </c>
      <c r="L4" s="9">
        <v>8</v>
      </c>
      <c r="M4" s="9">
        <v>8</v>
      </c>
      <c r="N4" s="9">
        <v>8</v>
      </c>
      <c r="O4" s="9">
        <v>8</v>
      </c>
      <c r="P4" s="9">
        <v>8</v>
      </c>
      <c r="Q4" s="10">
        <v>8</v>
      </c>
    </row>
    <row r="5" spans="1:17" ht="15.75" thickBot="1">
      <c r="A5" s="15">
        <v>3</v>
      </c>
      <c r="B5" s="11" t="s">
        <v>18</v>
      </c>
      <c r="C5" s="16">
        <v>1424.59</v>
      </c>
      <c r="D5" s="17">
        <v>42658</v>
      </c>
      <c r="E5" s="18">
        <v>0.0225</v>
      </c>
      <c r="F5" s="16">
        <v>12</v>
      </c>
      <c r="G5" s="16">
        <v>0</v>
      </c>
      <c r="H5" s="16">
        <v>12</v>
      </c>
      <c r="I5" s="16">
        <v>0</v>
      </c>
      <c r="J5" s="16">
        <v>12</v>
      </c>
      <c r="K5" s="16">
        <v>0</v>
      </c>
      <c r="L5" s="16">
        <v>12</v>
      </c>
      <c r="M5" s="16">
        <v>0</v>
      </c>
      <c r="N5" s="16">
        <v>12</v>
      </c>
      <c r="O5" s="16">
        <v>0</v>
      </c>
      <c r="P5" s="16">
        <v>12</v>
      </c>
      <c r="Q5" s="19">
        <v>0</v>
      </c>
    </row>
    <row r="11" spans="2:3" ht="15">
      <c r="B11" s="36" t="s">
        <v>23</v>
      </c>
      <c r="C11" s="36" t="s">
        <v>20</v>
      </c>
    </row>
    <row r="12" spans="2:3" ht="15">
      <c r="B12" s="37">
        <v>42658</v>
      </c>
      <c r="C12" s="38">
        <f>+C4</f>
        <v>1424.59</v>
      </c>
    </row>
    <row r="13" spans="2:3" ht="15">
      <c r="B13" s="37">
        <v>42736</v>
      </c>
      <c r="C13" s="38">
        <f>ROUND(C12+C12*$E$4,2)</f>
        <v>1456.64</v>
      </c>
    </row>
    <row r="14" spans="2:3" ht="15">
      <c r="B14" s="37">
        <v>42917</v>
      </c>
      <c r="C14" s="38">
        <f>ROUND(C13+C13*$E$4,2)</f>
        <v>1489.41</v>
      </c>
    </row>
    <row r="15" spans="2:3" ht="15">
      <c r="B15" s="37">
        <v>43101</v>
      </c>
      <c r="C15" s="38">
        <f>ROUND(C14+C14*$E$4,2)</f>
        <v>1522.92</v>
      </c>
    </row>
    <row r="16" spans="2:3" ht="15">
      <c r="B16" s="37">
        <v>42917</v>
      </c>
      <c r="C16" s="38">
        <f>ROUND(C15+C15*$E$4,2)</f>
        <v>1557.19</v>
      </c>
    </row>
    <row r="17" ht="15">
      <c r="C17" s="35"/>
    </row>
  </sheetData>
  <sheetProtection/>
  <mergeCells count="2">
    <mergeCell ref="A1:E1"/>
    <mergeCell ref="F1:Q1"/>
  </mergeCells>
  <dataValidations count="1">
    <dataValidation type="decimal" allowBlank="1" showInputMessage="1" showErrorMessage="1" sqref="F3:Q5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3.57421875" style="0" bestFit="1" customWidth="1"/>
    <col min="2" max="2" width="29.00390625" style="0" customWidth="1"/>
  </cols>
  <sheetData>
    <row r="1" spans="1:2" ht="15">
      <c r="A1" s="22" t="s">
        <v>21</v>
      </c>
      <c r="B1" s="23" t="s">
        <v>22</v>
      </c>
    </row>
    <row r="2" spans="1:2" ht="15">
      <c r="A2" s="20">
        <f>_XLL.КОНМЕСЯЦА('Исходные данные'!D3,3)</f>
        <v>42766</v>
      </c>
      <c r="B2" s="21">
        <f>HLOOKUP(TEXT(A2,"ММММ"),'Исходные данные'!$F$2:$Q$5,2,0)*VLOOKUP(A2,'Исходные данные'!$B$12:$C$16,2,1)</f>
        <v>4369.92</v>
      </c>
    </row>
    <row r="3" spans="1:2" ht="15">
      <c r="A3" s="20">
        <f>_XLL.КОНМЕСЯЦА(A2,1)</f>
        <v>42794</v>
      </c>
      <c r="B3" s="21">
        <f>HLOOKUP(TEXT(A3,"ММММ"),'Исходные данные'!$F$2:$Q$5,2,0)*VLOOKUP(A3,'Исходные данные'!$B$12:$C$16,2,1)</f>
        <v>10196.480000000001</v>
      </c>
    </row>
    <row r="4" spans="1:2" ht="15">
      <c r="A4" s="20">
        <f aca="true" t="shared" si="0" ref="A4:A38">_XLL.КОНМЕСЯЦА(A3,1)</f>
        <v>42825</v>
      </c>
      <c r="B4" s="21">
        <f>HLOOKUP(TEXT(A4,"ММММ"),'Исходные данные'!$F$2:$Q$5,2,0)*VLOOKUP(A4,'Исходные данные'!$B$12:$C$16,2,1)</f>
        <v>17479.68</v>
      </c>
    </row>
    <row r="5" spans="1:2" ht="15">
      <c r="A5" s="20">
        <f t="shared" si="0"/>
        <v>42855</v>
      </c>
      <c r="B5" s="21">
        <f>HLOOKUP(TEXT(A5,"ММММ"),'Исходные данные'!$F$2:$Q$5,2,0)*VLOOKUP(A5,'Исходные данные'!$B$12:$C$16,2,1)</f>
        <v>5826.56</v>
      </c>
    </row>
    <row r="6" spans="1:2" ht="15">
      <c r="A6" s="20">
        <f t="shared" si="0"/>
        <v>42886</v>
      </c>
      <c r="B6" s="21">
        <f>HLOOKUP(TEXT(A6,"ММММ"),'Исходные данные'!$F$2:$Q$5,2,0)*VLOOKUP(A6,'Исходные данные'!$B$12:$C$16,2,1)</f>
        <v>4369.92</v>
      </c>
    </row>
    <row r="7" spans="1:2" ht="15">
      <c r="A7" s="20">
        <f t="shared" si="0"/>
        <v>42916</v>
      </c>
      <c r="B7" s="21">
        <f>HLOOKUP(TEXT(A7,"ММММ"),'Исходные данные'!$F$2:$Q$5,2,0)*VLOOKUP(A7,'Исходные данные'!$B$12:$C$16,2,1)</f>
        <v>4369.92</v>
      </c>
    </row>
    <row r="8" spans="1:2" ht="15">
      <c r="A8" s="20">
        <f t="shared" si="0"/>
        <v>42947</v>
      </c>
      <c r="B8" s="21">
        <f>HLOOKUP(TEXT(A8,"ММММ"),'Исходные данные'!$F$2:$Q$5,2,0)*VLOOKUP(A8,'Исходные данные'!$B$12:$C$16,2,1)</f>
        <v>5957.64</v>
      </c>
    </row>
    <row r="9" spans="1:2" ht="15">
      <c r="A9" s="20">
        <f t="shared" si="0"/>
        <v>42978</v>
      </c>
      <c r="B9" s="21">
        <f>HLOOKUP(TEXT(A9,"ММММ"),'Исходные данные'!$F$2:$Q$5,2,0)*VLOOKUP(A9,'Исходные данные'!$B$12:$C$16,2,1)</f>
        <v>7447.05</v>
      </c>
    </row>
    <row r="10" spans="1:2" ht="15">
      <c r="A10" s="20">
        <f t="shared" si="0"/>
        <v>43008</v>
      </c>
      <c r="B10" s="21">
        <f>HLOOKUP(TEXT(A10,"ММММ"),'Исходные данные'!$F$2:$Q$5,2,0)*VLOOKUP(A10,'Исходные данные'!$B$12:$C$16,2,1)</f>
        <v>5957.64</v>
      </c>
    </row>
    <row r="11" spans="1:2" ht="15">
      <c r="A11" s="20">
        <f t="shared" si="0"/>
        <v>43039</v>
      </c>
      <c r="B11" s="21">
        <f>HLOOKUP(TEXT(A11,"ММММ"),'Исходные данные'!$F$2:$Q$5,2,0)*VLOOKUP(A11,'Исходные данные'!$B$12:$C$16,2,1)</f>
        <v>17872.920000000002</v>
      </c>
    </row>
    <row r="12" spans="1:2" ht="15">
      <c r="A12" s="20">
        <f t="shared" si="0"/>
        <v>43069</v>
      </c>
      <c r="B12" s="21">
        <f>HLOOKUP(TEXT(A12,"ММММ"),'Исходные данные'!$F$2:$Q$5,2,0)*VLOOKUP(A12,'Исходные данные'!$B$12:$C$16,2,1)</f>
        <v>17872.920000000002</v>
      </c>
    </row>
    <row r="13" spans="1:2" ht="15">
      <c r="A13" s="20">
        <f t="shared" si="0"/>
        <v>43100</v>
      </c>
      <c r="B13" s="21">
        <f>HLOOKUP(TEXT(A13,"ММММ"),'Исходные данные'!$F$2:$Q$5,2,0)*VLOOKUP(A13,'Исходные данные'!$B$12:$C$16,2,1)</f>
        <v>4468.2300000000005</v>
      </c>
    </row>
    <row r="14" spans="1:2" ht="15">
      <c r="A14" s="20">
        <f t="shared" si="0"/>
        <v>43131</v>
      </c>
      <c r="B14" s="21">
        <f>HLOOKUP(TEXT(A14,"ММММ"),'Исходные данные'!$F$2:$Q$5,2,0)*VLOOKUP(A14,'Исходные данные'!$B$12:$C$16,2,1)</f>
        <v>4671.57</v>
      </c>
    </row>
    <row r="15" spans="1:2" ht="15">
      <c r="A15" s="20">
        <f t="shared" si="0"/>
        <v>43159</v>
      </c>
      <c r="B15" s="21">
        <f>HLOOKUP(TEXT(A15,"ММММ"),'Исходные данные'!$F$2:$Q$5,2,0)*VLOOKUP(A15,'Исходные данные'!$B$12:$C$16,2,1)</f>
        <v>10900.33</v>
      </c>
    </row>
    <row r="16" spans="1:2" ht="15">
      <c r="A16" s="20">
        <f t="shared" si="0"/>
        <v>43190</v>
      </c>
      <c r="B16" s="21">
        <f>HLOOKUP(TEXT(A16,"ММММ"),'Исходные данные'!$F$2:$Q$5,2,0)*VLOOKUP(A16,'Исходные данные'!$B$12:$C$16,2,1)</f>
        <v>18686.28</v>
      </c>
    </row>
    <row r="17" spans="1:2" ht="15">
      <c r="A17" s="20">
        <f t="shared" si="0"/>
        <v>43220</v>
      </c>
      <c r="B17" s="21">
        <f>HLOOKUP(TEXT(A17,"ММММ"),'Исходные данные'!$F$2:$Q$5,2,0)*VLOOKUP(A17,'Исходные данные'!$B$12:$C$16,2,1)</f>
        <v>6228.76</v>
      </c>
    </row>
    <row r="18" spans="1:2" ht="15">
      <c r="A18" s="20">
        <f t="shared" si="0"/>
        <v>43251</v>
      </c>
      <c r="B18" s="21">
        <f>HLOOKUP(TEXT(A18,"ММММ"),'Исходные данные'!$F$2:$Q$5,2,0)*VLOOKUP(A18,'Исходные данные'!$B$12:$C$16,2,1)</f>
        <v>4671.57</v>
      </c>
    </row>
    <row r="19" spans="1:2" ht="15">
      <c r="A19" s="20">
        <f t="shared" si="0"/>
        <v>43281</v>
      </c>
      <c r="B19" s="21">
        <f>HLOOKUP(TEXT(A19,"ММММ"),'Исходные данные'!$F$2:$Q$5,2,0)*VLOOKUP(A19,'Исходные данные'!$B$12:$C$16,2,1)</f>
        <v>4671.57</v>
      </c>
    </row>
    <row r="20" spans="1:2" ht="15">
      <c r="A20" s="20">
        <f t="shared" si="0"/>
        <v>43312</v>
      </c>
      <c r="B20" s="21">
        <f>HLOOKUP(TEXT(A20,"ММММ"),'Исходные данные'!$F$2:$Q$5,2,0)*VLOOKUP(A20,'Исходные данные'!$B$12:$C$16,2,1)</f>
        <v>6228.76</v>
      </c>
    </row>
    <row r="21" spans="1:2" ht="15">
      <c r="A21" s="20">
        <f t="shared" si="0"/>
        <v>43343</v>
      </c>
      <c r="B21" s="21">
        <f>HLOOKUP(TEXT(A21,"ММММ"),'Исходные данные'!$F$2:$Q$5,2,0)*VLOOKUP(A21,'Исходные данные'!$B$12:$C$16,2,1)</f>
        <v>7785.950000000001</v>
      </c>
    </row>
    <row r="22" spans="1:2" ht="15">
      <c r="A22" s="20">
        <f t="shared" si="0"/>
        <v>43373</v>
      </c>
      <c r="B22" s="21">
        <f>HLOOKUP(TEXT(A22,"ММММ"),'Исходные данные'!$F$2:$Q$5,2,0)*VLOOKUP(A22,'Исходные данные'!$B$12:$C$16,2,1)</f>
        <v>6228.76</v>
      </c>
    </row>
    <row r="23" spans="1:2" ht="15">
      <c r="A23" s="20">
        <f t="shared" si="0"/>
        <v>43404</v>
      </c>
      <c r="B23" s="21">
        <f>HLOOKUP(TEXT(A23,"ММММ"),'Исходные данные'!$F$2:$Q$5,2,0)*VLOOKUP(A23,'Исходные данные'!$B$12:$C$16,2,1)</f>
        <v>18686.28</v>
      </c>
    </row>
    <row r="24" spans="1:2" ht="15">
      <c r="A24" s="20">
        <f t="shared" si="0"/>
        <v>43434</v>
      </c>
      <c r="B24" s="21">
        <f>HLOOKUP(TEXT(A24,"ММММ"),'Исходные данные'!$F$2:$Q$5,2,0)*VLOOKUP(A24,'Исходные данные'!$B$12:$C$16,2,1)</f>
        <v>18686.28</v>
      </c>
    </row>
    <row r="25" spans="1:2" ht="15">
      <c r="A25" s="20">
        <f t="shared" si="0"/>
        <v>43465</v>
      </c>
      <c r="B25" s="21">
        <f>HLOOKUP(TEXT(A25,"ММММ"),'Исходные данные'!$F$2:$Q$5,2,0)*VLOOKUP(A25,'Исходные данные'!$B$12:$C$16,2,1)</f>
        <v>4671.57</v>
      </c>
    </row>
    <row r="26" spans="1:2" ht="15">
      <c r="A26" s="20">
        <f t="shared" si="0"/>
        <v>43496</v>
      </c>
      <c r="B26" s="21">
        <f>HLOOKUP(TEXT(A26,"ММММ"),'Исходные данные'!$F$2:$Q$5,2,0)*VLOOKUP(A26,'Исходные данные'!$B$12:$C$16,2,1)</f>
        <v>4671.57</v>
      </c>
    </row>
    <row r="27" spans="1:2" ht="15">
      <c r="A27" s="20">
        <f t="shared" si="0"/>
        <v>43524</v>
      </c>
      <c r="B27" s="21">
        <f>HLOOKUP(TEXT(A27,"ММММ"),'Исходные данные'!$F$2:$Q$5,2,0)*VLOOKUP(A27,'Исходные данные'!$B$12:$C$16,2,1)</f>
        <v>10900.33</v>
      </c>
    </row>
    <row r="28" spans="1:2" ht="15">
      <c r="A28" s="20">
        <f t="shared" si="0"/>
        <v>43555</v>
      </c>
      <c r="B28" s="21">
        <f>HLOOKUP(TEXT(A28,"ММММ"),'Исходные данные'!$F$2:$Q$5,2,0)*VLOOKUP(A28,'Исходные данные'!$B$12:$C$16,2,1)</f>
        <v>18686.28</v>
      </c>
    </row>
    <row r="29" spans="1:2" ht="15">
      <c r="A29" s="20">
        <f t="shared" si="0"/>
        <v>43585</v>
      </c>
      <c r="B29" s="21">
        <f>HLOOKUP(TEXT(A29,"ММММ"),'Исходные данные'!$F$2:$Q$5,2,0)*VLOOKUP(A29,'Исходные данные'!$B$12:$C$16,2,1)</f>
        <v>6228.76</v>
      </c>
    </row>
    <row r="30" spans="1:2" ht="15">
      <c r="A30" s="20">
        <f t="shared" si="0"/>
        <v>43616</v>
      </c>
      <c r="B30" s="21">
        <f>HLOOKUP(TEXT(A30,"ММММ"),'Исходные данные'!$F$2:$Q$5,2,0)*VLOOKUP(A30,'Исходные данные'!$B$12:$C$16,2,1)</f>
        <v>4671.57</v>
      </c>
    </row>
    <row r="31" spans="1:2" ht="15">
      <c r="A31" s="20">
        <f t="shared" si="0"/>
        <v>43646</v>
      </c>
      <c r="B31" s="21">
        <f>HLOOKUP(TEXT(A31,"ММММ"),'Исходные данные'!$F$2:$Q$5,2,0)*VLOOKUP(A31,'Исходные данные'!$B$12:$C$16,2,1)</f>
        <v>4671.57</v>
      </c>
    </row>
    <row r="32" spans="1:2" ht="15">
      <c r="A32" s="20">
        <f t="shared" si="0"/>
        <v>43677</v>
      </c>
      <c r="B32" s="21">
        <f>HLOOKUP(TEXT(A32,"ММММ"),'Исходные данные'!$F$2:$Q$5,2,0)*VLOOKUP(A32,'Исходные данные'!$B$12:$C$16,2,1)</f>
        <v>6228.76</v>
      </c>
    </row>
    <row r="33" spans="1:2" ht="15">
      <c r="A33" s="20">
        <f t="shared" si="0"/>
        <v>43708</v>
      </c>
      <c r="B33" s="21">
        <f>HLOOKUP(TEXT(A33,"ММММ"),'Исходные данные'!$F$2:$Q$5,2,0)*VLOOKUP(A33,'Исходные данные'!$B$12:$C$16,2,1)</f>
        <v>7785.950000000001</v>
      </c>
    </row>
    <row r="34" spans="1:2" ht="15">
      <c r="A34" s="20">
        <f t="shared" si="0"/>
        <v>43738</v>
      </c>
      <c r="B34" s="21">
        <f>HLOOKUP(TEXT(A34,"ММММ"),'Исходные данные'!$F$2:$Q$5,2,0)*VLOOKUP(A34,'Исходные данные'!$B$12:$C$16,2,1)</f>
        <v>6228.76</v>
      </c>
    </row>
    <row r="35" spans="1:2" ht="15">
      <c r="A35" s="20">
        <f t="shared" si="0"/>
        <v>43769</v>
      </c>
      <c r="B35" s="21">
        <f>HLOOKUP(TEXT(A35,"ММММ"),'Исходные данные'!$F$2:$Q$5,2,0)*VLOOKUP(A35,'Исходные данные'!$B$12:$C$16,2,1)</f>
        <v>18686.28</v>
      </c>
    </row>
    <row r="36" spans="1:2" ht="15">
      <c r="A36" s="20">
        <f t="shared" si="0"/>
        <v>43799</v>
      </c>
      <c r="B36" s="21">
        <f>HLOOKUP(TEXT(A36,"ММММ"),'Исходные данные'!$F$2:$Q$5,2,0)*VLOOKUP(A36,'Исходные данные'!$B$12:$C$16,2,1)</f>
        <v>18686.28</v>
      </c>
    </row>
    <row r="37" spans="1:2" ht="15">
      <c r="A37" s="20">
        <f t="shared" si="0"/>
        <v>43830</v>
      </c>
      <c r="B37" s="21">
        <f>HLOOKUP(TEXT(A37,"ММММ"),'Исходные данные'!$F$2:$Q$5,2,0)*VLOOKUP(A37,'Исходные данные'!$B$12:$C$16,2,1)</f>
        <v>4671.57</v>
      </c>
    </row>
    <row r="38" spans="1:2" ht="15">
      <c r="A38" s="20">
        <f t="shared" si="0"/>
        <v>43861</v>
      </c>
      <c r="B38" s="21">
        <f>HLOOKUP(TEXT(A38,"ММММ"),'Исходные данные'!$F$2:$Q$5,2,0)*VLOOKUP(A38,'Исходные данные'!$B$12:$C$16,2,1)</f>
        <v>4671.57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3.57421875" style="0" bestFit="1" customWidth="1"/>
    <col min="2" max="2" width="29.00390625" style="0" customWidth="1"/>
  </cols>
  <sheetData>
    <row r="1" spans="1:2" ht="15">
      <c r="A1" s="22" t="s">
        <v>21</v>
      </c>
      <c r="B1" s="23" t="s">
        <v>22</v>
      </c>
    </row>
    <row r="2" spans="1:2" ht="15">
      <c r="A2" s="20">
        <f>_XLL.КОНМЕСЯЦА('Исходные данные'!D4,5)</f>
        <v>42825</v>
      </c>
      <c r="B2" s="21">
        <v>0</v>
      </c>
    </row>
    <row r="3" spans="1:2" ht="15">
      <c r="A3" s="20">
        <f>_XLL.КОНМЕСЯЦА(A2,1)</f>
        <v>42855</v>
      </c>
      <c r="B3" s="21">
        <v>0</v>
      </c>
    </row>
    <row r="4" spans="1:2" ht="15">
      <c r="A4" s="20">
        <f aca="true" t="shared" si="0" ref="A4:A38">_XLL.КОНМЕСЯЦА(A3,1)</f>
        <v>42886</v>
      </c>
      <c r="B4" s="21">
        <v>0</v>
      </c>
    </row>
    <row r="5" spans="1:2" ht="15">
      <c r="A5" s="20">
        <f t="shared" si="0"/>
        <v>42916</v>
      </c>
      <c r="B5" s="21">
        <v>0</v>
      </c>
    </row>
    <row r="6" spans="1:2" ht="15">
      <c r="A6" s="20">
        <f t="shared" si="0"/>
        <v>42947</v>
      </c>
      <c r="B6" s="21">
        <v>0</v>
      </c>
    </row>
    <row r="7" spans="1:2" ht="15">
      <c r="A7" s="20">
        <f t="shared" si="0"/>
        <v>42978</v>
      </c>
      <c r="B7" s="21">
        <v>0</v>
      </c>
    </row>
    <row r="8" spans="1:2" ht="15">
      <c r="A8" s="20">
        <f t="shared" si="0"/>
        <v>43008</v>
      </c>
      <c r="B8" s="21">
        <v>0</v>
      </c>
    </row>
    <row r="9" spans="1:2" ht="15">
      <c r="A9" s="20">
        <f t="shared" si="0"/>
        <v>43039</v>
      </c>
      <c r="B9" s="21">
        <v>0</v>
      </c>
    </row>
    <row r="10" spans="1:2" ht="15">
      <c r="A10" s="20">
        <f t="shared" si="0"/>
        <v>43069</v>
      </c>
      <c r="B10" s="21">
        <v>0</v>
      </c>
    </row>
    <row r="11" spans="1:2" ht="15">
      <c r="A11" s="20">
        <f t="shared" si="0"/>
        <v>43100</v>
      </c>
      <c r="B11" s="21">
        <v>0</v>
      </c>
    </row>
    <row r="12" spans="1:2" ht="15">
      <c r="A12" s="20">
        <f t="shared" si="0"/>
        <v>43131</v>
      </c>
      <c r="B12" s="21">
        <v>0</v>
      </c>
    </row>
    <row r="13" spans="1:2" ht="15">
      <c r="A13" s="20">
        <f t="shared" si="0"/>
        <v>43159</v>
      </c>
      <c r="B13" s="21">
        <v>0</v>
      </c>
    </row>
    <row r="14" spans="1:2" ht="15">
      <c r="A14" s="20">
        <f t="shared" si="0"/>
        <v>43190</v>
      </c>
      <c r="B14" s="21">
        <v>0</v>
      </c>
    </row>
    <row r="15" spans="1:2" ht="15">
      <c r="A15" s="20">
        <f t="shared" si="0"/>
        <v>43220</v>
      </c>
      <c r="B15" s="21">
        <v>0</v>
      </c>
    </row>
    <row r="16" spans="1:2" ht="15">
      <c r="A16" s="20">
        <f t="shared" si="0"/>
        <v>43251</v>
      </c>
      <c r="B16" s="21">
        <v>0</v>
      </c>
    </row>
    <row r="17" spans="1:2" ht="15">
      <c r="A17" s="20">
        <f t="shared" si="0"/>
        <v>43281</v>
      </c>
      <c r="B17" s="21">
        <v>0</v>
      </c>
    </row>
    <row r="18" spans="1:2" ht="15">
      <c r="A18" s="20">
        <f t="shared" si="0"/>
        <v>43312</v>
      </c>
      <c r="B18" s="21">
        <v>0</v>
      </c>
    </row>
    <row r="19" spans="1:2" ht="15">
      <c r="A19" s="20">
        <f t="shared" si="0"/>
        <v>43343</v>
      </c>
      <c r="B19" s="21">
        <v>0</v>
      </c>
    </row>
    <row r="20" spans="1:2" ht="15">
      <c r="A20" s="20">
        <f t="shared" si="0"/>
        <v>43373</v>
      </c>
      <c r="B20" s="21">
        <v>0</v>
      </c>
    </row>
    <row r="21" spans="1:2" ht="15">
      <c r="A21" s="20">
        <f t="shared" si="0"/>
        <v>43404</v>
      </c>
      <c r="B21" s="21">
        <v>0</v>
      </c>
    </row>
    <row r="22" spans="1:2" ht="15">
      <c r="A22" s="20">
        <f t="shared" si="0"/>
        <v>43434</v>
      </c>
      <c r="B22" s="21">
        <v>0</v>
      </c>
    </row>
    <row r="23" spans="1:2" ht="15">
      <c r="A23" s="20">
        <f t="shared" si="0"/>
        <v>43465</v>
      </c>
      <c r="B23" s="21">
        <v>0</v>
      </c>
    </row>
    <row r="24" spans="1:2" ht="15">
      <c r="A24" s="20">
        <f t="shared" si="0"/>
        <v>43496</v>
      </c>
      <c r="B24" s="21">
        <v>0</v>
      </c>
    </row>
    <row r="25" spans="1:2" ht="15">
      <c r="A25" s="20">
        <f t="shared" si="0"/>
        <v>43524</v>
      </c>
      <c r="B25" s="21">
        <v>0</v>
      </c>
    </row>
    <row r="26" spans="1:2" ht="15">
      <c r="A26" s="20">
        <f t="shared" si="0"/>
        <v>43555</v>
      </c>
      <c r="B26" s="21">
        <v>0</v>
      </c>
    </row>
    <row r="27" spans="1:2" ht="15">
      <c r="A27" s="20">
        <f t="shared" si="0"/>
        <v>43585</v>
      </c>
      <c r="B27" s="21">
        <v>0</v>
      </c>
    </row>
    <row r="28" spans="1:2" ht="15">
      <c r="A28" s="20">
        <f t="shared" si="0"/>
        <v>43616</v>
      </c>
      <c r="B28" s="21">
        <v>0</v>
      </c>
    </row>
    <row r="29" spans="1:2" ht="15">
      <c r="A29" s="20">
        <f t="shared" si="0"/>
        <v>43646</v>
      </c>
      <c r="B29" s="21">
        <v>0</v>
      </c>
    </row>
    <row r="30" spans="1:2" ht="15">
      <c r="A30" s="20">
        <f t="shared" si="0"/>
        <v>43677</v>
      </c>
      <c r="B30" s="21">
        <v>0</v>
      </c>
    </row>
    <row r="31" spans="1:2" ht="15">
      <c r="A31" s="20">
        <f t="shared" si="0"/>
        <v>43708</v>
      </c>
      <c r="B31" s="21">
        <v>0</v>
      </c>
    </row>
    <row r="32" spans="1:2" ht="15">
      <c r="A32" s="20">
        <f t="shared" si="0"/>
        <v>43738</v>
      </c>
      <c r="B32" s="21">
        <v>0</v>
      </c>
    </row>
    <row r="33" spans="1:2" ht="15">
      <c r="A33" s="20">
        <f t="shared" si="0"/>
        <v>43769</v>
      </c>
      <c r="B33" s="21">
        <v>0</v>
      </c>
    </row>
    <row r="34" spans="1:2" ht="15">
      <c r="A34" s="20">
        <f t="shared" si="0"/>
        <v>43799</v>
      </c>
      <c r="B34" s="21">
        <v>0</v>
      </c>
    </row>
    <row r="35" spans="1:2" ht="15">
      <c r="A35" s="20">
        <f t="shared" si="0"/>
        <v>43830</v>
      </c>
      <c r="B35" s="21">
        <v>0</v>
      </c>
    </row>
    <row r="36" spans="1:2" ht="15">
      <c r="A36" s="20">
        <f t="shared" si="0"/>
        <v>43861</v>
      </c>
      <c r="B36" s="21">
        <v>0</v>
      </c>
    </row>
    <row r="37" spans="1:2" ht="15">
      <c r="A37" s="20">
        <f t="shared" si="0"/>
        <v>43890</v>
      </c>
      <c r="B37" s="21">
        <v>0</v>
      </c>
    </row>
    <row r="38" spans="1:2" ht="15">
      <c r="A38" s="20">
        <f t="shared" si="0"/>
        <v>43921</v>
      </c>
      <c r="B38" s="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3.57421875" style="0" bestFit="1" customWidth="1"/>
    <col min="2" max="2" width="29.00390625" style="0" customWidth="1"/>
  </cols>
  <sheetData>
    <row r="1" spans="1:2" ht="15">
      <c r="A1" s="22" t="s">
        <v>21</v>
      </c>
      <c r="B1" s="23" t="s">
        <v>22</v>
      </c>
    </row>
    <row r="2" spans="1:2" ht="15">
      <c r="A2" s="20">
        <f>_XLL.КОНМЕСЯЦА('Исходные данные'!D5,9)</f>
        <v>42947</v>
      </c>
      <c r="B2" s="21">
        <v>0</v>
      </c>
    </row>
    <row r="3" spans="1:2" ht="15">
      <c r="A3" s="20">
        <f>_XLL.КОНМЕСЯЦА(A2,1)</f>
        <v>42978</v>
      </c>
      <c r="B3" s="21">
        <v>0</v>
      </c>
    </row>
    <row r="4" spans="1:2" ht="15">
      <c r="A4" s="20">
        <f aca="true" t="shared" si="0" ref="A4:A38">_XLL.КОНМЕСЯЦА(A3,1)</f>
        <v>43008</v>
      </c>
      <c r="B4" s="21">
        <v>0</v>
      </c>
    </row>
    <row r="5" spans="1:2" ht="15">
      <c r="A5" s="20">
        <f t="shared" si="0"/>
        <v>43039</v>
      </c>
      <c r="B5" s="21">
        <v>0</v>
      </c>
    </row>
    <row r="6" spans="1:2" ht="15">
      <c r="A6" s="20">
        <f t="shared" si="0"/>
        <v>43069</v>
      </c>
      <c r="B6" s="21">
        <v>0</v>
      </c>
    </row>
    <row r="7" spans="1:2" ht="15">
      <c r="A7" s="20">
        <f t="shared" si="0"/>
        <v>43100</v>
      </c>
      <c r="B7" s="21">
        <v>0</v>
      </c>
    </row>
    <row r="8" spans="1:2" ht="15">
      <c r="A8" s="20">
        <f t="shared" si="0"/>
        <v>43131</v>
      </c>
      <c r="B8" s="21">
        <v>0</v>
      </c>
    </row>
    <row r="9" spans="1:2" ht="15">
      <c r="A9" s="20">
        <f t="shared" si="0"/>
        <v>43159</v>
      </c>
      <c r="B9" s="21">
        <v>0</v>
      </c>
    </row>
    <row r="10" spans="1:2" ht="15">
      <c r="A10" s="20">
        <f t="shared" si="0"/>
        <v>43190</v>
      </c>
      <c r="B10" s="21">
        <v>0</v>
      </c>
    </row>
    <row r="11" spans="1:2" ht="15">
      <c r="A11" s="20">
        <f t="shared" si="0"/>
        <v>43220</v>
      </c>
      <c r="B11" s="21">
        <v>0</v>
      </c>
    </row>
    <row r="12" spans="1:2" ht="15">
      <c r="A12" s="20">
        <f t="shared" si="0"/>
        <v>43251</v>
      </c>
      <c r="B12" s="21">
        <v>0</v>
      </c>
    </row>
    <row r="13" spans="1:2" ht="15">
      <c r="A13" s="20">
        <f t="shared" si="0"/>
        <v>43281</v>
      </c>
      <c r="B13" s="21">
        <v>0</v>
      </c>
    </row>
    <row r="14" spans="1:2" ht="15">
      <c r="A14" s="20">
        <f t="shared" si="0"/>
        <v>43312</v>
      </c>
      <c r="B14" s="21">
        <v>0</v>
      </c>
    </row>
    <row r="15" spans="1:2" ht="15">
      <c r="A15" s="20">
        <f t="shared" si="0"/>
        <v>43343</v>
      </c>
      <c r="B15" s="21">
        <v>0</v>
      </c>
    </row>
    <row r="16" spans="1:2" ht="15">
      <c r="A16" s="20">
        <f t="shared" si="0"/>
        <v>43373</v>
      </c>
      <c r="B16" s="21">
        <v>0</v>
      </c>
    </row>
    <row r="17" spans="1:2" ht="15">
      <c r="A17" s="20">
        <f t="shared" si="0"/>
        <v>43404</v>
      </c>
      <c r="B17" s="21">
        <v>0</v>
      </c>
    </row>
    <row r="18" spans="1:2" ht="15">
      <c r="A18" s="20">
        <f t="shared" si="0"/>
        <v>43434</v>
      </c>
      <c r="B18" s="21">
        <v>0</v>
      </c>
    </row>
    <row r="19" spans="1:2" ht="15">
      <c r="A19" s="20">
        <f t="shared" si="0"/>
        <v>43465</v>
      </c>
      <c r="B19" s="21">
        <v>0</v>
      </c>
    </row>
    <row r="20" spans="1:2" ht="15">
      <c r="A20" s="20">
        <f t="shared" si="0"/>
        <v>43496</v>
      </c>
      <c r="B20" s="21">
        <v>0</v>
      </c>
    </row>
    <row r="21" spans="1:2" ht="15">
      <c r="A21" s="20">
        <f t="shared" si="0"/>
        <v>43524</v>
      </c>
      <c r="B21" s="21">
        <v>0</v>
      </c>
    </row>
    <row r="22" spans="1:2" ht="15">
      <c r="A22" s="20">
        <f t="shared" si="0"/>
        <v>43555</v>
      </c>
      <c r="B22" s="21">
        <v>0</v>
      </c>
    </row>
    <row r="23" spans="1:2" ht="15">
      <c r="A23" s="20">
        <f t="shared" si="0"/>
        <v>43585</v>
      </c>
      <c r="B23" s="21">
        <v>0</v>
      </c>
    </row>
    <row r="24" spans="1:2" ht="15">
      <c r="A24" s="20">
        <f t="shared" si="0"/>
        <v>43616</v>
      </c>
      <c r="B24" s="21">
        <v>0</v>
      </c>
    </row>
    <row r="25" spans="1:2" ht="15">
      <c r="A25" s="20">
        <f t="shared" si="0"/>
        <v>43646</v>
      </c>
      <c r="B25" s="21">
        <v>0</v>
      </c>
    </row>
    <row r="26" spans="1:2" ht="15">
      <c r="A26" s="20">
        <f t="shared" si="0"/>
        <v>43677</v>
      </c>
      <c r="B26" s="21">
        <v>0</v>
      </c>
    </row>
    <row r="27" spans="1:2" ht="15">
      <c r="A27" s="20">
        <f t="shared" si="0"/>
        <v>43708</v>
      </c>
      <c r="B27" s="21">
        <v>0</v>
      </c>
    </row>
    <row r="28" spans="1:2" ht="15">
      <c r="A28" s="20">
        <f t="shared" si="0"/>
        <v>43738</v>
      </c>
      <c r="B28" s="21">
        <v>0</v>
      </c>
    </row>
    <row r="29" spans="1:2" ht="15">
      <c r="A29" s="20">
        <f t="shared" si="0"/>
        <v>43769</v>
      </c>
      <c r="B29" s="21">
        <v>0</v>
      </c>
    </row>
    <row r="30" spans="1:2" ht="15">
      <c r="A30" s="20">
        <f t="shared" si="0"/>
        <v>43799</v>
      </c>
      <c r="B30" s="21">
        <v>0</v>
      </c>
    </row>
    <row r="31" spans="1:2" ht="15">
      <c r="A31" s="20">
        <f t="shared" si="0"/>
        <v>43830</v>
      </c>
      <c r="B31" s="21">
        <v>0</v>
      </c>
    </row>
    <row r="32" spans="1:2" ht="15">
      <c r="A32" s="20">
        <f t="shared" si="0"/>
        <v>43861</v>
      </c>
      <c r="B32" s="21">
        <v>0</v>
      </c>
    </row>
    <row r="33" spans="1:2" ht="15">
      <c r="A33" s="20">
        <f t="shared" si="0"/>
        <v>43890</v>
      </c>
      <c r="B33" s="21">
        <v>0</v>
      </c>
    </row>
    <row r="34" spans="1:2" ht="15">
      <c r="A34" s="20">
        <f t="shared" si="0"/>
        <v>43921</v>
      </c>
      <c r="B34" s="21">
        <v>0</v>
      </c>
    </row>
    <row r="35" spans="1:2" ht="15">
      <c r="A35" s="20">
        <f t="shared" si="0"/>
        <v>43951</v>
      </c>
      <c r="B35" s="21">
        <v>0</v>
      </c>
    </row>
    <row r="36" spans="1:2" ht="15">
      <c r="A36" s="20">
        <f t="shared" si="0"/>
        <v>43982</v>
      </c>
      <c r="B36" s="21">
        <v>0</v>
      </c>
    </row>
    <row r="37" spans="1:2" ht="15">
      <c r="A37" s="20">
        <f t="shared" si="0"/>
        <v>44012</v>
      </c>
      <c r="B37" s="21">
        <v>0</v>
      </c>
    </row>
    <row r="38" spans="1:2" ht="15">
      <c r="A38" s="20">
        <f t="shared" si="0"/>
        <v>44043</v>
      </c>
      <c r="B38" s="2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Samofalov Dmitriy</dc:creator>
  <cp:keywords/>
  <dc:description/>
  <cp:lastModifiedBy>Ахтямов Руслан Сальманович</cp:lastModifiedBy>
  <dcterms:created xsi:type="dcterms:W3CDTF">2016-11-18T09:25:36Z</dcterms:created>
  <dcterms:modified xsi:type="dcterms:W3CDTF">2016-11-18T11:44:36Z</dcterms:modified>
  <cp:category/>
  <cp:version/>
  <cp:contentType/>
  <cp:contentStatus/>
</cp:coreProperties>
</file>