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ОЛ 6 готов" sheetId="1" r:id="rId1"/>
  </sheets>
  <definedNames>
    <definedName name="_xlnm.Print_Titles" localSheetId="0">'ОЛ 6 готов'!$4:$4</definedName>
    <definedName name="_xlnm.Print_Area" localSheetId="0">'ОЛ 6 готов'!$A$1:$P$37</definedName>
  </definedNames>
  <calcPr fullCalcOnLoad="1"/>
</workbook>
</file>

<file path=xl/sharedStrings.xml><?xml version="1.0" encoding="utf-8"?>
<sst xmlns="http://schemas.openxmlformats.org/spreadsheetml/2006/main" count="176" uniqueCount="121">
  <si>
    <t>Учетный номер</t>
  </si>
  <si>
    <t>Дата формирования цены</t>
  </si>
  <si>
    <t>№ п/п</t>
  </si>
  <si>
    <t>Наименование продукции, характеристики</t>
  </si>
  <si>
    <t>Ед. изм.</t>
  </si>
  <si>
    <t>Количество</t>
  </si>
  <si>
    <t>Комиссионные, агентские вознаграждения, снабженческо-сбытовые надбавки</t>
  </si>
  <si>
    <t>Цена позиции без НДС</t>
  </si>
  <si>
    <t>Стоимость позиции без НДС</t>
  </si>
  <si>
    <t>Отпускная цена завода-изготовителя или поставщика на условиях поставки "франко завод"</t>
  </si>
  <si>
    <t>Тип,марка</t>
  </si>
  <si>
    <t>Технические характеристики</t>
  </si>
  <si>
    <t>Группа 
оборудования</t>
  </si>
  <si>
    <t>Централизованный поставщик</t>
  </si>
  <si>
    <t>Код Справочника
МТР</t>
  </si>
  <si>
    <t>Термодатчик к регулятору РТ-1 (с гильзой)</t>
  </si>
  <si>
    <t>Модуль подключения нагрузки МПН</t>
  </si>
  <si>
    <t>Блок управления вентилятором БУ</t>
  </si>
  <si>
    <t>Щиток распределительный ШР  (собранный по схеме)</t>
  </si>
  <si>
    <t>Щиток распределительный ЩАВР (собранный по схеме)</t>
  </si>
  <si>
    <t>Щиток распределительный ЩВ (собранный по схеме)</t>
  </si>
  <si>
    <t>Cтол обеденный Классика</t>
  </si>
  <si>
    <t>комплект</t>
  </si>
  <si>
    <t>шт</t>
  </si>
  <si>
    <t>компл</t>
  </si>
  <si>
    <t>0,07</t>
  </si>
  <si>
    <t>0,06</t>
  </si>
  <si>
    <t>0,02</t>
  </si>
  <si>
    <t>0,012</t>
  </si>
  <si>
    <t>0,002</t>
  </si>
  <si>
    <t>0,001</t>
  </si>
  <si>
    <t>0,033</t>
  </si>
  <si>
    <t>0,003</t>
  </si>
  <si>
    <t>0,100</t>
  </si>
  <si>
    <t>0,200</t>
  </si>
  <si>
    <t>29,0</t>
  </si>
  <si>
    <t>0,521</t>
  </si>
  <si>
    <t>0,014</t>
  </si>
  <si>
    <t>0,057</t>
  </si>
  <si>
    <t>0,004</t>
  </si>
  <si>
    <t>0,010</t>
  </si>
  <si>
    <t>0,070</t>
  </si>
  <si>
    <t>Вес,т</t>
  </si>
  <si>
    <t>0,35</t>
  </si>
  <si>
    <t>0,05</t>
  </si>
  <si>
    <t>САИН В</t>
  </si>
  <si>
    <t>V=80 л</t>
  </si>
  <si>
    <r>
      <t>PN1,6 МПа                     t до 150</t>
    </r>
    <r>
      <rPr>
        <sz val="10"/>
        <rFont val="Calibri"/>
        <family val="2"/>
      </rPr>
      <t>°</t>
    </r>
  </si>
  <si>
    <t>WILO IPL- 65/150-0.75/4</t>
  </si>
  <si>
    <t>WILO Star-RS 15/6-130</t>
  </si>
  <si>
    <t xml:space="preserve">G=16,2 м3/час;       N=750 Вт                    H=7,0 м                    U= 400 В                    n=1450 об/мин </t>
  </si>
  <si>
    <t xml:space="preserve">G=0,13 м3/час;       N=85 Вт                      H=4,0 м                   U= 230 В                    n=2550 об/мин </t>
  </si>
  <si>
    <t>SK-712/d-2-5,5</t>
  </si>
  <si>
    <t>IP65, циркуляционная система</t>
  </si>
  <si>
    <t xml:space="preserve"> RV102 EBM 1323 c электроприводом  BELIMO NV230A-RE</t>
  </si>
  <si>
    <r>
      <t>DN 15, PN 1,6 Мпа,               t до 150</t>
    </r>
    <r>
      <rPr>
        <sz val="10"/>
        <rFont val="Calibri"/>
        <family val="2"/>
      </rPr>
      <t>°</t>
    </r>
  </si>
  <si>
    <t>САИН ТВ.Н</t>
  </si>
  <si>
    <t xml:space="preserve">Водонагреватель </t>
  </si>
  <si>
    <t>BAXI V580</t>
  </si>
  <si>
    <t>Теплосчетчик в составе: тепловычислитель ТСРВ-027 -1шт, расходомер DN65 ЭРСВ-570 ФВ -2шт, термопреобразователь ТПС -2шт, источник вторичного питания ADN 1524 -1шт.</t>
  </si>
  <si>
    <t xml:space="preserve">Взлет </t>
  </si>
  <si>
    <t xml:space="preserve">Регулятор </t>
  </si>
  <si>
    <t>ЭСКО-РТ-1</t>
  </si>
  <si>
    <t xml:space="preserve">Насос сетевой </t>
  </si>
  <si>
    <t xml:space="preserve">Насос смесительный </t>
  </si>
  <si>
    <t xml:space="preserve">Прибор управления </t>
  </si>
  <si>
    <t xml:space="preserve">Клапан двухходовый муфтовый  </t>
  </si>
  <si>
    <t>Магнитный преобразователь</t>
  </si>
  <si>
    <t xml:space="preserve"> ГМС-20М</t>
  </si>
  <si>
    <t xml:space="preserve">Система автоматики </t>
  </si>
  <si>
    <t xml:space="preserve">Локальная канализационная водоочистная установка </t>
  </si>
  <si>
    <t>ЛКОУ-П-7 (4486000-420000)/1,18</t>
  </si>
  <si>
    <t xml:space="preserve">Огнетушитель  порошковый </t>
  </si>
  <si>
    <t>ОП-8</t>
  </si>
  <si>
    <t xml:space="preserve">Теплозащитный экран </t>
  </si>
  <si>
    <t>"Согда" 1В</t>
  </si>
  <si>
    <t xml:space="preserve">Завеса вертикальная </t>
  </si>
  <si>
    <t>ТЗК-ИННОВЕНТ-6,3-6ИК-4,6В-91ВМ</t>
  </si>
  <si>
    <t xml:space="preserve">220В Ду=630                                       </t>
  </si>
  <si>
    <t>BELIMO (КЛОП-2(60)-НО-D630(НП)-МВЕ(220)-Н)</t>
  </si>
  <si>
    <t>Клапан противопожарный нормально открытый с эл. механическим приводом</t>
  </si>
  <si>
    <t xml:space="preserve">Вентилятор  радиальный коррозионностойкий </t>
  </si>
  <si>
    <t>Радивей - К-11-5-90-Л90-1,5х1500-У2</t>
  </si>
  <si>
    <t xml:space="preserve">Стул полумягкий </t>
  </si>
  <si>
    <t>Дева С8</t>
  </si>
  <si>
    <t xml:space="preserve">Холодильник </t>
  </si>
  <si>
    <t>Саратов 451 (КШ-160)</t>
  </si>
  <si>
    <t>Пылесос</t>
  </si>
  <si>
    <t xml:space="preserve"> KARCHER DS 5600</t>
  </si>
  <si>
    <t>Кобор ШК-100/50</t>
  </si>
  <si>
    <t xml:space="preserve">Шкаф для одежды </t>
  </si>
  <si>
    <t xml:space="preserve">2-х секционный </t>
  </si>
  <si>
    <t xml:space="preserve">Чайник электрический </t>
  </si>
  <si>
    <t>RK-M-170S</t>
  </si>
  <si>
    <t xml:space="preserve">Микроволновая печь </t>
  </si>
  <si>
    <t>MЕ 81 KRW-1/BW</t>
  </si>
  <si>
    <t>Агрегат приточный канальный  (сторона обслуживания - справа)</t>
  </si>
  <si>
    <t>АПК-ИННОВЕНТ-05-5-4 ИК-91В</t>
  </si>
  <si>
    <t>Агрегат приточный канальный  (сторона обслуживания - слева)</t>
  </si>
  <si>
    <t>АПК-ИННОВЕНТ-05-1,6-2 ИК-3В</t>
  </si>
  <si>
    <t>производительность по воздуху 6600 м3/час;                Р=400 Па;</t>
  </si>
  <si>
    <t>производительность по воздуху 225 м3/час;                Р=180 Па;</t>
  </si>
  <si>
    <t>производительность по воздуху 13000 м3/час;                скорость струи - 13,1 м/сек</t>
  </si>
  <si>
    <t>в составе: корпус 650х550х215;      автомат.выключ.3-х полюсный;                     автоматич.выключ. 1-а полюсной;   выключатель диф.тока</t>
  </si>
  <si>
    <t>в составе: корпус 1100х550х215;      автомат.выключ.3-х полюсный;                     автоматич.выключ. 1-а полюсной; блок контактный; мод.реле;  автом.диф.тока</t>
  </si>
  <si>
    <t>в составе: корпус 800х300х215;      автомат.выключ.3-х полюсный;                     модульный контактор</t>
  </si>
  <si>
    <t>ШР</t>
  </si>
  <si>
    <t>ЩАВР</t>
  </si>
  <si>
    <t>ЩВ</t>
  </si>
  <si>
    <t>БУ</t>
  </si>
  <si>
    <t>в составе: корпус IP65 140х220х140;      автомат.выключ. С рег.тепловой защиты; миниконтактор</t>
  </si>
  <si>
    <t>Высота (мм) +/- 10 1763
Длина (мм) +/- 10 748
Ширина (мм) +/- 10 436
Вес (кг) не более 12
Значение максимального теплового потока (кВт/м2) до 60
Кратность ослабления теплового потока (раз) не менее 50
Расход воды на орошение экрана (л/с) не менее 0,2</t>
  </si>
  <si>
    <t>производительность           7  м3/сут; потребляемая мощность в процессе очистки 8,0 кВт; номин.производит. - 2,7 л/с</t>
  </si>
  <si>
    <t>в комплекте: щит управления САИН-В-В1-3/1500-М1 -1шт, термопреобразователь ТС-125-50М -2шт, термопреобразовательТС-224-50М -1шт.</t>
  </si>
  <si>
    <t>в комплекте: щит управления САИН-В-В1-0,18/3000-М1 -1шт, термопреобразователь ТС-125-50М -2шт, термопреобразовательТС-224-50М -1шт.</t>
  </si>
  <si>
    <t xml:space="preserve">Система автоматики  </t>
  </si>
  <si>
    <t>в комплекте: щит управления САИН-ТВ-Н-В2-3/1000-М1 -1шт, концевой выключатель ВП15 Е231-54У2,8 -1шт, термопреобразователь ТС-125-50М -1шт, термопреобразовательТС-224-50М -1шт.</t>
  </si>
  <si>
    <t>САИН-ВТМ-380-1,5/1500</t>
  </si>
  <si>
    <t>Производительность 3,8 - 8,8 тыс.м3/час        Свободное давление на выходе из установки Р=550 - 240 Па                      Установочная мощность = 1,5 кВт           Частота вращения - 1500 об/мин</t>
  </si>
  <si>
    <t>в комплекте: щит управления САИН-ВТМ</t>
  </si>
  <si>
    <t>ячейка с текстом "стр"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</si>
</sst>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;[Red]0.0"/>
    <numFmt numFmtId="174" formatCode="000000"/>
    <numFmt numFmtId="175" formatCode="#,##0.0"/>
    <numFmt numFmtId="176" formatCode="#,##0.0_р_."/>
    <numFmt numFmtId="177" formatCode="_-* #,##0.0_р_._-;\-* #,##0.0_р_._-;_-* &quot;-&quot;??_р_._-;_-@_-"/>
    <numFmt numFmtId="178" formatCode="_-* #,##0_р_._-;\-* #,##0_р_._-;_-* &quot;-&quot;??_р_._-;_-@_-"/>
    <numFmt numFmtId="179" formatCode="#,##0.0000"/>
    <numFmt numFmtId="180" formatCode="#,##0.000"/>
    <numFmt numFmtId="181" formatCode="#,##0.000_ ;\-#,##0.000\ "/>
    <numFmt numFmtId="182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right" vertical="center" wrapText="1"/>
    </xf>
    <xf numFmtId="0" fontId="0" fillId="0" borderId="0" xfId="0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 wrapText="1"/>
    </xf>
  </cellXfs>
  <cellStyles count="50">
    <cellStyle name="Normal" xfId="0"/>
    <cellStyle name="_7208 ОЛ7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85" zoomScaleNormal="85" zoomScaleSheetLayoutView="100" zoomScalePageLayoutView="0" workbookViewId="0" topLeftCell="A1">
      <selection activeCell="Y7" sqref="Y7"/>
    </sheetView>
  </sheetViews>
  <sheetFormatPr defaultColWidth="9.00390625" defaultRowHeight="12.75"/>
  <cols>
    <col min="1" max="1" width="5.25390625" style="1" customWidth="1"/>
    <col min="2" max="2" width="8.00390625" style="1" customWidth="1"/>
    <col min="3" max="3" width="42.625" style="13" customWidth="1"/>
    <col min="4" max="4" width="16.625" style="1" customWidth="1"/>
    <col min="5" max="5" width="19.75390625" style="1" customWidth="1"/>
    <col min="6" max="6" width="6.125" style="13" customWidth="1"/>
    <col min="7" max="7" width="6.125" style="1" customWidth="1"/>
    <col min="8" max="8" width="6.625" style="13" customWidth="1"/>
    <col min="9" max="9" width="16.75390625" style="1" customWidth="1"/>
    <col min="10" max="10" width="14.125" style="1" customWidth="1"/>
    <col min="11" max="11" width="10.25390625" style="13" customWidth="1"/>
    <col min="12" max="12" width="10.375" style="1" customWidth="1"/>
    <col min="13" max="13" width="11.625" style="1" customWidth="1"/>
    <col min="14" max="14" width="14.75390625" style="1" customWidth="1"/>
    <col min="15" max="15" width="9.125" style="1" customWidth="1"/>
    <col min="16" max="16" width="10.375" style="1" customWidth="1"/>
    <col min="17" max="18" width="9.125" style="1" customWidth="1"/>
    <col min="19" max="19" width="9.125" style="13" customWidth="1"/>
    <col min="20" max="16384" width="9.125" style="1" customWidth="1"/>
  </cols>
  <sheetData>
    <row r="1" spans="1:16" ht="47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20"/>
      <c r="P1" s="21"/>
    </row>
    <row r="2" spans="1:16" ht="27" customHeight="1">
      <c r="A2" s="2"/>
      <c r="B2" s="2"/>
      <c r="C2" s="14"/>
      <c r="D2" s="2"/>
      <c r="E2" s="2"/>
      <c r="F2" s="14"/>
      <c r="G2" s="2"/>
      <c r="H2" s="14"/>
      <c r="I2" s="2"/>
      <c r="J2" s="2"/>
      <c r="K2" s="14"/>
      <c r="M2" s="3"/>
      <c r="N2" s="3"/>
      <c r="O2" s="3"/>
      <c r="P2" s="7"/>
    </row>
    <row r="3" spans="1:19" s="8" customFormat="1" ht="76.5">
      <c r="A3" s="9" t="s">
        <v>2</v>
      </c>
      <c r="B3" s="9" t="s">
        <v>14</v>
      </c>
      <c r="C3" s="15" t="s">
        <v>3</v>
      </c>
      <c r="D3" s="9" t="s">
        <v>10</v>
      </c>
      <c r="E3" s="9" t="s">
        <v>11</v>
      </c>
      <c r="F3" s="15" t="s">
        <v>4</v>
      </c>
      <c r="G3" s="9" t="s">
        <v>42</v>
      </c>
      <c r="H3" s="15" t="s">
        <v>5</v>
      </c>
      <c r="I3" s="9" t="s">
        <v>9</v>
      </c>
      <c r="J3" s="9" t="s">
        <v>6</v>
      </c>
      <c r="K3" s="15" t="s">
        <v>7</v>
      </c>
      <c r="L3" s="9" t="s">
        <v>8</v>
      </c>
      <c r="M3" s="9" t="s">
        <v>1</v>
      </c>
      <c r="N3" s="9" t="s">
        <v>12</v>
      </c>
      <c r="O3" s="9" t="s">
        <v>0</v>
      </c>
      <c r="P3" s="9" t="s">
        <v>13</v>
      </c>
      <c r="S3" s="22"/>
    </row>
    <row r="4" spans="1:19" s="8" customFormat="1" ht="12.75">
      <c r="A4" s="9">
        <v>1</v>
      </c>
      <c r="B4" s="9">
        <v>2</v>
      </c>
      <c r="C4" s="15">
        <v>3</v>
      </c>
      <c r="D4" s="9">
        <v>4</v>
      </c>
      <c r="E4" s="9">
        <v>5</v>
      </c>
      <c r="F4" s="15">
        <v>6</v>
      </c>
      <c r="G4" s="9">
        <v>7</v>
      </c>
      <c r="H4" s="15">
        <v>8</v>
      </c>
      <c r="I4" s="9">
        <v>9</v>
      </c>
      <c r="J4" s="9">
        <v>10</v>
      </c>
      <c r="K4" s="15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S4" s="22"/>
    </row>
    <row r="5" spans="1:19" s="4" customFormat="1" ht="89.25">
      <c r="A5" s="10">
        <v>1</v>
      </c>
      <c r="B5" s="10"/>
      <c r="C5" s="16" t="s">
        <v>69</v>
      </c>
      <c r="D5" s="10" t="s">
        <v>45</v>
      </c>
      <c r="E5" s="12" t="s">
        <v>113</v>
      </c>
      <c r="F5" s="16" t="s">
        <v>22</v>
      </c>
      <c r="G5" s="5" t="s">
        <v>25</v>
      </c>
      <c r="H5" s="17">
        <v>1</v>
      </c>
      <c r="I5" s="10"/>
      <c r="J5" s="6">
        <f>ROUND(L5*1.01,2)</f>
        <v>47855.17</v>
      </c>
      <c r="K5" s="18">
        <v>47381.36</v>
      </c>
      <c r="L5" s="11">
        <v>47381.36</v>
      </c>
      <c r="M5" s="10"/>
      <c r="N5" s="10"/>
      <c r="O5" s="10"/>
      <c r="P5" s="10"/>
      <c r="S5" s="23" t="s">
        <v>120</v>
      </c>
    </row>
    <row r="6" spans="1:19" ht="102">
      <c r="A6" s="10">
        <v>2</v>
      </c>
      <c r="B6" s="10"/>
      <c r="C6" s="16" t="s">
        <v>69</v>
      </c>
      <c r="D6" s="10" t="s">
        <v>45</v>
      </c>
      <c r="E6" s="12" t="s">
        <v>114</v>
      </c>
      <c r="F6" s="16" t="s">
        <v>22</v>
      </c>
      <c r="G6" s="5" t="s">
        <v>25</v>
      </c>
      <c r="H6" s="17">
        <v>1</v>
      </c>
      <c r="I6" s="10"/>
      <c r="J6" s="6">
        <f aca="true" t="shared" si="0" ref="J6:J37">ROUND(L6*1.01,2)</f>
        <v>47855.17</v>
      </c>
      <c r="K6" s="18">
        <v>47381.36</v>
      </c>
      <c r="L6" s="11">
        <v>47381.36</v>
      </c>
      <c r="M6" s="10"/>
      <c r="N6" s="10"/>
      <c r="O6" s="10"/>
      <c r="P6" s="10"/>
      <c r="S6" s="23" t="s">
        <v>120</v>
      </c>
    </row>
    <row r="7" spans="1:19" ht="127.5">
      <c r="A7" s="10">
        <v>3</v>
      </c>
      <c r="B7" s="10"/>
      <c r="C7" s="16" t="s">
        <v>115</v>
      </c>
      <c r="D7" s="10" t="s">
        <v>56</v>
      </c>
      <c r="E7" s="12" t="s">
        <v>116</v>
      </c>
      <c r="F7" s="16" t="s">
        <v>22</v>
      </c>
      <c r="G7" s="5" t="s">
        <v>26</v>
      </c>
      <c r="H7" s="17">
        <v>2</v>
      </c>
      <c r="I7" s="10"/>
      <c r="J7" s="6">
        <f t="shared" si="0"/>
        <v>31335.67</v>
      </c>
      <c r="K7" s="18">
        <v>31025.42</v>
      </c>
      <c r="L7" s="11">
        <v>31025.42</v>
      </c>
      <c r="M7" s="10"/>
      <c r="N7" s="10"/>
      <c r="O7" s="10"/>
      <c r="P7" s="10"/>
      <c r="S7" s="23" t="s">
        <v>120</v>
      </c>
    </row>
    <row r="8" spans="1:19" ht="38.25">
      <c r="A8" s="10">
        <v>4</v>
      </c>
      <c r="B8" s="10"/>
      <c r="C8" s="16" t="s">
        <v>57</v>
      </c>
      <c r="D8" s="10" t="s">
        <v>58</v>
      </c>
      <c r="E8" s="10" t="s">
        <v>46</v>
      </c>
      <c r="F8" s="16" t="s">
        <v>23</v>
      </c>
      <c r="G8" s="5" t="s">
        <v>27</v>
      </c>
      <c r="H8" s="17">
        <v>1</v>
      </c>
      <c r="I8" s="10"/>
      <c r="J8" s="6">
        <f t="shared" si="0"/>
        <v>6688.66</v>
      </c>
      <c r="K8" s="18">
        <v>6622.44</v>
      </c>
      <c r="L8" s="11">
        <v>6622.44</v>
      </c>
      <c r="M8" s="10"/>
      <c r="N8" s="10"/>
      <c r="O8" s="10"/>
      <c r="P8" s="10"/>
      <c r="S8" s="23" t="s">
        <v>120</v>
      </c>
    </row>
    <row r="9" spans="1:19" ht="51">
      <c r="A9" s="10">
        <v>5</v>
      </c>
      <c r="B9" s="10"/>
      <c r="C9" s="16" t="s">
        <v>59</v>
      </c>
      <c r="D9" s="12" t="s">
        <v>60</v>
      </c>
      <c r="E9" s="12" t="s">
        <v>47</v>
      </c>
      <c r="F9" s="16" t="s">
        <v>22</v>
      </c>
      <c r="G9" s="5" t="s">
        <v>28</v>
      </c>
      <c r="H9" s="17">
        <v>1</v>
      </c>
      <c r="I9" s="10"/>
      <c r="J9" s="6">
        <f t="shared" si="0"/>
        <v>109635.5</v>
      </c>
      <c r="K9" s="18">
        <v>108550</v>
      </c>
      <c r="L9" s="11">
        <v>108550</v>
      </c>
      <c r="M9" s="10"/>
      <c r="N9" s="10"/>
      <c r="O9" s="10"/>
      <c r="P9" s="10"/>
      <c r="S9" s="23" t="s">
        <v>120</v>
      </c>
    </row>
    <row r="10" spans="1:19" ht="38.25">
      <c r="A10" s="10">
        <v>6</v>
      </c>
      <c r="B10" s="10"/>
      <c r="C10" s="16" t="s">
        <v>61</v>
      </c>
      <c r="D10" s="10" t="s">
        <v>62</v>
      </c>
      <c r="E10" s="10"/>
      <c r="F10" s="16" t="s">
        <v>23</v>
      </c>
      <c r="G10" s="5" t="s">
        <v>29</v>
      </c>
      <c r="H10" s="17">
        <v>1</v>
      </c>
      <c r="I10" s="10"/>
      <c r="J10" s="6">
        <f t="shared" si="0"/>
        <v>9646.36</v>
      </c>
      <c r="K10" s="18">
        <v>9550.85</v>
      </c>
      <c r="L10" s="11">
        <v>9550.85</v>
      </c>
      <c r="M10" s="10"/>
      <c r="N10" s="10"/>
      <c r="O10" s="10"/>
      <c r="P10" s="10"/>
      <c r="S10" s="23" t="s">
        <v>120</v>
      </c>
    </row>
    <row r="11" spans="1:19" ht="38.25">
      <c r="A11" s="10">
        <v>7</v>
      </c>
      <c r="B11" s="10"/>
      <c r="C11" s="16" t="s">
        <v>15</v>
      </c>
      <c r="D11" s="10"/>
      <c r="E11" s="10"/>
      <c r="F11" s="16" t="s">
        <v>23</v>
      </c>
      <c r="G11" s="5" t="s">
        <v>30</v>
      </c>
      <c r="H11" s="17">
        <v>3</v>
      </c>
      <c r="I11" s="10"/>
      <c r="J11" s="6">
        <f t="shared" si="0"/>
        <v>941.52</v>
      </c>
      <c r="K11" s="18">
        <v>932.2</v>
      </c>
      <c r="L11" s="11">
        <v>932.2</v>
      </c>
      <c r="M11" s="10"/>
      <c r="N11" s="10"/>
      <c r="O11" s="10"/>
      <c r="P11" s="10"/>
      <c r="S11" s="23" t="s">
        <v>120</v>
      </c>
    </row>
    <row r="12" spans="1:19" ht="38.25">
      <c r="A12" s="10">
        <v>8</v>
      </c>
      <c r="B12" s="10"/>
      <c r="C12" s="16" t="s">
        <v>16</v>
      </c>
      <c r="D12" s="10"/>
      <c r="E12" s="10"/>
      <c r="F12" s="16" t="s">
        <v>23</v>
      </c>
      <c r="G12" s="5" t="s">
        <v>30</v>
      </c>
      <c r="H12" s="17"/>
      <c r="I12" s="10"/>
      <c r="J12" s="6">
        <f t="shared" si="0"/>
        <v>36.11</v>
      </c>
      <c r="K12" s="18">
        <v>35.75</v>
      </c>
      <c r="L12" s="11">
        <v>35.75</v>
      </c>
      <c r="M12" s="10"/>
      <c r="N12" s="10"/>
      <c r="O12" s="10"/>
      <c r="P12" s="10"/>
      <c r="S12" s="23" t="s">
        <v>120</v>
      </c>
    </row>
    <row r="13" spans="1:19" ht="63.75">
      <c r="A13" s="10">
        <v>9</v>
      </c>
      <c r="B13" s="10"/>
      <c r="C13" s="16" t="s">
        <v>63</v>
      </c>
      <c r="D13" s="12" t="s">
        <v>48</v>
      </c>
      <c r="E13" s="12" t="s">
        <v>50</v>
      </c>
      <c r="F13" s="16" t="s">
        <v>23</v>
      </c>
      <c r="G13" s="5" t="s">
        <v>31</v>
      </c>
      <c r="H13" s="17">
        <v>2</v>
      </c>
      <c r="I13" s="10"/>
      <c r="J13" s="6">
        <f t="shared" si="0"/>
        <v>63631.71</v>
      </c>
      <c r="K13" s="18">
        <v>63001.69</v>
      </c>
      <c r="L13" s="11">
        <v>63001.69</v>
      </c>
      <c r="M13" s="10"/>
      <c r="N13" s="10"/>
      <c r="O13" s="10"/>
      <c r="P13" s="10"/>
      <c r="S13" s="23" t="s">
        <v>120</v>
      </c>
    </row>
    <row r="14" spans="1:16" ht="63.75">
      <c r="A14" s="10">
        <v>10</v>
      </c>
      <c r="B14" s="10"/>
      <c r="C14" s="16" t="s">
        <v>64</v>
      </c>
      <c r="D14" s="12" t="s">
        <v>49</v>
      </c>
      <c r="E14" s="12" t="s">
        <v>51</v>
      </c>
      <c r="F14" s="16" t="s">
        <v>23</v>
      </c>
      <c r="G14" s="5" t="s">
        <v>32</v>
      </c>
      <c r="H14" s="17">
        <v>2</v>
      </c>
      <c r="I14" s="10"/>
      <c r="J14" s="6">
        <f t="shared" si="0"/>
        <v>7782.96</v>
      </c>
      <c r="K14" s="18">
        <v>7705.9</v>
      </c>
      <c r="L14" s="11">
        <v>7705.9</v>
      </c>
      <c r="M14" s="10"/>
      <c r="N14" s="10"/>
      <c r="O14" s="10"/>
      <c r="P14" s="10"/>
    </row>
    <row r="15" spans="1:16" ht="38.25">
      <c r="A15" s="10">
        <v>11</v>
      </c>
      <c r="B15" s="10"/>
      <c r="C15" s="16" t="s">
        <v>65</v>
      </c>
      <c r="D15" s="10" t="s">
        <v>52</v>
      </c>
      <c r="E15" s="12" t="s">
        <v>53</v>
      </c>
      <c r="F15" s="16" t="s">
        <v>23</v>
      </c>
      <c r="G15" s="5" t="s">
        <v>29</v>
      </c>
      <c r="H15" s="17">
        <v>1</v>
      </c>
      <c r="I15" s="10"/>
      <c r="J15" s="6">
        <f t="shared" si="0"/>
        <v>35462.19</v>
      </c>
      <c r="K15" s="18">
        <v>35111.08</v>
      </c>
      <c r="L15" s="11">
        <v>35111.08</v>
      </c>
      <c r="M15" s="10"/>
      <c r="N15" s="10"/>
      <c r="O15" s="10"/>
      <c r="P15" s="10"/>
    </row>
    <row r="16" spans="1:16" ht="63.75">
      <c r="A16" s="10">
        <v>12</v>
      </c>
      <c r="B16" s="10"/>
      <c r="C16" s="16" t="s">
        <v>66</v>
      </c>
      <c r="D16" s="12" t="s">
        <v>54</v>
      </c>
      <c r="E16" s="12" t="s">
        <v>55</v>
      </c>
      <c r="F16" s="16" t="s">
        <v>23</v>
      </c>
      <c r="G16" s="5" t="s">
        <v>29</v>
      </c>
      <c r="H16" s="17">
        <v>1</v>
      </c>
      <c r="I16" s="10"/>
      <c r="J16" s="6">
        <f t="shared" si="0"/>
        <v>42133.29</v>
      </c>
      <c r="K16" s="18">
        <v>41716.13</v>
      </c>
      <c r="L16" s="11">
        <v>41716.13</v>
      </c>
      <c r="M16" s="10"/>
      <c r="N16" s="10"/>
      <c r="O16" s="10"/>
      <c r="P16" s="10"/>
    </row>
    <row r="17" spans="1:16" ht="12.75">
      <c r="A17" s="10">
        <v>13</v>
      </c>
      <c r="B17" s="10"/>
      <c r="C17" s="16" t="s">
        <v>67</v>
      </c>
      <c r="D17" s="10" t="s">
        <v>68</v>
      </c>
      <c r="E17" s="12"/>
      <c r="F17" s="16" t="s">
        <v>23</v>
      </c>
      <c r="G17" s="5" t="s">
        <v>30</v>
      </c>
      <c r="H17" s="17">
        <v>1</v>
      </c>
      <c r="I17" s="10"/>
      <c r="J17" s="6">
        <f t="shared" si="0"/>
        <v>1782.9</v>
      </c>
      <c r="K17" s="18">
        <v>1765.25</v>
      </c>
      <c r="L17" s="11">
        <v>1765.25</v>
      </c>
      <c r="M17" s="10"/>
      <c r="N17" s="10"/>
      <c r="O17" s="10"/>
      <c r="P17" s="10"/>
    </row>
    <row r="18" spans="1:16" ht="38.25">
      <c r="A18" s="10">
        <v>14</v>
      </c>
      <c r="B18" s="10"/>
      <c r="C18" s="16" t="s">
        <v>69</v>
      </c>
      <c r="D18" s="12" t="s">
        <v>117</v>
      </c>
      <c r="E18" s="12" t="s">
        <v>119</v>
      </c>
      <c r="F18" s="16" t="s">
        <v>23</v>
      </c>
      <c r="G18" s="5" t="s">
        <v>33</v>
      </c>
      <c r="H18" s="17">
        <v>1</v>
      </c>
      <c r="I18" s="10"/>
      <c r="J18" s="6">
        <f t="shared" si="0"/>
        <v>15064.4</v>
      </c>
      <c r="K18" s="18">
        <v>14915.25</v>
      </c>
      <c r="L18" s="11">
        <v>14915.25</v>
      </c>
      <c r="M18" s="10"/>
      <c r="N18" s="10"/>
      <c r="O18" s="10"/>
      <c r="P18" s="10"/>
    </row>
    <row r="19" spans="1:16" ht="76.5">
      <c r="A19" s="10">
        <v>15</v>
      </c>
      <c r="B19" s="10"/>
      <c r="C19" s="16" t="s">
        <v>17</v>
      </c>
      <c r="D19" s="10" t="s">
        <v>109</v>
      </c>
      <c r="E19" s="12" t="s">
        <v>110</v>
      </c>
      <c r="F19" s="16" t="s">
        <v>24</v>
      </c>
      <c r="G19" s="5" t="s">
        <v>33</v>
      </c>
      <c r="H19" s="17">
        <v>1</v>
      </c>
      <c r="I19" s="10"/>
      <c r="J19" s="6">
        <f t="shared" si="0"/>
        <v>12179.18</v>
      </c>
      <c r="K19" s="18">
        <v>12058.59</v>
      </c>
      <c r="L19" s="11">
        <v>12058.59</v>
      </c>
      <c r="M19" s="10"/>
      <c r="N19" s="10"/>
      <c r="O19" s="10"/>
      <c r="P19" s="10"/>
    </row>
    <row r="20" spans="1:16" ht="102">
      <c r="A20" s="10">
        <v>16</v>
      </c>
      <c r="B20" s="10"/>
      <c r="C20" s="16" t="s">
        <v>18</v>
      </c>
      <c r="D20" s="10" t="s">
        <v>106</v>
      </c>
      <c r="E20" s="12" t="s">
        <v>103</v>
      </c>
      <c r="F20" s="16" t="s">
        <v>24</v>
      </c>
      <c r="G20" s="5" t="s">
        <v>33</v>
      </c>
      <c r="H20" s="17">
        <v>1</v>
      </c>
      <c r="I20" s="10"/>
      <c r="J20" s="6">
        <f t="shared" si="0"/>
        <v>75241.66</v>
      </c>
      <c r="K20" s="18">
        <v>74496.69</v>
      </c>
      <c r="L20" s="11">
        <v>74496.69</v>
      </c>
      <c r="M20" s="10"/>
      <c r="N20" s="10"/>
      <c r="O20" s="10"/>
      <c r="P20" s="10"/>
    </row>
    <row r="21" spans="1:16" ht="114.75">
      <c r="A21" s="10">
        <v>17</v>
      </c>
      <c r="B21" s="10"/>
      <c r="C21" s="16" t="s">
        <v>19</v>
      </c>
      <c r="D21" s="10" t="s">
        <v>107</v>
      </c>
      <c r="E21" s="12" t="s">
        <v>104</v>
      </c>
      <c r="F21" s="16" t="s">
        <v>24</v>
      </c>
      <c r="G21" s="5" t="s">
        <v>34</v>
      </c>
      <c r="H21" s="17">
        <v>1</v>
      </c>
      <c r="I21" s="10"/>
      <c r="J21" s="6">
        <f t="shared" si="0"/>
        <v>161594.89</v>
      </c>
      <c r="K21" s="18">
        <v>159994.94</v>
      </c>
      <c r="L21" s="11">
        <v>159994.94</v>
      </c>
      <c r="M21" s="10"/>
      <c r="N21" s="10"/>
      <c r="O21" s="10"/>
      <c r="P21" s="10"/>
    </row>
    <row r="22" spans="1:16" ht="63.75">
      <c r="A22" s="10">
        <v>18</v>
      </c>
      <c r="B22" s="10"/>
      <c r="C22" s="16" t="s">
        <v>20</v>
      </c>
      <c r="D22" s="10" t="s">
        <v>108</v>
      </c>
      <c r="E22" s="12" t="s">
        <v>105</v>
      </c>
      <c r="F22" s="16" t="s">
        <v>24</v>
      </c>
      <c r="G22" s="5" t="s">
        <v>33</v>
      </c>
      <c r="H22" s="17">
        <v>1</v>
      </c>
      <c r="I22" s="10"/>
      <c r="J22" s="6">
        <f t="shared" si="0"/>
        <v>54400.59</v>
      </c>
      <c r="K22" s="18">
        <v>53861.97</v>
      </c>
      <c r="L22" s="11">
        <v>53861.97</v>
      </c>
      <c r="M22" s="10"/>
      <c r="N22" s="10"/>
      <c r="O22" s="10"/>
      <c r="P22" s="10"/>
    </row>
    <row r="23" spans="1:16" ht="102">
      <c r="A23" s="10">
        <v>19</v>
      </c>
      <c r="B23" s="10"/>
      <c r="C23" s="16" t="s">
        <v>70</v>
      </c>
      <c r="D23" s="12" t="s">
        <v>71</v>
      </c>
      <c r="E23" s="12" t="s">
        <v>112</v>
      </c>
      <c r="F23" s="16" t="s">
        <v>22</v>
      </c>
      <c r="G23" s="5" t="s">
        <v>35</v>
      </c>
      <c r="H23" s="17">
        <v>1</v>
      </c>
      <c r="I23" s="10"/>
      <c r="J23" s="6">
        <f t="shared" si="0"/>
        <v>3480220.34</v>
      </c>
      <c r="K23" s="18">
        <v>3445762.71</v>
      </c>
      <c r="L23" s="11">
        <v>3445762.71</v>
      </c>
      <c r="M23" s="10"/>
      <c r="N23" s="10"/>
      <c r="O23" s="10"/>
      <c r="P23" s="10"/>
    </row>
    <row r="24" spans="1:16" ht="12.75">
      <c r="A24" s="10">
        <v>20</v>
      </c>
      <c r="B24" s="10"/>
      <c r="C24" s="16" t="s">
        <v>72</v>
      </c>
      <c r="D24" s="10" t="s">
        <v>73</v>
      </c>
      <c r="E24" s="12"/>
      <c r="F24" s="16" t="s">
        <v>23</v>
      </c>
      <c r="G24" s="5" t="s">
        <v>28</v>
      </c>
      <c r="H24" s="17"/>
      <c r="I24" s="10"/>
      <c r="J24" s="6">
        <f t="shared" si="0"/>
        <v>686.46</v>
      </c>
      <c r="K24" s="18">
        <v>679.66</v>
      </c>
      <c r="L24" s="11">
        <v>679.66</v>
      </c>
      <c r="M24" s="10"/>
      <c r="N24" s="10"/>
      <c r="O24" s="10"/>
      <c r="P24" s="10"/>
    </row>
    <row r="25" spans="1:16" ht="229.5">
      <c r="A25" s="10">
        <v>21</v>
      </c>
      <c r="B25" s="10"/>
      <c r="C25" s="16" t="s">
        <v>74</v>
      </c>
      <c r="D25" s="10" t="s">
        <v>75</v>
      </c>
      <c r="E25" s="12" t="s">
        <v>111</v>
      </c>
      <c r="F25" s="16" t="s">
        <v>23</v>
      </c>
      <c r="G25" s="5" t="s">
        <v>28</v>
      </c>
      <c r="H25" s="17"/>
      <c r="I25" s="10"/>
      <c r="J25" s="6">
        <f t="shared" si="0"/>
        <v>232129.67</v>
      </c>
      <c r="K25" s="18">
        <v>229831.36</v>
      </c>
      <c r="L25" s="11">
        <v>229831.36</v>
      </c>
      <c r="M25" s="10"/>
      <c r="N25" s="10"/>
      <c r="O25" s="10"/>
      <c r="P25" s="10"/>
    </row>
    <row r="26" spans="1:16" ht="63.75">
      <c r="A26" s="10">
        <v>22</v>
      </c>
      <c r="B26" s="10"/>
      <c r="C26" s="16" t="s">
        <v>76</v>
      </c>
      <c r="D26" s="12" t="s">
        <v>77</v>
      </c>
      <c r="E26" s="12" t="s">
        <v>102</v>
      </c>
      <c r="F26" s="16" t="s">
        <v>23</v>
      </c>
      <c r="G26" s="5" t="s">
        <v>36</v>
      </c>
      <c r="H26" s="17">
        <v>4</v>
      </c>
      <c r="I26" s="10"/>
      <c r="J26" s="6">
        <f t="shared" si="0"/>
        <v>167052.29</v>
      </c>
      <c r="K26" s="18">
        <v>165398.31</v>
      </c>
      <c r="L26" s="11">
        <v>165398.31</v>
      </c>
      <c r="M26" s="10"/>
      <c r="N26" s="10"/>
      <c r="O26" s="10"/>
      <c r="P26" s="10"/>
    </row>
    <row r="27" spans="1:16" ht="51">
      <c r="A27" s="10">
        <v>23</v>
      </c>
      <c r="B27" s="10"/>
      <c r="C27" s="16" t="s">
        <v>80</v>
      </c>
      <c r="D27" s="12" t="s">
        <v>79</v>
      </c>
      <c r="E27" s="12" t="s">
        <v>78</v>
      </c>
      <c r="F27" s="16" t="s">
        <v>23</v>
      </c>
      <c r="G27" s="5" t="s">
        <v>37</v>
      </c>
      <c r="H27" s="17"/>
      <c r="I27" s="10"/>
      <c r="J27" s="6">
        <f t="shared" si="0"/>
        <v>18702.12</v>
      </c>
      <c r="K27" s="18">
        <v>18516.95</v>
      </c>
      <c r="L27" s="11">
        <v>18516.95</v>
      </c>
      <c r="M27" s="10"/>
      <c r="N27" s="10"/>
      <c r="O27" s="10"/>
      <c r="P27" s="10"/>
    </row>
    <row r="28" spans="1:16" ht="138" customHeight="1">
      <c r="A28" s="10">
        <v>24</v>
      </c>
      <c r="B28" s="10"/>
      <c r="C28" s="16" t="s">
        <v>81</v>
      </c>
      <c r="D28" s="12" t="s">
        <v>82</v>
      </c>
      <c r="E28" s="12" t="s">
        <v>118</v>
      </c>
      <c r="F28" s="16" t="s">
        <v>23</v>
      </c>
      <c r="G28" s="5" t="s">
        <v>38</v>
      </c>
      <c r="H28" s="17">
        <v>1</v>
      </c>
      <c r="I28" s="10"/>
      <c r="J28" s="6">
        <f t="shared" si="0"/>
        <v>35029.02</v>
      </c>
      <c r="K28" s="18">
        <v>34682.2</v>
      </c>
      <c r="L28" s="11">
        <v>34682.2</v>
      </c>
      <c r="M28" s="10"/>
      <c r="N28" s="10"/>
      <c r="O28" s="10"/>
      <c r="P28" s="10"/>
    </row>
    <row r="29" spans="1:16" ht="12.75">
      <c r="A29" s="10">
        <v>25</v>
      </c>
      <c r="B29" s="10"/>
      <c r="C29" s="16" t="s">
        <v>83</v>
      </c>
      <c r="D29" s="10" t="s">
        <v>84</v>
      </c>
      <c r="E29" s="12"/>
      <c r="F29" s="16" t="s">
        <v>23</v>
      </c>
      <c r="G29" s="5" t="s">
        <v>39</v>
      </c>
      <c r="H29" s="17">
        <v>3</v>
      </c>
      <c r="I29" s="10"/>
      <c r="J29" s="6">
        <f t="shared" si="0"/>
        <v>2644.83</v>
      </c>
      <c r="K29" s="18">
        <f>ROUND(3090/1.18,2)</f>
        <v>2618.64</v>
      </c>
      <c r="L29" s="11">
        <f>ROUND(3090/1.18,2)</f>
        <v>2618.64</v>
      </c>
      <c r="M29" s="10"/>
      <c r="N29" s="10"/>
      <c r="O29" s="10"/>
      <c r="P29" s="10"/>
    </row>
    <row r="30" spans="1:16" ht="25.5">
      <c r="A30" s="10">
        <v>26</v>
      </c>
      <c r="B30" s="10"/>
      <c r="C30" s="16" t="s">
        <v>85</v>
      </c>
      <c r="D30" s="12" t="s">
        <v>86</v>
      </c>
      <c r="E30" s="12"/>
      <c r="F30" s="16" t="s">
        <v>23</v>
      </c>
      <c r="G30" s="5" t="s">
        <v>39</v>
      </c>
      <c r="H30" s="17">
        <v>1</v>
      </c>
      <c r="I30" s="10"/>
      <c r="J30" s="6">
        <f t="shared" si="0"/>
        <v>10262.63</v>
      </c>
      <c r="K30" s="18">
        <f>ROUND(11990/1.18,2)</f>
        <v>10161.02</v>
      </c>
      <c r="L30" s="11">
        <f>ROUND(11990/1.18,2)</f>
        <v>10161.02</v>
      </c>
      <c r="M30" s="10"/>
      <c r="N30" s="10"/>
      <c r="O30" s="10"/>
      <c r="P30" s="10"/>
    </row>
    <row r="31" spans="1:16" ht="25.5">
      <c r="A31" s="10">
        <v>27</v>
      </c>
      <c r="B31" s="10"/>
      <c r="C31" s="16" t="s">
        <v>87</v>
      </c>
      <c r="D31" s="12" t="s">
        <v>88</v>
      </c>
      <c r="E31" s="12"/>
      <c r="F31" s="16" t="s">
        <v>23</v>
      </c>
      <c r="G31" s="5" t="s">
        <v>40</v>
      </c>
      <c r="H31" s="17">
        <v>1</v>
      </c>
      <c r="I31" s="10"/>
      <c r="J31" s="6">
        <f t="shared" si="0"/>
        <v>10605</v>
      </c>
      <c r="K31" s="18">
        <f>ROUND(12390/1.18,2)</f>
        <v>10500</v>
      </c>
      <c r="L31" s="11">
        <f>ROUND(12390/1.18,2)</f>
        <v>10500</v>
      </c>
      <c r="M31" s="10"/>
      <c r="N31" s="10"/>
      <c r="O31" s="10"/>
      <c r="P31" s="10"/>
    </row>
    <row r="32" spans="1:16" ht="12.75">
      <c r="A32" s="10">
        <v>28</v>
      </c>
      <c r="B32" s="10"/>
      <c r="C32" s="16" t="s">
        <v>21</v>
      </c>
      <c r="D32" s="10"/>
      <c r="E32" s="12"/>
      <c r="F32" s="16" t="s">
        <v>23</v>
      </c>
      <c r="G32" s="5" t="s">
        <v>28</v>
      </c>
      <c r="H32" s="17">
        <v>1</v>
      </c>
      <c r="I32" s="10"/>
      <c r="J32" s="6">
        <f t="shared" si="0"/>
        <v>3894.49</v>
      </c>
      <c r="K32" s="18">
        <f>ROUND(4550/1.18,2)</f>
        <v>3855.93</v>
      </c>
      <c r="L32" s="11">
        <f>ROUND(4550/1.18,2)</f>
        <v>3855.93</v>
      </c>
      <c r="M32" s="10"/>
      <c r="N32" s="10"/>
      <c r="O32" s="10"/>
      <c r="P32" s="10"/>
    </row>
    <row r="33" spans="1:16" ht="12.75">
      <c r="A33" s="10">
        <v>29</v>
      </c>
      <c r="B33" s="10"/>
      <c r="C33" s="16" t="s">
        <v>90</v>
      </c>
      <c r="D33" s="10" t="s">
        <v>89</v>
      </c>
      <c r="E33" s="12" t="s">
        <v>91</v>
      </c>
      <c r="F33" s="16" t="s">
        <v>23</v>
      </c>
      <c r="G33" s="5" t="s">
        <v>41</v>
      </c>
      <c r="H33" s="17">
        <v>1</v>
      </c>
      <c r="I33" s="10"/>
      <c r="J33" s="6">
        <f t="shared" si="0"/>
        <v>22430.55</v>
      </c>
      <c r="K33" s="18">
        <f>ROUND(26206/1.18,2)</f>
        <v>22208.47</v>
      </c>
      <c r="L33" s="11">
        <f>ROUND(26206/1.18,2)</f>
        <v>22208.47</v>
      </c>
      <c r="M33" s="10"/>
      <c r="N33" s="10"/>
      <c r="O33" s="10"/>
      <c r="P33" s="10"/>
    </row>
    <row r="34" spans="1:16" ht="12.75">
      <c r="A34" s="10">
        <v>30</v>
      </c>
      <c r="B34" s="10"/>
      <c r="C34" s="16" t="s">
        <v>92</v>
      </c>
      <c r="D34" s="10" t="s">
        <v>93</v>
      </c>
      <c r="E34" s="12"/>
      <c r="F34" s="16" t="s">
        <v>23</v>
      </c>
      <c r="G34" s="5" t="s">
        <v>30</v>
      </c>
      <c r="H34" s="17">
        <v>1</v>
      </c>
      <c r="I34" s="10"/>
      <c r="J34" s="6">
        <f t="shared" si="0"/>
        <v>4108.48</v>
      </c>
      <c r="K34" s="18">
        <f>ROUND(4800/1.18,2)</f>
        <v>4067.8</v>
      </c>
      <c r="L34" s="11">
        <f>ROUND(4800/1.18,2)</f>
        <v>4067.8</v>
      </c>
      <c r="M34" s="10"/>
      <c r="N34" s="10"/>
      <c r="O34" s="10"/>
      <c r="P34" s="10"/>
    </row>
    <row r="35" spans="1:16" ht="12.75">
      <c r="A35" s="10">
        <v>31</v>
      </c>
      <c r="B35" s="10"/>
      <c r="C35" s="16" t="s">
        <v>94</v>
      </c>
      <c r="D35" s="10" t="s">
        <v>95</v>
      </c>
      <c r="E35" s="12"/>
      <c r="F35" s="16" t="s">
        <v>23</v>
      </c>
      <c r="G35" s="5" t="s">
        <v>28</v>
      </c>
      <c r="H35" s="17">
        <v>1</v>
      </c>
      <c r="I35" s="10"/>
      <c r="J35" s="6">
        <f t="shared" si="0"/>
        <v>5469.4</v>
      </c>
      <c r="K35" s="18">
        <f>ROUND(6390/1.18,2)</f>
        <v>5415.25</v>
      </c>
      <c r="L35" s="11">
        <f>ROUND(6390/1.18,2)</f>
        <v>5415.25</v>
      </c>
      <c r="M35" s="10"/>
      <c r="N35" s="10"/>
      <c r="O35" s="10"/>
      <c r="P35" s="10"/>
    </row>
    <row r="36" spans="1:16" ht="51">
      <c r="A36" s="10">
        <v>32</v>
      </c>
      <c r="B36" s="10"/>
      <c r="C36" s="16" t="s">
        <v>96</v>
      </c>
      <c r="D36" s="12" t="s">
        <v>97</v>
      </c>
      <c r="E36" s="12" t="s">
        <v>100</v>
      </c>
      <c r="F36" s="16" t="s">
        <v>23</v>
      </c>
      <c r="G36" s="5" t="s">
        <v>43</v>
      </c>
      <c r="H36" s="17">
        <v>1</v>
      </c>
      <c r="I36" s="10"/>
      <c r="J36" s="6">
        <f t="shared" si="0"/>
        <v>108951.61</v>
      </c>
      <c r="K36" s="16">
        <v>107872.88</v>
      </c>
      <c r="L36" s="6">
        <v>107872.88</v>
      </c>
      <c r="M36" s="10"/>
      <c r="N36" s="10"/>
      <c r="O36" s="10"/>
      <c r="P36" s="10"/>
    </row>
    <row r="37" spans="1:16" ht="51">
      <c r="A37" s="10">
        <v>33</v>
      </c>
      <c r="B37" s="10"/>
      <c r="C37" s="16" t="s">
        <v>98</v>
      </c>
      <c r="D37" s="12" t="s">
        <v>99</v>
      </c>
      <c r="E37" s="12" t="s">
        <v>101</v>
      </c>
      <c r="F37" s="16" t="s">
        <v>23</v>
      </c>
      <c r="G37" s="5" t="s">
        <v>44</v>
      </c>
      <c r="H37" s="17">
        <v>1</v>
      </c>
      <c r="I37" s="10"/>
      <c r="J37" s="6">
        <f t="shared" si="0"/>
        <v>50962.21</v>
      </c>
      <c r="K37" s="16">
        <v>50457.63</v>
      </c>
      <c r="L37" s="6">
        <v>50457.63</v>
      </c>
      <c r="M37" s="10"/>
      <c r="N37" s="10"/>
      <c r="O37" s="10"/>
      <c r="P37" s="10"/>
    </row>
  </sheetData>
  <sheetProtection/>
  <mergeCells count="1">
    <mergeCell ref="A1:P1"/>
  </mergeCells>
  <printOptions/>
  <pageMargins left="0.53" right="0.17" top="0.82" bottom="0.34" header="0.58" footer="0.16"/>
  <pageSetup fitToHeight="1100" horizontalDpi="600" verticalDpi="600" orientation="landscape" paperSize="9" scale="6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SSaushkin</dc:creator>
  <cp:keywords/>
  <dc:description/>
  <cp:lastModifiedBy>Гордеев</cp:lastModifiedBy>
  <cp:lastPrinted>2013-08-16T09:13:40Z</cp:lastPrinted>
  <dcterms:created xsi:type="dcterms:W3CDTF">2008-03-18T11:22:35Z</dcterms:created>
  <dcterms:modified xsi:type="dcterms:W3CDTF">2016-11-29T11:00:48Z</dcterms:modified>
  <cp:category/>
  <cp:version/>
  <cp:contentType/>
  <cp:contentStatus/>
</cp:coreProperties>
</file>