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bookViews>
    <workbookView xWindow="0" yWindow="440" windowWidth="28800" windowHeight="17620" tabRatio="500"/>
  </bookViews>
  <sheets>
    <sheet name="Отели" sheetId="2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" i="2" l="1"/>
  <c r="L22" i="2"/>
  <c r="K22" i="2"/>
  <c r="G22" i="2"/>
  <c r="I22" i="2"/>
  <c r="M21" i="2"/>
  <c r="L21" i="2"/>
  <c r="K21" i="2"/>
  <c r="G21" i="2"/>
  <c r="I21" i="2"/>
  <c r="M20" i="2"/>
  <c r="L20" i="2"/>
  <c r="K20" i="2"/>
  <c r="G20" i="2"/>
  <c r="I20" i="2"/>
  <c r="M19" i="2"/>
  <c r="L19" i="2"/>
  <c r="K19" i="2"/>
  <c r="G19" i="2"/>
  <c r="I19" i="2"/>
  <c r="M18" i="2"/>
  <c r="L18" i="2"/>
  <c r="K18" i="2"/>
  <c r="G18" i="2"/>
  <c r="I18" i="2"/>
  <c r="M17" i="2"/>
  <c r="L17" i="2"/>
  <c r="K17" i="2"/>
  <c r="G17" i="2"/>
  <c r="I17" i="2"/>
  <c r="M16" i="2"/>
  <c r="L16" i="2"/>
  <c r="K16" i="2"/>
  <c r="G16" i="2"/>
  <c r="I16" i="2"/>
  <c r="M15" i="2"/>
  <c r="L15" i="2"/>
  <c r="K15" i="2"/>
  <c r="G15" i="2"/>
  <c r="I15" i="2"/>
  <c r="M14" i="2"/>
  <c r="L14" i="2"/>
  <c r="K14" i="2"/>
  <c r="G14" i="2"/>
  <c r="I14" i="2"/>
  <c r="M13" i="2"/>
  <c r="L13" i="2"/>
  <c r="K13" i="2"/>
  <c r="G13" i="2"/>
  <c r="I13" i="2"/>
  <c r="M12" i="2"/>
  <c r="L12" i="2"/>
  <c r="K12" i="2"/>
  <c r="G12" i="2"/>
  <c r="I12" i="2"/>
  <c r="M11" i="2"/>
  <c r="L11" i="2"/>
  <c r="K11" i="2"/>
  <c r="G11" i="2"/>
  <c r="I11" i="2"/>
  <c r="M10" i="2"/>
  <c r="L10" i="2"/>
  <c r="K10" i="2"/>
  <c r="G10" i="2"/>
  <c r="I10" i="2"/>
  <c r="M9" i="2"/>
  <c r="L9" i="2"/>
  <c r="K9" i="2"/>
  <c r="G9" i="2"/>
  <c r="I9" i="2"/>
  <c r="M8" i="2"/>
  <c r="L8" i="2"/>
  <c r="K8" i="2"/>
  <c r="G8" i="2"/>
  <c r="I8" i="2"/>
  <c r="M7" i="2"/>
  <c r="L7" i="2"/>
  <c r="K7" i="2"/>
  <c r="G7" i="2"/>
  <c r="I7" i="2"/>
  <c r="M6" i="2"/>
  <c r="L6" i="2"/>
  <c r="K6" i="2"/>
  <c r="G6" i="2"/>
  <c r="I6" i="2"/>
  <c r="M5" i="2"/>
  <c r="L5" i="2"/>
  <c r="K5" i="2"/>
  <c r="G5" i="2"/>
  <c r="I5" i="2"/>
  <c r="M4" i="2"/>
  <c r="L4" i="2"/>
  <c r="K4" i="2"/>
  <c r="G4" i="2"/>
  <c r="I4" i="2"/>
  <c r="M3" i="2"/>
  <c r="L3" i="2"/>
  <c r="K3" i="2"/>
  <c r="G3" i="2"/>
  <c r="I3" i="2"/>
</calcChain>
</file>

<file path=xl/sharedStrings.xml><?xml version="1.0" encoding="utf-8"?>
<sst xmlns="http://schemas.openxmlformats.org/spreadsheetml/2006/main" count="75" uniqueCount="57">
  <si>
    <t>ОТЕЛИ ГОРОДА НЬЮ-ВАСЮКИ</t>
  </si>
  <si>
    <t>Отель</t>
  </si>
  <si>
    <t>Категория</t>
  </si>
  <si>
    <t>Количество номеров</t>
  </si>
  <si>
    <t>Район</t>
  </si>
  <si>
    <t>Телефон</t>
  </si>
  <si>
    <t>Удаленность от центра, км</t>
  </si>
  <si>
    <t>Местоположение</t>
  </si>
  <si>
    <t>Количество шахматных досок</t>
  </si>
  <si>
    <t>Цена</t>
  </si>
  <si>
    <t>Код менеджера</t>
  </si>
  <si>
    <t>Фамилия менеджера</t>
  </si>
  <si>
    <t>email менеджера</t>
  </si>
  <si>
    <t>Новый телефон</t>
  </si>
  <si>
    <t>Ход конем</t>
  </si>
  <si>
    <t>Остапово</t>
  </si>
  <si>
    <t>111-11-11</t>
  </si>
  <si>
    <t>12 стульев</t>
  </si>
  <si>
    <t>Воробьяниново</t>
  </si>
  <si>
    <t>222-22-22</t>
  </si>
  <si>
    <t>У мадам Грицацуевой</t>
  </si>
  <si>
    <t>333-33-33</t>
  </si>
  <si>
    <t>Козерог</t>
  </si>
  <si>
    <t>345-23-56</t>
  </si>
  <si>
    <t>Дева</t>
  </si>
  <si>
    <t>456-11-34</t>
  </si>
  <si>
    <t>На горе</t>
  </si>
  <si>
    <t>112-34-45</t>
  </si>
  <si>
    <t>Звездочка</t>
  </si>
  <si>
    <t>345-77-31</t>
  </si>
  <si>
    <t>Одиночество</t>
  </si>
  <si>
    <t>457-98-76</t>
  </si>
  <si>
    <t>Здравый смысл</t>
  </si>
  <si>
    <t>555-44-32</t>
  </si>
  <si>
    <t>Хостел</t>
  </si>
  <si>
    <t>356-67-11</t>
  </si>
  <si>
    <t>Ночевка</t>
  </si>
  <si>
    <t>444-55-18</t>
  </si>
  <si>
    <t>У бабули</t>
  </si>
  <si>
    <t>567-35-24</t>
  </si>
  <si>
    <t>Три сапожника</t>
  </si>
  <si>
    <t>567-45-78</t>
  </si>
  <si>
    <t>Царевна</t>
  </si>
  <si>
    <t>987-54-33</t>
  </si>
  <si>
    <t>Теремок</t>
  </si>
  <si>
    <t>221-11-41</t>
  </si>
  <si>
    <t>Врунгель</t>
  </si>
  <si>
    <t>100-57-55</t>
  </si>
  <si>
    <t>Luxury</t>
  </si>
  <si>
    <t>356-34-99</t>
  </si>
  <si>
    <t>Дубровка</t>
  </si>
  <si>
    <t>135-85-32</t>
  </si>
  <si>
    <t>Барвиха</t>
  </si>
  <si>
    <t>543-33-43</t>
  </si>
  <si>
    <t>Чистые пруды</t>
  </si>
  <si>
    <t>926-16-16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</si>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</sst>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krut/Desktop/&#1050;&#1088;&#1091;&#1090;&#1080;&#1083;&#1080;&#1085;/SR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Отели"/>
      <sheetName val="Цены"/>
      <sheetName val="Анализ"/>
    </sheetNames>
    <sheetDataSet>
      <sheetData sheetId="0">
        <row r="4">
          <cell r="A4" t="str">
            <v>Центр</v>
          </cell>
          <cell r="B4">
            <v>1300</v>
          </cell>
          <cell r="D4">
            <v>1</v>
          </cell>
          <cell r="E4">
            <v>50</v>
          </cell>
        </row>
        <row r="5">
          <cell r="A5" t="str">
            <v>Близко от центра</v>
          </cell>
          <cell r="B5">
            <v>900</v>
          </cell>
          <cell r="D5">
            <v>5</v>
          </cell>
          <cell r="E5">
            <v>100</v>
          </cell>
        </row>
        <row r="6">
          <cell r="A6" t="str">
            <v>Недалеко от центра</v>
          </cell>
          <cell r="B6">
            <v>700</v>
          </cell>
          <cell r="D6">
            <v>10</v>
          </cell>
          <cell r="E6">
            <v>200</v>
          </cell>
        </row>
        <row r="7">
          <cell r="A7" t="str">
            <v>На окраине</v>
          </cell>
          <cell r="B7">
            <v>600</v>
          </cell>
          <cell r="D7">
            <v>15</v>
          </cell>
          <cell r="E7">
            <v>250</v>
          </cell>
        </row>
        <row r="8">
          <cell r="D8">
            <v>20</v>
          </cell>
          <cell r="E8">
            <v>300</v>
          </cell>
        </row>
        <row r="9">
          <cell r="D9">
            <v>30</v>
          </cell>
          <cell r="E9">
            <v>325</v>
          </cell>
        </row>
        <row r="10">
          <cell r="D10">
            <v>40</v>
          </cell>
          <cell r="E10">
            <v>350</v>
          </cell>
        </row>
        <row r="12">
          <cell r="A12" t="str">
            <v>Воробьяниново</v>
          </cell>
          <cell r="B12">
            <v>278</v>
          </cell>
        </row>
        <row r="13">
          <cell r="A13" t="str">
            <v>Остапово</v>
          </cell>
          <cell r="B13">
            <v>219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workbookViewId="0">
      <selection activeCell="B24" sqref="B24"/>
    </sheetView>
  </sheetViews>
  <sheetFormatPr baseColWidth="10" defaultRowHeight="16" x14ac:dyDescent="0.2"/>
  <cols>
    <col min="1" max="1" width="19.83203125" style="13" bestFit="1" customWidth="1"/>
    <col min="2" max="2" width="10" bestFit="1" customWidth="1"/>
    <col min="3" max="3" width="11.1640625" bestFit="1" customWidth="1"/>
    <col min="4" max="4" width="14.5" bestFit="1" customWidth="1"/>
    <col min="5" max="5" width="9.33203125" bestFit="1" customWidth="1"/>
    <col min="6" max="6" width="12.83203125" bestFit="1" customWidth="1"/>
    <col min="7" max="7" width="18" bestFit="1" customWidth="1"/>
    <col min="8" max="8" width="16.6640625" bestFit="1" customWidth="1"/>
    <col min="9" max="9" width="5.5" bestFit="1" customWidth="1"/>
    <col min="10" max="12" width="11.33203125" bestFit="1" customWidth="1"/>
    <col min="13" max="13" width="14.6640625" bestFit="1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4" customHeight="1" x14ac:dyDescent="0.2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2">
      <c r="A3" s="5" t="s">
        <v>14</v>
      </c>
      <c r="B3" s="6">
        <v>3</v>
      </c>
      <c r="C3" s="6">
        <v>20</v>
      </c>
      <c r="D3" s="7" t="s">
        <v>15</v>
      </c>
      <c r="E3" s="6" t="s">
        <v>16</v>
      </c>
      <c r="F3" s="7">
        <v>2</v>
      </c>
      <c r="G3" s="7" t="str">
        <f>IF(F3&lt;=1,"Центр",IF(AND(F3&gt;1,F3&lt;=2.5),"Близко от центра",IF(AND(F3&gt;2,F3&lt;=5),"Недалеко от центра",IF(F3&gt;5,"На окраине"))))</f>
        <v>Близко от центра</v>
      </c>
      <c r="H3" s="7">
        <v>7</v>
      </c>
      <c r="I3" s="7">
        <f>VLOOKUP(G3,[1]Справочники!$A$4:$B$7,2,FALSE)+(B3^2+Отели!B3*3+1)*100+LOOKUP(H3,[1]Справочники!$D$4:$D$10,[1]Справочники!$E$4:$E$10)</f>
        <v>2900</v>
      </c>
      <c r="J3" s="7">
        <v>5</v>
      </c>
      <c r="K3" s="7" t="str">
        <f>CHOOSE(J3,"Полесов","Безенчук","Брунс","Щукин","Иванопуло")</f>
        <v>Иванопуло</v>
      </c>
      <c r="L3" s="7" t="str">
        <f>CHOOSE(J3,"pol@bk.ru","bbb@bk.ru","z@mail.ru","fish@zxz.ru","iv@mail.ru")</f>
        <v>iv@mail.ru</v>
      </c>
      <c r="M3" s="7" t="str">
        <f>CONCATENATE(8,"(",VLOOKUP(D3,[1]Справочники!$A$12:$B$13,2,FALSE),")",E3)</f>
        <v>8(219)111-11-11</v>
      </c>
    </row>
    <row r="4" spans="1:13" x14ac:dyDescent="0.2">
      <c r="A4" s="5" t="s">
        <v>17</v>
      </c>
      <c r="B4" s="6">
        <v>5</v>
      </c>
      <c r="C4" s="6">
        <v>12</v>
      </c>
      <c r="D4" s="7" t="s">
        <v>18</v>
      </c>
      <c r="E4" s="6" t="s">
        <v>19</v>
      </c>
      <c r="F4" s="7">
        <v>0</v>
      </c>
      <c r="G4" s="7" t="str">
        <f t="shared" ref="G4:G22" si="0">IF(F4&lt;=1,"Центр",IF(AND(F4&gt;1,F4&lt;=2.5),"Близко от центра",IF(AND(F4&gt;2,F4&lt;=5),"Недалеко от центра",IF(F4&gt;5,"На окраине"))))</f>
        <v>Центр</v>
      </c>
      <c r="H4" s="7">
        <v>5</v>
      </c>
      <c r="I4" s="7">
        <f>VLOOKUP(G4,[1]Справочники!$A$4:$B$7,2,FALSE)+(B4^2+Отели!B4*3+1)*100+LOOKUP(H4,[1]Справочники!$D$4:$D$10,[1]Справочники!$E$4:$E$10)</f>
        <v>5500</v>
      </c>
      <c r="J4" s="7">
        <v>4</v>
      </c>
      <c r="K4" s="7" t="str">
        <f t="shared" ref="K4:K22" si="1">CHOOSE(J4,"Полесов","Безенчук","Брунс","Щукин","Иванопуло")</f>
        <v>Щукин</v>
      </c>
      <c r="L4" s="7" t="str">
        <f t="shared" ref="L4:L22" si="2">CHOOSE(J4,"pol@bk.ru","bbb@bk.ru","z@mail.ru","fish@zxz.ru","iv@mail.ru")</f>
        <v>fish@zxz.ru</v>
      </c>
      <c r="M4" s="7" t="str">
        <f>CONCATENATE(8,"(",VLOOKUP(D4,[1]Справочники!$A$12:$B$13,2,FALSE),")",E4)</f>
        <v>8(278)222-22-22</v>
      </c>
    </row>
    <row r="5" spans="1:13" x14ac:dyDescent="0.2">
      <c r="A5" s="5" t="s">
        <v>20</v>
      </c>
      <c r="B5" s="6">
        <v>4</v>
      </c>
      <c r="C5" s="6">
        <v>8</v>
      </c>
      <c r="D5" s="7" t="s">
        <v>15</v>
      </c>
      <c r="E5" s="6" t="s">
        <v>21</v>
      </c>
      <c r="F5" s="7">
        <v>3</v>
      </c>
      <c r="G5" s="7" t="str">
        <f t="shared" si="0"/>
        <v>Недалеко от центра</v>
      </c>
      <c r="H5" s="7">
        <v>3</v>
      </c>
      <c r="I5" s="7">
        <f>VLOOKUP(G5,[1]Справочники!$A$4:$B$7,2,FALSE)+(B5^2+Отели!B5*3+1)*100+LOOKUP(H5,[1]Справочники!$D$4:$D$10,[1]Справочники!$E$4:$E$10)</f>
        <v>3650</v>
      </c>
      <c r="J5" s="7">
        <v>2</v>
      </c>
      <c r="K5" s="7" t="str">
        <f t="shared" si="1"/>
        <v>Безенчук</v>
      </c>
      <c r="L5" s="7" t="str">
        <f t="shared" si="2"/>
        <v>bbb@bk.ru</v>
      </c>
      <c r="M5" s="7" t="str">
        <f>CONCATENATE(8,"(",VLOOKUP(D5,[1]Справочники!$A$12:$B$13,2,FALSE),")",E5)</f>
        <v>8(219)333-33-33</v>
      </c>
    </row>
    <row r="6" spans="1:13" x14ac:dyDescent="0.2">
      <c r="A6" s="5" t="s">
        <v>22</v>
      </c>
      <c r="B6" s="8">
        <v>1</v>
      </c>
      <c r="C6" s="8">
        <v>20</v>
      </c>
      <c r="D6" s="9" t="s">
        <v>18</v>
      </c>
      <c r="E6" s="8" t="s">
        <v>23</v>
      </c>
      <c r="F6" s="7">
        <v>7</v>
      </c>
      <c r="G6" s="7" t="str">
        <f t="shared" si="0"/>
        <v>На окраине</v>
      </c>
      <c r="H6" s="7">
        <v>6</v>
      </c>
      <c r="I6" s="7">
        <f>VLOOKUP(G6,[1]Справочники!$A$4:$B$7,2,FALSE)+(B6^2+Отели!B6*3+1)*100+LOOKUP(H6,[1]Справочники!$D$4:$D$10,[1]Справочники!$E$4:$E$10)</f>
        <v>1200</v>
      </c>
      <c r="J6" s="7">
        <v>1</v>
      </c>
      <c r="K6" s="7" t="str">
        <f t="shared" si="1"/>
        <v>Полесов</v>
      </c>
      <c r="L6" s="7" t="str">
        <f t="shared" si="2"/>
        <v>pol@bk.ru</v>
      </c>
      <c r="M6" s="7" t="str">
        <f>CONCATENATE(8,"(",VLOOKUP(D6,[1]Справочники!$A$12:$B$13,2,FALSE),")",E6)</f>
        <v>8(278)345-23-56</v>
      </c>
    </row>
    <row r="7" spans="1:13" x14ac:dyDescent="0.2">
      <c r="A7" s="5" t="s">
        <v>24</v>
      </c>
      <c r="B7" s="6">
        <v>0</v>
      </c>
      <c r="C7" s="6">
        <v>18</v>
      </c>
      <c r="D7" s="7" t="s">
        <v>18</v>
      </c>
      <c r="E7" s="6" t="s">
        <v>25</v>
      </c>
      <c r="F7" s="7">
        <v>8</v>
      </c>
      <c r="G7" s="7" t="str">
        <f t="shared" si="0"/>
        <v>На окраине</v>
      </c>
      <c r="H7" s="7">
        <v>26</v>
      </c>
      <c r="I7" s="7">
        <f>VLOOKUP(G7,[1]Справочники!$A$4:$B$7,2,FALSE)+(B7^2+Отели!B7*3+1)*100+LOOKUP(H7,[1]Справочники!$D$4:$D$10,[1]Справочники!$E$4:$E$10)</f>
        <v>1000</v>
      </c>
      <c r="J7" s="7">
        <v>5</v>
      </c>
      <c r="K7" s="7" t="str">
        <f t="shared" si="1"/>
        <v>Иванопуло</v>
      </c>
      <c r="L7" s="7" t="str">
        <f t="shared" si="2"/>
        <v>iv@mail.ru</v>
      </c>
      <c r="M7" s="7" t="str">
        <f>CONCATENATE(8,"(",VLOOKUP(D7,[1]Справочники!$A$12:$B$13,2,FALSE),")",E7)</f>
        <v>8(278)456-11-34</v>
      </c>
    </row>
    <row r="8" spans="1:13" x14ac:dyDescent="0.2">
      <c r="A8" s="5" t="s">
        <v>26</v>
      </c>
      <c r="B8" s="6">
        <v>5</v>
      </c>
      <c r="C8" s="6">
        <v>11</v>
      </c>
      <c r="D8" s="7" t="s">
        <v>15</v>
      </c>
      <c r="E8" s="6" t="s">
        <v>27</v>
      </c>
      <c r="F8" s="7">
        <v>8</v>
      </c>
      <c r="G8" s="7" t="str">
        <f t="shared" si="0"/>
        <v>На окраине</v>
      </c>
      <c r="H8" s="7">
        <v>27</v>
      </c>
      <c r="I8" s="7">
        <f>VLOOKUP(G8,[1]Справочники!$A$4:$B$7,2,FALSE)+(B8^2+Отели!B8*3+1)*100+LOOKUP(H8,[1]Справочники!$D$4:$D$10,[1]Справочники!$E$4:$E$10)</f>
        <v>5000</v>
      </c>
      <c r="J8" s="7">
        <v>3</v>
      </c>
      <c r="K8" s="7" t="str">
        <f t="shared" si="1"/>
        <v>Брунс</v>
      </c>
      <c r="L8" s="7" t="str">
        <f t="shared" si="2"/>
        <v>z@mail.ru</v>
      </c>
      <c r="M8" s="7" t="str">
        <f>CONCATENATE(8,"(",VLOOKUP(D8,[1]Справочники!$A$12:$B$13,2,FALSE),")",E8)</f>
        <v>8(219)112-34-45</v>
      </c>
    </row>
    <row r="9" spans="1:13" x14ac:dyDescent="0.2">
      <c r="A9" s="5" t="s">
        <v>28</v>
      </c>
      <c r="B9" s="6">
        <v>2</v>
      </c>
      <c r="C9" s="6">
        <v>6</v>
      </c>
      <c r="D9" s="7" t="s">
        <v>15</v>
      </c>
      <c r="E9" s="6" t="s">
        <v>29</v>
      </c>
      <c r="F9" s="7">
        <v>7</v>
      </c>
      <c r="G9" s="7" t="str">
        <f t="shared" si="0"/>
        <v>На окраине</v>
      </c>
      <c r="H9" s="7">
        <v>40</v>
      </c>
      <c r="I9" s="7">
        <f>VLOOKUP(G9,[1]Справочники!$A$4:$B$7,2,FALSE)+(B9^2+Отели!B9*3+1)*100+LOOKUP(H9,[1]Справочники!$D$4:$D$10,[1]Справочники!$E$4:$E$10)</f>
        <v>2050</v>
      </c>
      <c r="J9" s="7">
        <v>3</v>
      </c>
      <c r="K9" s="7" t="str">
        <f t="shared" si="1"/>
        <v>Брунс</v>
      </c>
      <c r="L9" s="7" t="str">
        <f t="shared" si="2"/>
        <v>z@mail.ru</v>
      </c>
      <c r="M9" s="7" t="str">
        <f>CONCATENATE(8,"(",VLOOKUP(D9,[1]Справочники!$A$12:$B$13,2,FALSE),")",E9)</f>
        <v>8(219)345-77-31</v>
      </c>
    </row>
    <row r="10" spans="1:13" x14ac:dyDescent="0.2">
      <c r="A10" s="5" t="s">
        <v>30</v>
      </c>
      <c r="B10" s="6">
        <v>1</v>
      </c>
      <c r="C10" s="6">
        <v>8</v>
      </c>
      <c r="D10" s="7" t="s">
        <v>18</v>
      </c>
      <c r="E10" s="6" t="s">
        <v>31</v>
      </c>
      <c r="F10" s="7">
        <v>6</v>
      </c>
      <c r="G10" s="7" t="str">
        <f t="shared" si="0"/>
        <v>На окраине</v>
      </c>
      <c r="H10" s="7">
        <v>15</v>
      </c>
      <c r="I10" s="7">
        <f>VLOOKUP(G10,[1]Справочники!$A$4:$B$7,2,FALSE)+(B10^2+Отели!B10*3+1)*100+LOOKUP(H10,[1]Справочники!$D$4:$D$10,[1]Справочники!$E$4:$E$10)</f>
        <v>1350</v>
      </c>
      <c r="J10" s="7">
        <v>2</v>
      </c>
      <c r="K10" s="7" t="str">
        <f t="shared" si="1"/>
        <v>Безенчук</v>
      </c>
      <c r="L10" s="7" t="str">
        <f t="shared" si="2"/>
        <v>bbb@bk.ru</v>
      </c>
      <c r="M10" s="7" t="str">
        <f>CONCATENATE(8,"(",VLOOKUP(D10,[1]Справочники!$A$12:$B$13,2,FALSE),")",E10)</f>
        <v>8(278)457-98-76</v>
      </c>
    </row>
    <row r="11" spans="1:13" x14ac:dyDescent="0.2">
      <c r="A11" s="5" t="s">
        <v>32</v>
      </c>
      <c r="B11" s="6">
        <v>1</v>
      </c>
      <c r="C11" s="6">
        <v>4</v>
      </c>
      <c r="D11" s="7" t="s">
        <v>18</v>
      </c>
      <c r="E11" s="6" t="s">
        <v>33</v>
      </c>
      <c r="F11" s="7">
        <v>5</v>
      </c>
      <c r="G11" s="7" t="str">
        <f t="shared" si="0"/>
        <v>Недалеко от центра</v>
      </c>
      <c r="H11" s="7">
        <v>22</v>
      </c>
      <c r="I11" s="7">
        <f>VLOOKUP(G11,[1]Справочники!$A$4:$B$7,2,FALSE)+(B11^2+Отели!B11*3+1)*100+LOOKUP(H11,[1]Справочники!$D$4:$D$10,[1]Справочники!$E$4:$E$10)</f>
        <v>1500</v>
      </c>
      <c r="J11" s="7">
        <v>1</v>
      </c>
      <c r="K11" s="7" t="str">
        <f t="shared" si="1"/>
        <v>Полесов</v>
      </c>
      <c r="L11" s="7" t="str">
        <f t="shared" si="2"/>
        <v>pol@bk.ru</v>
      </c>
      <c r="M11" s="7" t="str">
        <f>CONCATENATE(8,"(",VLOOKUP(D11,[1]Справочники!$A$12:$B$13,2,FALSE),")",E11)</f>
        <v>8(278)555-44-32</v>
      </c>
    </row>
    <row r="12" spans="1:13" x14ac:dyDescent="0.2">
      <c r="A12" s="5" t="s">
        <v>34</v>
      </c>
      <c r="B12" s="6">
        <v>5</v>
      </c>
      <c r="C12" s="6">
        <v>19</v>
      </c>
      <c r="D12" s="7" t="s">
        <v>15</v>
      </c>
      <c r="E12" s="6" t="s">
        <v>35</v>
      </c>
      <c r="F12" s="7">
        <v>4</v>
      </c>
      <c r="G12" s="7" t="str">
        <f t="shared" si="0"/>
        <v>Недалеко от центра</v>
      </c>
      <c r="H12" s="7">
        <v>33</v>
      </c>
      <c r="I12" s="7">
        <f>VLOOKUP(G12,[1]Справочники!$A$4:$B$7,2,FALSE)+(B12^2+Отели!B12*3+1)*100+LOOKUP(H12,[1]Справочники!$D$4:$D$10,[1]Справочники!$E$4:$E$10)</f>
        <v>5125</v>
      </c>
      <c r="J12" s="7">
        <v>4</v>
      </c>
      <c r="K12" s="7" t="str">
        <f t="shared" si="1"/>
        <v>Щукин</v>
      </c>
      <c r="L12" s="7" t="str">
        <f t="shared" si="2"/>
        <v>fish@zxz.ru</v>
      </c>
      <c r="M12" s="7" t="str">
        <f>CONCATENATE(8,"(",VLOOKUP(D12,[1]Справочники!$A$12:$B$13,2,FALSE),")",E12)</f>
        <v>8(219)356-67-11</v>
      </c>
    </row>
    <row r="13" spans="1:13" x14ac:dyDescent="0.2">
      <c r="A13" s="5" t="s">
        <v>36</v>
      </c>
      <c r="B13" s="6">
        <v>4</v>
      </c>
      <c r="C13" s="6">
        <v>5</v>
      </c>
      <c r="D13" s="7" t="s">
        <v>18</v>
      </c>
      <c r="E13" s="6" t="s">
        <v>37</v>
      </c>
      <c r="F13" s="7">
        <v>3</v>
      </c>
      <c r="G13" s="7" t="str">
        <f t="shared" si="0"/>
        <v>Недалеко от центра</v>
      </c>
      <c r="H13" s="7">
        <v>37</v>
      </c>
      <c r="I13" s="7">
        <f>VLOOKUP(G13,[1]Справочники!$A$4:$B$7,2,FALSE)+(B13^2+Отели!B13*3+1)*100+LOOKUP(H13,[1]Справочники!$D$4:$D$10,[1]Справочники!$E$4:$E$10)</f>
        <v>3925</v>
      </c>
      <c r="J13" s="7">
        <v>3</v>
      </c>
      <c r="K13" s="7" t="str">
        <f t="shared" si="1"/>
        <v>Брунс</v>
      </c>
      <c r="L13" s="7" t="str">
        <f t="shared" si="2"/>
        <v>z@mail.ru</v>
      </c>
      <c r="M13" s="7" t="str">
        <f>CONCATENATE(8,"(",VLOOKUP(D13,[1]Справочники!$A$12:$B$13,2,FALSE),")",E13)</f>
        <v>8(278)444-55-18</v>
      </c>
    </row>
    <row r="14" spans="1:13" x14ac:dyDescent="0.2">
      <c r="A14" s="5" t="s">
        <v>38</v>
      </c>
      <c r="B14" s="6">
        <v>3</v>
      </c>
      <c r="C14" s="6">
        <v>3</v>
      </c>
      <c r="D14" s="7" t="s">
        <v>18</v>
      </c>
      <c r="E14" s="6" t="s">
        <v>39</v>
      </c>
      <c r="F14" s="7">
        <v>4</v>
      </c>
      <c r="G14" s="7" t="str">
        <f t="shared" si="0"/>
        <v>Недалеко от центра</v>
      </c>
      <c r="H14" s="7">
        <v>39</v>
      </c>
      <c r="I14" s="7">
        <f>VLOOKUP(G14,[1]Справочники!$A$4:$B$7,2,FALSE)+(B14^2+Отели!B14*3+1)*100+LOOKUP(H14,[1]Справочники!$D$4:$D$10,[1]Справочники!$E$4:$E$10)</f>
        <v>2925</v>
      </c>
      <c r="J14" s="7">
        <v>4</v>
      </c>
      <c r="K14" s="7" t="str">
        <f t="shared" si="1"/>
        <v>Щукин</v>
      </c>
      <c r="L14" s="7" t="str">
        <f t="shared" si="2"/>
        <v>fish@zxz.ru</v>
      </c>
      <c r="M14" s="7" t="str">
        <f>CONCATENATE(8,"(",VLOOKUP(D14,[1]Справочники!$A$12:$B$13,2,FALSE),")",E14)</f>
        <v>8(278)567-35-24</v>
      </c>
    </row>
    <row r="15" spans="1:13" x14ac:dyDescent="0.2">
      <c r="A15" s="5" t="s">
        <v>40</v>
      </c>
      <c r="B15" s="6">
        <v>4</v>
      </c>
      <c r="C15" s="6">
        <v>15</v>
      </c>
      <c r="D15" s="7" t="s">
        <v>15</v>
      </c>
      <c r="E15" s="6" t="s">
        <v>41</v>
      </c>
      <c r="F15" s="7">
        <v>1</v>
      </c>
      <c r="G15" s="7" t="str">
        <f t="shared" si="0"/>
        <v>Центр</v>
      </c>
      <c r="H15" s="7">
        <v>10</v>
      </c>
      <c r="I15" s="7">
        <f>VLOOKUP(G15,[1]Справочники!$A$4:$B$7,2,FALSE)+(B15^2+Отели!B15*3+1)*100+LOOKUP(H15,[1]Справочники!$D$4:$D$10,[1]Справочники!$E$4:$E$10)</f>
        <v>4400</v>
      </c>
      <c r="J15" s="7">
        <v>1</v>
      </c>
      <c r="K15" s="7" t="str">
        <f t="shared" si="1"/>
        <v>Полесов</v>
      </c>
      <c r="L15" s="7" t="str">
        <f t="shared" si="2"/>
        <v>pol@bk.ru</v>
      </c>
      <c r="M15" s="7" t="str">
        <f>CONCATENATE(8,"(",VLOOKUP(D15,[1]Справочники!$A$12:$B$13,2,FALSE),")",E15)</f>
        <v>8(219)567-45-78</v>
      </c>
    </row>
    <row r="16" spans="1:13" x14ac:dyDescent="0.2">
      <c r="A16" s="5" t="s">
        <v>42</v>
      </c>
      <c r="B16" s="6">
        <v>2</v>
      </c>
      <c r="C16" s="6">
        <v>6</v>
      </c>
      <c r="D16" s="7" t="s">
        <v>18</v>
      </c>
      <c r="E16" s="6" t="s">
        <v>43</v>
      </c>
      <c r="F16" s="7">
        <v>6</v>
      </c>
      <c r="G16" s="7" t="str">
        <f t="shared" si="0"/>
        <v>На окраине</v>
      </c>
      <c r="H16" s="7">
        <v>1</v>
      </c>
      <c r="I16" s="7">
        <f>VLOOKUP(G16,[1]Справочники!$A$4:$B$7,2,FALSE)+(B16^2+Отели!B16*3+1)*100+LOOKUP(H16,[1]Справочники!$D$4:$D$10,[1]Справочники!$E$4:$E$10)</f>
        <v>1750</v>
      </c>
      <c r="J16" s="7">
        <v>2</v>
      </c>
      <c r="K16" s="7" t="str">
        <f t="shared" si="1"/>
        <v>Безенчук</v>
      </c>
      <c r="L16" s="7" t="str">
        <f t="shared" si="2"/>
        <v>bbb@bk.ru</v>
      </c>
      <c r="M16" s="7" t="str">
        <f>CONCATENATE(8,"(",VLOOKUP(D16,[1]Справочники!$A$12:$B$13,2,FALSE),")",E16)</f>
        <v>8(278)987-54-33</v>
      </c>
    </row>
    <row r="17" spans="1:13" x14ac:dyDescent="0.2">
      <c r="A17" s="5" t="s">
        <v>44</v>
      </c>
      <c r="B17" s="6">
        <v>1</v>
      </c>
      <c r="C17" s="6">
        <v>10</v>
      </c>
      <c r="D17" s="7" t="s">
        <v>15</v>
      </c>
      <c r="E17" s="6" t="s">
        <v>45</v>
      </c>
      <c r="F17" s="7">
        <v>7</v>
      </c>
      <c r="G17" s="7" t="str">
        <f t="shared" si="0"/>
        <v>На окраине</v>
      </c>
      <c r="H17" s="7">
        <v>5</v>
      </c>
      <c r="I17" s="7">
        <f>VLOOKUP(G17,[1]Справочники!$A$4:$B$7,2,FALSE)+(B17^2+Отели!B17*3+1)*100+LOOKUP(H17,[1]Справочники!$D$4:$D$10,[1]Справочники!$E$4:$E$10)</f>
        <v>1200</v>
      </c>
      <c r="J17" s="7">
        <v>2</v>
      </c>
      <c r="K17" s="7" t="str">
        <f t="shared" si="1"/>
        <v>Безенчук</v>
      </c>
      <c r="L17" s="7" t="str">
        <f t="shared" si="2"/>
        <v>bbb@bk.ru</v>
      </c>
      <c r="M17" s="7" t="str">
        <f>CONCATENATE(8,"(",VLOOKUP(D17,[1]Справочники!$A$12:$B$13,2,FALSE),")",E17)</f>
        <v>8(219)221-11-41</v>
      </c>
    </row>
    <row r="18" spans="1:13" x14ac:dyDescent="0.2">
      <c r="A18" s="5" t="s">
        <v>46</v>
      </c>
      <c r="B18" s="6">
        <v>0</v>
      </c>
      <c r="C18" s="6">
        <v>2</v>
      </c>
      <c r="D18" s="7" t="s">
        <v>15</v>
      </c>
      <c r="E18" s="6" t="s">
        <v>47</v>
      </c>
      <c r="F18" s="7">
        <v>0</v>
      </c>
      <c r="G18" s="7" t="str">
        <f t="shared" si="0"/>
        <v>Центр</v>
      </c>
      <c r="H18" s="7">
        <v>7</v>
      </c>
      <c r="I18" s="7">
        <f>VLOOKUP(G18,[1]Справочники!$A$4:$B$7,2,FALSE)+(B18^2+Отели!B18*3+1)*100+LOOKUP(H18,[1]Справочники!$D$4:$D$10,[1]Справочники!$E$4:$E$10)</f>
        <v>1500</v>
      </c>
      <c r="J18" s="7">
        <v>4</v>
      </c>
      <c r="K18" s="7" t="str">
        <f t="shared" si="1"/>
        <v>Щукин</v>
      </c>
      <c r="L18" s="7" t="str">
        <f t="shared" si="2"/>
        <v>fish@zxz.ru</v>
      </c>
      <c r="M18" s="7" t="str">
        <f>CONCATENATE(8,"(",VLOOKUP(D18,[1]Справочники!$A$12:$B$13,2,FALSE),")",E18)</f>
        <v>8(219)100-57-55</v>
      </c>
    </row>
    <row r="19" spans="1:13" x14ac:dyDescent="0.2">
      <c r="A19" s="5" t="s">
        <v>48</v>
      </c>
      <c r="B19" s="6">
        <v>5</v>
      </c>
      <c r="C19" s="6">
        <v>1</v>
      </c>
      <c r="D19" s="7" t="s">
        <v>18</v>
      </c>
      <c r="E19" s="6" t="s">
        <v>49</v>
      </c>
      <c r="F19" s="7">
        <v>8</v>
      </c>
      <c r="G19" s="7" t="str">
        <f t="shared" si="0"/>
        <v>На окраине</v>
      </c>
      <c r="H19" s="7">
        <v>2</v>
      </c>
      <c r="I19" s="7">
        <f>VLOOKUP(G19,[1]Справочники!$A$4:$B$7,2,FALSE)+(B19^2+Отели!B19*3+1)*100+LOOKUP(H19,[1]Справочники!$D$4:$D$10,[1]Справочники!$E$4:$E$10)</f>
        <v>4750</v>
      </c>
      <c r="J19" s="7">
        <v>5</v>
      </c>
      <c r="K19" s="7" t="str">
        <f t="shared" si="1"/>
        <v>Иванопуло</v>
      </c>
      <c r="L19" s="7" t="str">
        <f t="shared" si="2"/>
        <v>iv@mail.ru</v>
      </c>
      <c r="M19" s="7" t="str">
        <f>CONCATENATE(8,"(",VLOOKUP(D19,[1]Справочники!$A$12:$B$13,2,FALSE),")",E19)</f>
        <v>8(278)356-34-99</v>
      </c>
    </row>
    <row r="20" spans="1:13" x14ac:dyDescent="0.2">
      <c r="A20" s="5" t="s">
        <v>50</v>
      </c>
      <c r="B20" s="6">
        <v>2</v>
      </c>
      <c r="C20" s="6">
        <v>9</v>
      </c>
      <c r="D20" s="7" t="s">
        <v>15</v>
      </c>
      <c r="E20" s="6" t="s">
        <v>51</v>
      </c>
      <c r="F20" s="7">
        <v>9</v>
      </c>
      <c r="G20" s="7" t="str">
        <f t="shared" si="0"/>
        <v>На окраине</v>
      </c>
      <c r="H20" s="7">
        <v>9</v>
      </c>
      <c r="I20" s="7">
        <f>VLOOKUP(G20,[1]Справочники!$A$4:$B$7,2,FALSE)+(B20^2+Отели!B20*3+1)*100+LOOKUP(H20,[1]Справочники!$D$4:$D$10,[1]Справочники!$E$4:$E$10)</f>
        <v>1800</v>
      </c>
      <c r="J20" s="7">
        <v>4</v>
      </c>
      <c r="K20" s="7" t="str">
        <f t="shared" si="1"/>
        <v>Щукин</v>
      </c>
      <c r="L20" s="7" t="str">
        <f t="shared" si="2"/>
        <v>fish@zxz.ru</v>
      </c>
      <c r="M20" s="7" t="str">
        <f>CONCATENATE(8,"(",VLOOKUP(D20,[1]Справочники!$A$12:$B$13,2,FALSE),")",E20)</f>
        <v>8(219)135-85-32</v>
      </c>
    </row>
    <row r="21" spans="1:13" x14ac:dyDescent="0.2">
      <c r="A21" s="10" t="s">
        <v>52</v>
      </c>
      <c r="B21" s="11">
        <v>3</v>
      </c>
      <c r="C21" s="11">
        <v>13</v>
      </c>
      <c r="D21" s="12" t="s">
        <v>15</v>
      </c>
      <c r="E21" s="11" t="s">
        <v>53</v>
      </c>
      <c r="F21" s="7">
        <v>5</v>
      </c>
      <c r="G21" s="7" t="str">
        <f t="shared" si="0"/>
        <v>Недалеко от центра</v>
      </c>
      <c r="H21" s="7">
        <v>16</v>
      </c>
      <c r="I21" s="7">
        <f>VLOOKUP(G21,[1]Справочники!$A$4:$B$7,2,FALSE)+(B21^2+Отели!B21*3+1)*100+LOOKUP(H21,[1]Справочники!$D$4:$D$10,[1]Справочники!$E$4:$E$10)</f>
        <v>2850</v>
      </c>
      <c r="J21" s="7">
        <v>3</v>
      </c>
      <c r="K21" s="7" t="str">
        <f t="shared" si="1"/>
        <v>Брунс</v>
      </c>
      <c r="L21" s="7" t="str">
        <f t="shared" si="2"/>
        <v>z@mail.ru</v>
      </c>
      <c r="M21" s="7" t="str">
        <f>CONCATENATE(8,"(",VLOOKUP(D21,[1]Справочники!$A$12:$B$13,2,FALSE),")",E21)</f>
        <v>8(219)543-33-43</v>
      </c>
    </row>
    <row r="22" spans="1:13" x14ac:dyDescent="0.2">
      <c r="A22" s="10" t="s">
        <v>54</v>
      </c>
      <c r="B22" s="11">
        <v>5</v>
      </c>
      <c r="C22" s="11">
        <v>7</v>
      </c>
      <c r="D22" s="12" t="s">
        <v>18</v>
      </c>
      <c r="E22" s="11" t="s">
        <v>55</v>
      </c>
      <c r="F22" s="7">
        <v>3</v>
      </c>
      <c r="G22" s="7" t="str">
        <f t="shared" si="0"/>
        <v>Недалеко от центра</v>
      </c>
      <c r="H22" s="7">
        <v>8</v>
      </c>
      <c r="I22" s="7">
        <f>VLOOKUP(G22,[1]Справочники!$A$4:$B$7,2,FALSE)+(B22^2+Отели!B22*3+1)*100+LOOKUP(H22,[1]Справочники!$D$4:$D$10,[1]Справочники!$E$4:$E$10)</f>
        <v>4900</v>
      </c>
      <c r="J22" s="7">
        <v>2</v>
      </c>
      <c r="K22" s="7" t="str">
        <f t="shared" si="1"/>
        <v>Безенчук</v>
      </c>
      <c r="L22" s="7" t="str">
        <f t="shared" si="2"/>
        <v>bbb@bk.ru</v>
      </c>
      <c r="M22" s="7" t="str">
        <f>CONCATENATE(8,"(",VLOOKUP(D22,[1]Справочники!$A$12:$B$13,2,FALSE),")",E22)</f>
        <v>8(278)926-16-16</v>
      </c>
    </row>
    <row r="24" spans="1:13" x14ac:dyDescent="0.2">
      <c r="A24" s="13" t="s">
        <v>56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Отели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2016-11-28T14:41:08Z</dcterms:created>
  <dcterms:modified xsi:type="dcterms:W3CDTF">2016-11-28T14:41:52Z</dcterms:modified>
</cp:coreProperties>
</file>