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2016-11" sheetId="1" r:id="rId1"/>
  </sheets>
  <calcPr calcId="145621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B5" i="1"/>
  <c r="E59" i="1" l="1"/>
  <c r="E65" i="1"/>
  <c r="E53" i="1"/>
  <c r="E47" i="1"/>
  <c r="E41" i="1"/>
  <c r="E35" i="1"/>
  <c r="E29" i="1"/>
  <c r="D47" i="1" l="1"/>
  <c r="D65" i="1"/>
  <c r="D59" i="1"/>
  <c r="D41" i="1"/>
  <c r="D35" i="1"/>
  <c r="D29" i="1"/>
  <c r="D53" i="1" l="1"/>
  <c r="C41" i="1"/>
  <c r="C65" i="1" l="1"/>
  <c r="C59" i="1"/>
  <c r="C53" i="1"/>
  <c r="C47" i="1"/>
  <c r="C29" i="1"/>
  <c r="C35" i="1"/>
  <c r="B65" i="1" l="1"/>
  <c r="B59" i="1"/>
  <c r="B53" i="1"/>
  <c r="B47" i="1"/>
  <c r="B41" i="1"/>
  <c r="B35" i="1"/>
  <c r="B29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B23" i="1"/>
  <c r="AG68" i="1" l="1"/>
  <c r="AG62" i="1"/>
  <c r="AG56" i="1"/>
  <c r="AG50" i="1"/>
  <c r="AG44" i="1"/>
  <c r="AG38" i="1"/>
  <c r="AG32" i="1"/>
  <c r="AG26" i="1"/>
  <c r="AG20" i="1"/>
  <c r="AG27" i="1"/>
  <c r="AG51" i="1"/>
  <c r="AG24" i="1" l="1"/>
  <c r="AG22" i="1"/>
  <c r="AG28" i="1"/>
  <c r="AG30" i="1"/>
  <c r="AG33" i="1"/>
  <c r="AG35" i="1"/>
  <c r="AG40" i="1"/>
  <c r="AG42" i="1"/>
  <c r="AG45" i="1"/>
  <c r="AG47" i="1"/>
  <c r="AG58" i="1"/>
  <c r="AG60" i="1"/>
  <c r="AG63" i="1"/>
  <c r="AG65" i="1"/>
  <c r="AG70" i="1"/>
  <c r="AG23" i="1"/>
  <c r="AG21" i="1"/>
  <c r="AG29" i="1"/>
  <c r="AG34" i="1"/>
  <c r="AG36" i="1"/>
  <c r="AG39" i="1"/>
  <c r="AG41" i="1"/>
  <c r="AG46" i="1"/>
  <c r="AG48" i="1"/>
  <c r="AG57" i="1"/>
  <c r="AG59" i="1"/>
  <c r="AG64" i="1"/>
  <c r="AG66" i="1"/>
  <c r="AG69" i="1"/>
  <c r="AG71" i="1"/>
  <c r="AG52" i="1"/>
  <c r="AG54" i="1"/>
  <c r="AG53" i="1"/>
  <c r="C18" i="1" l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</calcChain>
</file>

<file path=xl/comments1.xml><?xml version="1.0" encoding="utf-8"?>
<comments xmlns="http://schemas.openxmlformats.org/spreadsheetml/2006/main">
  <authors>
    <author>OvsyannikovSYu</author>
  </authors>
  <commentList>
    <comment ref="E24" authorId="0">
      <text>
        <r>
          <rPr>
            <b/>
            <sz val="9"/>
            <color indexed="81"/>
            <rFont val="Tahoma"/>
            <charset val="1"/>
          </rPr>
          <t xml:space="preserve">Замер скважины после ТО.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<sst xmlns="http://schemas.openxmlformats.org/spreadsheetml/2006/main" count="9" uniqueCount="1">
  <si>
    <t>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</si>
</sst>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3" fontId="1" fillId="4" borderId="2" xfId="0" applyNumberFormat="1" applyFont="1" applyFill="1" applyBorder="1" applyAlignment="1">
      <alignment horizontal="center"/>
    </xf>
    <xf numFmtId="4" fontId="1" fillId="3" borderId="1" xfId="0" applyNumberFormat="1" applyFont="1" applyFill="1" applyBorder="1"/>
    <xf numFmtId="4" fontId="1" fillId="2" borderId="0" xfId="0" applyNumberFormat="1" applyFont="1" applyFill="1"/>
    <xf numFmtId="4" fontId="2" fillId="3" borderId="1" xfId="0" applyNumberFormat="1" applyFont="1" applyFill="1" applyBorder="1"/>
    <xf numFmtId="4" fontId="2" fillId="2" borderId="0" xfId="0" applyNumberFormat="1" applyFont="1" applyFill="1"/>
    <xf numFmtId="0" fontId="3" fillId="2" borderId="0" xfId="0" applyFont="1" applyFill="1"/>
    <xf numFmtId="0" fontId="1" fillId="0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/>
    <xf numFmtId="4" fontId="4" fillId="2" borderId="0" xfId="0" applyNumberFormat="1" applyFont="1" applyFill="1"/>
    <xf numFmtId="4" fontId="5" fillId="2" borderId="0" xfId="0" applyNumberFormat="1" applyFont="1" applyFill="1"/>
    <xf numFmtId="165" fontId="1" fillId="2" borderId="0" xfId="0" applyNumberFormat="1" applyFont="1" applyFill="1"/>
    <xf numFmtId="0" fontId="1" fillId="2" borderId="5" xfId="0" applyFont="1" applyFill="1" applyBorder="1" applyAlignment="1">
      <alignment horizontal="center"/>
    </xf>
    <xf numFmtId="4" fontId="1" fillId="0" borderId="2" xfId="0" applyNumberFormat="1" applyFont="1" applyFill="1" applyBorder="1"/>
    <xf numFmtId="4" fontId="1" fillId="0" borderId="4" xfId="0" applyNumberFormat="1" applyFont="1" applyFill="1" applyBorder="1"/>
    <xf numFmtId="4" fontId="2" fillId="0" borderId="3" xfId="0" applyNumberFormat="1" applyFont="1" applyFill="1" applyBorder="1"/>
    <xf numFmtId="4" fontId="3" fillId="0" borderId="4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/>
  </cellXfs>
  <cellStyles count="1">
    <cellStyle name="Обычный" xfId="0" builtinId="0"/>
  </cellStyles>
  <dxfs count="20">
    <dxf>
      <font>
        <color theme="0"/>
      </font>
      <fill>
        <patternFill>
          <bgColor theme="0"/>
        </patternFill>
      </fill>
    </dxf>
    <dxf>
      <font>
        <color rgb="FFC00000"/>
      </font>
    </dxf>
    <dxf>
      <fill>
        <patternFill>
          <bgColor theme="5" tint="0.59996337778862885"/>
        </patternFill>
      </fill>
    </dxf>
    <dxf>
      <font>
        <color rgb="FFC00000"/>
      </font>
    </dxf>
    <dxf>
      <fill>
        <patternFill>
          <bgColor theme="5" tint="0.59996337778862885"/>
        </patternFill>
      </fill>
    </dxf>
    <dxf>
      <font>
        <color rgb="FFC00000"/>
      </font>
    </dxf>
    <dxf>
      <fill>
        <patternFill>
          <bgColor theme="5" tint="0.59996337778862885"/>
        </patternFill>
      </fill>
    </dxf>
    <dxf>
      <font>
        <color rgb="FFC00000"/>
      </font>
    </dxf>
    <dxf>
      <fill>
        <patternFill>
          <bgColor theme="5" tint="0.59996337778862885"/>
        </patternFill>
      </fill>
    </dxf>
    <dxf>
      <font>
        <color rgb="FFC00000"/>
      </font>
    </dxf>
    <dxf>
      <fill>
        <patternFill>
          <bgColor theme="5" tint="0.59996337778862885"/>
        </patternFill>
      </fill>
    </dxf>
    <dxf>
      <font>
        <color rgb="FFC00000"/>
      </font>
    </dxf>
    <dxf>
      <fill>
        <patternFill>
          <bgColor theme="5" tint="0.59996337778862885"/>
        </patternFill>
      </fill>
    </dxf>
    <dxf>
      <font>
        <color rgb="FFC00000"/>
      </font>
    </dxf>
    <dxf>
      <fill>
        <patternFill>
          <bgColor theme="5" tint="0.59996337778862885"/>
        </patternFill>
      </fill>
    </dxf>
    <dxf>
      <font>
        <color rgb="FFC00000"/>
      </font>
    </dxf>
    <dxf>
      <fill>
        <patternFill>
          <bgColor theme="5" tint="0.59996337778862885"/>
        </patternFill>
      </fill>
    </dxf>
    <dxf>
      <font>
        <color rgb="FFC00000"/>
      </font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'2016-11'!$A$5</c:f>
              <c:strCache>
                <c:ptCount val="1"/>
                <c:pt idx="0">
                  <c:v>Раз</c:v>
                </c:pt>
              </c:strCache>
            </c:strRef>
          </c:tx>
          <c:cat>
            <c:numRef>
              <c:f>'2016-11'!$B$18:$AF$18</c:f>
              <c:numCache>
                <c:formatCode>d/m;@</c:formatCode>
                <c:ptCount val="31"/>
                <c:pt idx="0">
                  <c:v>42705</c:v>
                </c:pt>
                <c:pt idx="1">
                  <c:v>42706</c:v>
                </c:pt>
                <c:pt idx="2">
                  <c:v>42707</c:v>
                </c:pt>
                <c:pt idx="3">
                  <c:v>42708</c:v>
                </c:pt>
                <c:pt idx="4">
                  <c:v>42709</c:v>
                </c:pt>
                <c:pt idx="5">
                  <c:v>42710</c:v>
                </c:pt>
                <c:pt idx="6">
                  <c:v>42711</c:v>
                </c:pt>
                <c:pt idx="7">
                  <c:v>42712</c:v>
                </c:pt>
                <c:pt idx="8">
                  <c:v>42713</c:v>
                </c:pt>
                <c:pt idx="9">
                  <c:v>42714</c:v>
                </c:pt>
                <c:pt idx="10">
                  <c:v>42715</c:v>
                </c:pt>
                <c:pt idx="11">
                  <c:v>42716</c:v>
                </c:pt>
                <c:pt idx="12">
                  <c:v>42717</c:v>
                </c:pt>
                <c:pt idx="13">
                  <c:v>42718</c:v>
                </c:pt>
                <c:pt idx="14">
                  <c:v>42719</c:v>
                </c:pt>
                <c:pt idx="15">
                  <c:v>42720</c:v>
                </c:pt>
                <c:pt idx="16">
                  <c:v>42721</c:v>
                </c:pt>
                <c:pt idx="17">
                  <c:v>42722</c:v>
                </c:pt>
                <c:pt idx="18">
                  <c:v>42723</c:v>
                </c:pt>
                <c:pt idx="19">
                  <c:v>42724</c:v>
                </c:pt>
                <c:pt idx="20">
                  <c:v>42725</c:v>
                </c:pt>
                <c:pt idx="21">
                  <c:v>42726</c:v>
                </c:pt>
                <c:pt idx="22">
                  <c:v>42727</c:v>
                </c:pt>
                <c:pt idx="23">
                  <c:v>42728</c:v>
                </c:pt>
                <c:pt idx="24">
                  <c:v>42729</c:v>
                </c:pt>
                <c:pt idx="25">
                  <c:v>42730</c:v>
                </c:pt>
                <c:pt idx="26">
                  <c:v>42731</c:v>
                </c:pt>
                <c:pt idx="27">
                  <c:v>42732</c:v>
                </c:pt>
                <c:pt idx="28">
                  <c:v>42733</c:v>
                </c:pt>
                <c:pt idx="29">
                  <c:v>42734</c:v>
                </c:pt>
                <c:pt idx="30">
                  <c:v>42735</c:v>
                </c:pt>
              </c:numCache>
            </c:numRef>
          </c:cat>
          <c:val>
            <c:numRef>
              <c:f>'2016-11'!$B$5:$AF$5</c:f>
              <c:numCache>
                <c:formatCode>0.0</c:formatCode>
                <c:ptCount val="31"/>
                <c:pt idx="0">
                  <c:v>492.91800000000001</c:v>
                </c:pt>
                <c:pt idx="1">
                  <c:v>462.721</c:v>
                </c:pt>
                <c:pt idx="2">
                  <c:v>470.64800000000002</c:v>
                </c:pt>
                <c:pt idx="3">
                  <c:v>413.90499999999997</c:v>
                </c:pt>
                <c:pt idx="4">
                  <c:v>#N/A</c:v>
                </c:pt>
                <c:pt idx="5">
                  <c:v>#N/A</c:v>
                </c:pt>
                <c:pt idx="6">
                  <c:v>150</c:v>
                </c:pt>
                <c:pt idx="7">
                  <c:v>15</c:v>
                </c:pt>
                <c:pt idx="8">
                  <c:v>18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175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150</c:v>
                </c:pt>
                <c:pt idx="21">
                  <c:v>180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26784"/>
        <c:axId val="65217280"/>
      </c:lineChart>
      <c:dateAx>
        <c:axId val="655267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crossAx val="65217280"/>
        <c:crosses val="autoZero"/>
        <c:auto val="1"/>
        <c:lblOffset val="100"/>
        <c:baseTimeUnit val="days"/>
      </c:dateAx>
      <c:valAx>
        <c:axId val="652172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55267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0</xdr:row>
      <xdr:rowOff>52386</xdr:rowOff>
    </xdr:from>
    <xdr:to>
      <xdr:col>24</xdr:col>
      <xdr:colOff>247650</xdr:colOff>
      <xdr:row>16</xdr:row>
      <xdr:rowOff>47625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0.38187</cdr:x>
      <cdr:y>0.02307</cdr:y>
    </cdr:from>
    <cdr:to>
      <cdr:x>0.62363</cdr:x>
      <cdr:y>0.12347</cdr:y>
    </cdr:to>
    <cdr:sp macro="" textlink="'2016-11'!$A$4">
      <cdr:nvSpPr>
        <cdr:cNvPr id="2" name="Прямоугольник 1"/>
        <cdr:cNvSpPr/>
      </cdr:nvSpPr>
      <cdr:spPr>
        <a:xfrm xmlns:a="http://schemas.openxmlformats.org/drawingml/2006/main">
          <a:off x="2647950" y="80964"/>
          <a:ext cx="1676400" cy="352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fld id="{336C4847-043D-4139-897C-CEA38969B934}" type="TxLink">
            <a:rPr lang="ru-RU" sz="16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 algn="ctr"/>
            <a:t> </a:t>
          </a:fld>
          <a:endParaRPr lang="ru-RU" sz="16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3:AJ96"/>
  <sheetViews>
    <sheetView tabSelected="1" workbookViewId="0">
      <selection activeCell="G23" sqref="G23"/>
    </sheetView>
  </sheetViews>
  <sheetFormatPr defaultRowHeight="15" x14ac:dyDescent="0.25"/>
  <cols>
    <col min="1" max="1" width="32.140625" style="1" bestFit="1" customWidth="1"/>
    <col min="2" max="2" width="10.140625" style="1" bestFit="1" customWidth="1"/>
    <col min="3" max="3" width="10.140625" style="1" customWidth="1"/>
    <col min="4" max="32" width="9.140625" style="1" customWidth="1"/>
    <col min="33" max="33" width="9.140625" style="12"/>
    <col min="34" max="16384" width="9.140625" style="1"/>
  </cols>
  <sheetData>
    <row r="3" spans="1:32" ht="15.75" thickBot="1" x14ac:dyDescent="0.3">
      <c r="A3" s="11"/>
    </row>
    <row r="4" spans="1:32" ht="15.75" thickBot="1" x14ac:dyDescent="0.3">
      <c r="A4" s="16"/>
    </row>
    <row r="5" spans="1:32" x14ac:dyDescent="0.25">
      <c r="A5" s="1" t="s">
        <v>0</v>
      </c>
      <c r="B5" s="15">
        <f>IF(SUMIFS(B$18:B$1048576,$A$18:$A$1048576,$A5)=0,NA(),SUMIFS(B$18:B$1048576,$A$18:$A$1048576,$A5))</f>
        <v>492.91800000000001</v>
      </c>
      <c r="C5" s="15">
        <f t="shared" ref="C5:AF5" si="0">IF(SUMIFS(C$18:C$1048576,$A$18:$A$1048576,$A5)=0,NA(),SUMIFS(C$18:C$1048576,$A$18:$A$1048576,$A5))</f>
        <v>462.721</v>
      </c>
      <c r="D5" s="15">
        <f t="shared" si="0"/>
        <v>470.64800000000002</v>
      </c>
      <c r="E5" s="15">
        <f t="shared" si="0"/>
        <v>413.90499999999997</v>
      </c>
      <c r="F5" s="15" t="e">
        <f t="shared" si="0"/>
        <v>#N/A</v>
      </c>
      <c r="G5" s="15" t="e">
        <f t="shared" si="0"/>
        <v>#N/A</v>
      </c>
      <c r="H5" s="15">
        <f t="shared" si="0"/>
        <v>150</v>
      </c>
      <c r="I5" s="15">
        <f t="shared" si="0"/>
        <v>15</v>
      </c>
      <c r="J5" s="15">
        <f t="shared" si="0"/>
        <v>18</v>
      </c>
      <c r="K5" s="15" t="e">
        <f t="shared" si="0"/>
        <v>#N/A</v>
      </c>
      <c r="L5" s="15" t="e">
        <f t="shared" si="0"/>
        <v>#N/A</v>
      </c>
      <c r="M5" s="15" t="e">
        <f t="shared" si="0"/>
        <v>#N/A</v>
      </c>
      <c r="N5" s="15" t="e">
        <f t="shared" si="0"/>
        <v>#N/A</v>
      </c>
      <c r="O5" s="15">
        <f t="shared" si="0"/>
        <v>169</v>
      </c>
      <c r="P5" s="15">
        <f t="shared" si="0"/>
        <v>170</v>
      </c>
      <c r="Q5" s="15">
        <f t="shared" si="0"/>
        <v>171</v>
      </c>
      <c r="R5" s="15">
        <f t="shared" si="0"/>
        <v>175</v>
      </c>
      <c r="S5" s="15" t="e">
        <f t="shared" si="0"/>
        <v>#N/A</v>
      </c>
      <c r="T5" s="15" t="e">
        <f t="shared" si="0"/>
        <v>#N/A</v>
      </c>
      <c r="U5" s="15" t="e">
        <f t="shared" si="0"/>
        <v>#N/A</v>
      </c>
      <c r="V5" s="15">
        <f t="shared" si="0"/>
        <v>150</v>
      </c>
      <c r="W5" s="15">
        <f t="shared" si="0"/>
        <v>180</v>
      </c>
      <c r="X5" s="15" t="e">
        <f t="shared" si="0"/>
        <v>#N/A</v>
      </c>
      <c r="Y5" s="15" t="e">
        <f t="shared" si="0"/>
        <v>#N/A</v>
      </c>
      <c r="Z5" s="15" t="e">
        <f t="shared" si="0"/>
        <v>#N/A</v>
      </c>
      <c r="AA5" s="15" t="e">
        <f t="shared" si="0"/>
        <v>#N/A</v>
      </c>
      <c r="AB5" s="15" t="e">
        <f t="shared" si="0"/>
        <v>#N/A</v>
      </c>
      <c r="AC5" s="15" t="e">
        <f t="shared" si="0"/>
        <v>#N/A</v>
      </c>
      <c r="AD5" s="15" t="e">
        <f t="shared" si="0"/>
        <v>#N/A</v>
      </c>
      <c r="AE5" s="15" t="e">
        <f t="shared" si="0"/>
        <v>#N/A</v>
      </c>
      <c r="AF5" s="15" t="e">
        <f t="shared" si="0"/>
        <v>#N/A</v>
      </c>
    </row>
    <row r="14" spans="1:32" hidden="1" x14ac:dyDescent="0.25"/>
    <row r="15" spans="1:32" hidden="1" x14ac:dyDescent="0.25"/>
    <row r="16" spans="1:32" hidden="1" x14ac:dyDescent="0.25"/>
    <row r="18" spans="1:36" x14ac:dyDescent="0.25">
      <c r="A18" s="3"/>
      <c r="B18" s="2">
        <v>42705</v>
      </c>
      <c r="C18" s="2">
        <f>B18+1</f>
        <v>42706</v>
      </c>
      <c r="D18" s="2">
        <f>C18+1</f>
        <v>42707</v>
      </c>
      <c r="E18" s="2">
        <f t="shared" ref="E18:AF18" si="1">D18+1</f>
        <v>42708</v>
      </c>
      <c r="F18" s="2">
        <f t="shared" si="1"/>
        <v>42709</v>
      </c>
      <c r="G18" s="2">
        <f t="shared" si="1"/>
        <v>42710</v>
      </c>
      <c r="H18" s="2">
        <f t="shared" si="1"/>
        <v>42711</v>
      </c>
      <c r="I18" s="2">
        <f t="shared" si="1"/>
        <v>42712</v>
      </c>
      <c r="J18" s="2">
        <f t="shared" si="1"/>
        <v>42713</v>
      </c>
      <c r="K18" s="2">
        <f t="shared" si="1"/>
        <v>42714</v>
      </c>
      <c r="L18" s="2">
        <f t="shared" si="1"/>
        <v>42715</v>
      </c>
      <c r="M18" s="2">
        <f t="shared" si="1"/>
        <v>42716</v>
      </c>
      <c r="N18" s="2">
        <f t="shared" si="1"/>
        <v>42717</v>
      </c>
      <c r="O18" s="2">
        <f t="shared" si="1"/>
        <v>42718</v>
      </c>
      <c r="P18" s="2">
        <f t="shared" si="1"/>
        <v>42719</v>
      </c>
      <c r="Q18" s="2">
        <f t="shared" si="1"/>
        <v>42720</v>
      </c>
      <c r="R18" s="2">
        <f t="shared" si="1"/>
        <v>42721</v>
      </c>
      <c r="S18" s="2">
        <f t="shared" si="1"/>
        <v>42722</v>
      </c>
      <c r="T18" s="2">
        <f t="shared" si="1"/>
        <v>42723</v>
      </c>
      <c r="U18" s="2">
        <f t="shared" si="1"/>
        <v>42724</v>
      </c>
      <c r="V18" s="2">
        <f t="shared" si="1"/>
        <v>42725</v>
      </c>
      <c r="W18" s="2">
        <f t="shared" si="1"/>
        <v>42726</v>
      </c>
      <c r="X18" s="2">
        <f t="shared" si="1"/>
        <v>42727</v>
      </c>
      <c r="Y18" s="2">
        <f t="shared" si="1"/>
        <v>42728</v>
      </c>
      <c r="Z18" s="2">
        <f t="shared" si="1"/>
        <v>42729</v>
      </c>
      <c r="AA18" s="2">
        <f t="shared" si="1"/>
        <v>42730</v>
      </c>
      <c r="AB18" s="2">
        <f t="shared" si="1"/>
        <v>42731</v>
      </c>
      <c r="AC18" s="2">
        <f t="shared" si="1"/>
        <v>42732</v>
      </c>
      <c r="AD18" s="2">
        <f t="shared" si="1"/>
        <v>42733</v>
      </c>
      <c r="AE18" s="2">
        <f t="shared" si="1"/>
        <v>42734</v>
      </c>
      <c r="AF18" s="2">
        <f t="shared" si="1"/>
        <v>42735</v>
      </c>
    </row>
    <row r="19" spans="1:36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6" s="6" customFormat="1" x14ac:dyDescent="0.25">
      <c r="A20" s="5" t="s">
        <v>0</v>
      </c>
      <c r="B20" s="17">
        <v>95.774000000000001</v>
      </c>
      <c r="C20" s="17">
        <v>98.88</v>
      </c>
      <c r="D20" s="17">
        <v>85.713999999999999</v>
      </c>
      <c r="E20" s="17">
        <v>112.011</v>
      </c>
      <c r="F20" s="17"/>
      <c r="G20" s="17"/>
      <c r="H20" s="17">
        <v>150</v>
      </c>
      <c r="I20" s="17">
        <v>15</v>
      </c>
      <c r="J20" s="17">
        <v>18</v>
      </c>
      <c r="K20" s="17"/>
      <c r="L20" s="17"/>
      <c r="M20" s="17"/>
      <c r="N20" s="17"/>
      <c r="O20" s="17">
        <v>19</v>
      </c>
      <c r="P20" s="17">
        <v>20</v>
      </c>
      <c r="Q20" s="17">
        <v>21</v>
      </c>
      <c r="R20" s="17">
        <v>25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3" t="e">
        <f>#REF!</f>
        <v>#REF!</v>
      </c>
    </row>
    <row r="21" spans="1:36" s="6" customFormat="1" x14ac:dyDescent="0.25">
      <c r="A21" s="5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3" t="e">
        <f>#REF!</f>
        <v>#REF!</v>
      </c>
    </row>
    <row r="22" spans="1:36" s="6" customFormat="1" x14ac:dyDescent="0.25">
      <c r="A22" s="5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3" t="e">
        <f>#REF!</f>
        <v>#REF!</v>
      </c>
    </row>
    <row r="23" spans="1:36" s="6" customFormat="1" x14ac:dyDescent="0.25">
      <c r="A23" s="5"/>
      <c r="B23" s="18" t="str">
        <f>IFERROR(HLOOKUP(B19,#REF!,2,FALSE),"")</f>
        <v/>
      </c>
      <c r="C23" s="18" t="str">
        <f>IFERROR(HLOOKUP(C19,#REF!,2,FALSE),"")</f>
        <v/>
      </c>
      <c r="D23" s="18" t="str">
        <f>IFERROR(HLOOKUP(D19,#REF!,2,FALSE),"")</f>
        <v/>
      </c>
      <c r="E23" s="18" t="str">
        <f>IFERROR(HLOOKUP(E19,#REF!,2,FALSE),"")</f>
        <v/>
      </c>
      <c r="F23" s="18" t="str">
        <f>IFERROR(HLOOKUP(F19,#REF!,2,FALSE),"")</f>
        <v/>
      </c>
      <c r="G23" s="18" t="str">
        <f>IFERROR(HLOOKUP(G19,#REF!,2,FALSE),"")</f>
        <v/>
      </c>
      <c r="H23" s="18" t="str">
        <f>IFERROR(HLOOKUP(H19,#REF!,2,FALSE),"")</f>
        <v/>
      </c>
      <c r="I23" s="18" t="str">
        <f>IFERROR(HLOOKUP(I19,#REF!,2,FALSE),"")</f>
        <v/>
      </c>
      <c r="J23" s="18" t="str">
        <f>IFERROR(HLOOKUP(J19,#REF!,2,FALSE),"")</f>
        <v/>
      </c>
      <c r="K23" s="18" t="str">
        <f>IFERROR(HLOOKUP(K19,#REF!,2,FALSE),"")</f>
        <v/>
      </c>
      <c r="L23" s="18" t="str">
        <f>IFERROR(HLOOKUP(L19,#REF!,2,FALSE),"")</f>
        <v/>
      </c>
      <c r="M23" s="18" t="str">
        <f>IFERROR(HLOOKUP(M19,#REF!,2,FALSE),"")</f>
        <v/>
      </c>
      <c r="N23" s="18" t="str">
        <f>IFERROR(HLOOKUP(N19,#REF!,2,FALSE),"")</f>
        <v/>
      </c>
      <c r="O23" s="18" t="str">
        <f>IFERROR(HLOOKUP(O19,#REF!,2,FALSE),"")</f>
        <v/>
      </c>
      <c r="P23" s="18" t="str">
        <f>IFERROR(HLOOKUP(P19,#REF!,2,FALSE),"")</f>
        <v/>
      </c>
      <c r="Q23" s="18" t="str">
        <f>IFERROR(HLOOKUP(Q19,#REF!,2,FALSE),"")</f>
        <v/>
      </c>
      <c r="R23" s="18" t="str">
        <f>IFERROR(HLOOKUP(R19,#REF!,2,FALSE),"")</f>
        <v/>
      </c>
      <c r="S23" s="18" t="str">
        <f>IFERROR(HLOOKUP(S19,#REF!,2,FALSE),"")</f>
        <v/>
      </c>
      <c r="T23" s="18" t="str">
        <f>IFERROR(HLOOKUP(T19,#REF!,2,FALSE),"")</f>
        <v/>
      </c>
      <c r="U23" s="18" t="str">
        <f>IFERROR(HLOOKUP(U19,#REF!,2,FALSE),"")</f>
        <v/>
      </c>
      <c r="V23" s="18" t="str">
        <f>IFERROR(HLOOKUP(V19,#REF!,2,FALSE),"")</f>
        <v/>
      </c>
      <c r="W23" s="18" t="str">
        <f>IFERROR(HLOOKUP(W19,#REF!,2,FALSE),"")</f>
        <v/>
      </c>
      <c r="X23" s="18" t="str">
        <f>IFERROR(HLOOKUP(X19,#REF!,2,FALSE),"")</f>
        <v/>
      </c>
      <c r="Y23" s="18" t="str">
        <f>IFERROR(HLOOKUP(Y19,#REF!,2,FALSE),"")</f>
        <v/>
      </c>
      <c r="Z23" s="18" t="str">
        <f>IFERROR(HLOOKUP(Z19,#REF!,2,FALSE),"")</f>
        <v/>
      </c>
      <c r="AA23" s="18" t="str">
        <f>IFERROR(HLOOKUP(AA19,#REF!,2,FALSE),"")</f>
        <v/>
      </c>
      <c r="AB23" s="18" t="str">
        <f>IFERROR(HLOOKUP(AB19,#REF!,2,FALSE),"")</f>
        <v/>
      </c>
      <c r="AC23" s="18" t="str">
        <f>IFERROR(HLOOKUP(AC19,#REF!,2,FALSE),"")</f>
        <v/>
      </c>
      <c r="AD23" s="18" t="str">
        <f>IFERROR(HLOOKUP(AD19,#REF!,2,FALSE),"")</f>
        <v/>
      </c>
      <c r="AE23" s="18" t="str">
        <f>IFERROR(HLOOKUP(AE19,#REF!,2,FALSE),"")</f>
        <v/>
      </c>
      <c r="AF23" s="18" t="str">
        <f>IFERROR(HLOOKUP(AF19,#REF!,2,FALSE),"")</f>
        <v/>
      </c>
      <c r="AG23" s="13" t="e">
        <f>#REF!</f>
        <v>#REF!</v>
      </c>
    </row>
    <row r="24" spans="1:36" s="8" customFormat="1" x14ac:dyDescent="0.25">
      <c r="A24" s="7"/>
      <c r="B24" s="19">
        <v>95.774000000000001</v>
      </c>
      <c r="C24" s="19">
        <v>98.88</v>
      </c>
      <c r="D24" s="19">
        <v>85.713999999999999</v>
      </c>
      <c r="E24" s="19">
        <v>112.011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3" t="e">
        <f>#REF!</f>
        <v>#REF!</v>
      </c>
      <c r="AH24" s="6"/>
      <c r="AI24" s="6"/>
      <c r="AJ24" s="6"/>
    </row>
    <row r="25" spans="1:36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13"/>
      <c r="AH25" s="6"/>
      <c r="AI25" s="6"/>
      <c r="AJ25" s="6"/>
    </row>
    <row r="26" spans="1:36" s="6" customFormat="1" x14ac:dyDescent="0.25">
      <c r="A26" s="5"/>
      <c r="B26" s="17">
        <v>26.73</v>
      </c>
      <c r="C26" s="17">
        <v>25.097000000000001</v>
      </c>
      <c r="D26" s="17">
        <v>25.751999999999999</v>
      </c>
      <c r="E26" s="17">
        <v>26.856000000000002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3" t="e">
        <f>#REF!</f>
        <v>#REF!</v>
      </c>
    </row>
    <row r="27" spans="1:36" s="6" customFormat="1" x14ac:dyDescent="0.25">
      <c r="A27" s="5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3" t="e">
        <f>#REF!</f>
        <v>#REF!</v>
      </c>
    </row>
    <row r="28" spans="1:36" s="6" customFormat="1" x14ac:dyDescent="0.25">
      <c r="A28" s="5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3" t="e">
        <f>#REF!</f>
        <v>#REF!</v>
      </c>
    </row>
    <row r="29" spans="1:36" s="6" customFormat="1" x14ac:dyDescent="0.25">
      <c r="A29" s="5"/>
      <c r="B29" s="18" t="str">
        <f>IFERROR(HLOOKUP(B25,#REF!,3,FALSE),"")</f>
        <v/>
      </c>
      <c r="C29" s="18" t="str">
        <f>IFERROR(HLOOKUP(C25,#REF!,3,FALSE),"")</f>
        <v/>
      </c>
      <c r="D29" s="18" t="str">
        <f>IFERROR(HLOOKUP(D25,#REF!,3,FALSE),"")</f>
        <v/>
      </c>
      <c r="E29" s="18" t="str">
        <f>IFERROR(HLOOKUP(E25,#REF!,3,FALSE),"")</f>
        <v/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3" t="e">
        <f>#REF!</f>
        <v>#REF!</v>
      </c>
    </row>
    <row r="30" spans="1:36" s="8" customFormat="1" x14ac:dyDescent="0.25">
      <c r="A30" s="7"/>
      <c r="B30" s="19">
        <v>26.73</v>
      </c>
      <c r="C30" s="19">
        <v>25.097000000000001</v>
      </c>
      <c r="D30" s="19">
        <v>25.751999999999999</v>
      </c>
      <c r="E30" s="19">
        <v>26.856000000000002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4" t="e">
        <f>#REF!</f>
        <v>#REF!</v>
      </c>
      <c r="AH30" s="6"/>
      <c r="AI30" s="6"/>
      <c r="AJ30" s="6"/>
    </row>
    <row r="31" spans="1:36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H31" s="6"/>
      <c r="AI31" s="6"/>
      <c r="AJ31" s="6"/>
    </row>
    <row r="32" spans="1:36" s="6" customFormat="1" x14ac:dyDescent="0.25">
      <c r="A32" s="5" t="s">
        <v>0</v>
      </c>
      <c r="B32" s="17">
        <v>25.815000000000001</v>
      </c>
      <c r="C32" s="17">
        <v>24.34</v>
      </c>
      <c r="D32" s="17">
        <v>24.192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>
        <v>150</v>
      </c>
      <c r="P32" s="17">
        <v>150</v>
      </c>
      <c r="Q32" s="17">
        <v>150</v>
      </c>
      <c r="R32" s="17">
        <v>150</v>
      </c>
      <c r="S32" s="17"/>
      <c r="T32" s="17"/>
      <c r="U32" s="17"/>
      <c r="V32" s="17">
        <v>150</v>
      </c>
      <c r="W32" s="17">
        <v>180</v>
      </c>
      <c r="X32" s="17"/>
      <c r="Y32" s="17"/>
      <c r="Z32" s="17"/>
      <c r="AA32" s="17"/>
      <c r="AB32" s="17"/>
      <c r="AC32" s="17"/>
      <c r="AD32" s="17"/>
      <c r="AE32" s="17"/>
      <c r="AF32" s="17"/>
      <c r="AG32" s="13" t="e">
        <f>#REF!</f>
        <v>#REF!</v>
      </c>
    </row>
    <row r="33" spans="1:36" s="6" customFormat="1" x14ac:dyDescent="0.25">
      <c r="A33" s="5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3" t="e">
        <f>#REF!</f>
        <v>#REF!</v>
      </c>
    </row>
    <row r="34" spans="1:36" s="6" customFormat="1" x14ac:dyDescent="0.25">
      <c r="A34" s="5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3" t="e">
        <f>#REF!</f>
        <v>#REF!</v>
      </c>
    </row>
    <row r="35" spans="1:36" s="6" customFormat="1" x14ac:dyDescent="0.25">
      <c r="A35" s="5"/>
      <c r="B35" s="18" t="str">
        <f>IFERROR(HLOOKUP(B31,#REF!,4,FALSE),"")</f>
        <v/>
      </c>
      <c r="C35" s="18" t="str">
        <f>IFERROR(HLOOKUP(C31,#REF!,4,FALSE),"")</f>
        <v/>
      </c>
      <c r="D35" s="18" t="str">
        <f>IFERROR(HLOOKUP(D31,#REF!,4,FALSE),"")</f>
        <v/>
      </c>
      <c r="E35" s="18" t="str">
        <f>IFERROR(HLOOKUP(E31,#REF!,4,FALSE),"")</f>
        <v/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3" t="e">
        <f>#REF!</f>
        <v>#REF!</v>
      </c>
    </row>
    <row r="36" spans="1:36" s="8" customFormat="1" x14ac:dyDescent="0.25">
      <c r="A36" s="7"/>
      <c r="B36" s="19">
        <v>25.815000000000001</v>
      </c>
      <c r="C36" s="19">
        <v>24.34</v>
      </c>
      <c r="D36" s="19">
        <v>24.192</v>
      </c>
      <c r="E36" s="19">
        <v>24.19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4" t="e">
        <f>#REF!</f>
        <v>#REF!</v>
      </c>
      <c r="AH36" s="6"/>
      <c r="AI36" s="6"/>
      <c r="AJ36" s="6"/>
    </row>
    <row r="37" spans="1:36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H37" s="6"/>
      <c r="AI37" s="6"/>
      <c r="AJ37" s="6"/>
    </row>
    <row r="38" spans="1:36" s="6" customFormat="1" x14ac:dyDescent="0.25">
      <c r="A38" s="5" t="s">
        <v>0</v>
      </c>
      <c r="B38" s="17">
        <v>25.29</v>
      </c>
      <c r="C38" s="17">
        <v>23.937000000000001</v>
      </c>
      <c r="D38" s="17">
        <v>27.09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3" t="e">
        <f>#REF!</f>
        <v>#REF!</v>
      </c>
    </row>
    <row r="39" spans="1:36" s="6" customFormat="1" x14ac:dyDescent="0.25">
      <c r="A39" s="5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3" t="e">
        <f>#REF!</f>
        <v>#REF!</v>
      </c>
    </row>
    <row r="40" spans="1:36" s="6" customFormat="1" x14ac:dyDescent="0.25">
      <c r="A40" s="5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3" t="e">
        <f>#REF!</f>
        <v>#REF!</v>
      </c>
    </row>
    <row r="41" spans="1:36" s="6" customFormat="1" x14ac:dyDescent="0.25">
      <c r="A41" s="5"/>
      <c r="B41" s="18" t="str">
        <f>IFERROR(HLOOKUP(B37,#REF!,5,FALSE),"")</f>
        <v/>
      </c>
      <c r="C41" s="18" t="str">
        <f>IFERROR(HLOOKUP(C37,#REF!,5,FALSE),"")</f>
        <v/>
      </c>
      <c r="D41" s="18" t="str">
        <f>IFERROR(HLOOKUP(D37,#REF!,5,FALSE),"")</f>
        <v/>
      </c>
      <c r="E41" s="18" t="str">
        <f>IFERROR(HLOOKUP(E37,#REF!,5,FALSE),"")</f>
        <v/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3" t="e">
        <f>#REF!</f>
        <v>#REF!</v>
      </c>
    </row>
    <row r="42" spans="1:36" s="8" customFormat="1" x14ac:dyDescent="0.25">
      <c r="A42" s="7"/>
      <c r="B42" s="19">
        <v>25.29</v>
      </c>
      <c r="C42" s="19">
        <v>23.937000000000001</v>
      </c>
      <c r="D42" s="19">
        <v>27.09</v>
      </c>
      <c r="E42" s="19">
        <v>27.09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4" t="e">
        <f>#REF!</f>
        <v>#REF!</v>
      </c>
      <c r="AH42" s="6"/>
      <c r="AI42" s="6"/>
      <c r="AJ42" s="6"/>
    </row>
    <row r="43" spans="1:36" x14ac:dyDescent="0.2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H43" s="6"/>
      <c r="AI43" s="6"/>
      <c r="AJ43" s="6"/>
    </row>
    <row r="44" spans="1:36" s="6" customFormat="1" x14ac:dyDescent="0.25">
      <c r="A44" s="5" t="s">
        <v>0</v>
      </c>
      <c r="B44" s="17"/>
      <c r="C44" s="17">
        <v>30.39</v>
      </c>
      <c r="D44" s="17">
        <v>41.406999999999996</v>
      </c>
      <c r="E44" s="17">
        <v>40.042999999999999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3" t="e">
        <f>#REF!</f>
        <v>#REF!</v>
      </c>
    </row>
    <row r="45" spans="1:36" s="6" customFormat="1" x14ac:dyDescent="0.25">
      <c r="A45" s="5"/>
      <c r="B45" s="18">
        <v>38.299999999999997</v>
      </c>
      <c r="C45" s="18"/>
      <c r="D45" s="18">
        <v>37.154000000000003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3" t="e">
        <f>#REF!</f>
        <v>#REF!</v>
      </c>
    </row>
    <row r="46" spans="1:36" s="6" customFormat="1" x14ac:dyDescent="0.25">
      <c r="A46" s="5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3" t="e">
        <f>#REF!</f>
        <v>#REF!</v>
      </c>
    </row>
    <row r="47" spans="1:36" s="6" customFormat="1" x14ac:dyDescent="0.25">
      <c r="A47" s="5"/>
      <c r="B47" s="18" t="str">
        <f>IFERROR(HLOOKUP(B43,#REF!,6,FALSE),"")</f>
        <v/>
      </c>
      <c r="C47" s="18" t="str">
        <f>IFERROR(HLOOKUP(C43,#REF!,6,FALSE),"")</f>
        <v/>
      </c>
      <c r="D47" s="18" t="str">
        <f>IFERROR(HLOOKUP(D43,#REF!,6,FALSE),"")</f>
        <v/>
      </c>
      <c r="E47" s="18" t="str">
        <f>IFERROR(HLOOKUP(E43,#REF!,6,FALSE),"")</f>
        <v/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3" t="e">
        <f>#REF!</f>
        <v>#REF!</v>
      </c>
    </row>
    <row r="48" spans="1:36" s="8" customFormat="1" x14ac:dyDescent="0.25">
      <c r="A48" s="7"/>
      <c r="B48" s="19">
        <v>38.299999999999997</v>
      </c>
      <c r="C48" s="19">
        <v>38.299999999999997</v>
      </c>
      <c r="D48" s="19">
        <v>37.15</v>
      </c>
      <c r="E48" s="19">
        <v>40.042999999999999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4" t="e">
        <f>#REF!</f>
        <v>#REF!</v>
      </c>
      <c r="AH48" s="6"/>
      <c r="AI48" s="6"/>
      <c r="AJ48" s="6"/>
    </row>
    <row r="49" spans="1:36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H49" s="6"/>
      <c r="AI49" s="6"/>
      <c r="AJ49" s="6"/>
    </row>
    <row r="50" spans="1:36" s="6" customFormat="1" x14ac:dyDescent="0.25">
      <c r="A50" s="5" t="s">
        <v>0</v>
      </c>
      <c r="B50" s="17">
        <v>97.41</v>
      </c>
      <c r="C50" s="17"/>
      <c r="D50" s="17">
        <v>142.44</v>
      </c>
      <c r="E50" s="17">
        <v>131.55799999999999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3" t="e">
        <f>#REF!</f>
        <v>#REF!</v>
      </c>
    </row>
    <row r="51" spans="1:36" s="6" customFormat="1" x14ac:dyDescent="0.25">
      <c r="A51" s="5"/>
      <c r="B51" s="18">
        <v>160.94999999999999</v>
      </c>
      <c r="C51" s="18">
        <v>161.49100000000001</v>
      </c>
      <c r="D51" s="18">
        <v>165.46899999999999</v>
      </c>
      <c r="E51" s="18">
        <v>165.8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3" t="e">
        <f>#REF!</f>
        <v>#REF!</v>
      </c>
    </row>
    <row r="52" spans="1:36" s="6" customFormat="1" x14ac:dyDescent="0.25">
      <c r="A52" s="5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3" t="e">
        <f>#REF!</f>
        <v>#REF!</v>
      </c>
    </row>
    <row r="53" spans="1:36" s="6" customFormat="1" x14ac:dyDescent="0.25">
      <c r="A53" s="5"/>
      <c r="B53" s="18" t="str">
        <f>IFERROR(HLOOKUP(B49,#REF!,7,FALSE),"")</f>
        <v/>
      </c>
      <c r="C53" s="18" t="str">
        <f>IFERROR(HLOOKUP(C49,#REF!,7,FALSE),"")</f>
        <v/>
      </c>
      <c r="D53" s="18" t="str">
        <f>IFERROR(HLOOKUP(D49,#REF!,7,FALSE),"")</f>
        <v/>
      </c>
      <c r="E53" s="18" t="str">
        <f>IFERROR(HLOOKUP(E49,#REF!,7,FALSE),"")</f>
        <v/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3" t="e">
        <f>#REF!</f>
        <v>#REF!</v>
      </c>
    </row>
    <row r="54" spans="1:36" s="8" customFormat="1" x14ac:dyDescent="0.25">
      <c r="A54" s="7"/>
      <c r="B54" s="19">
        <v>160.94999999999999</v>
      </c>
      <c r="C54" s="19">
        <v>160.94999999999999</v>
      </c>
      <c r="D54" s="19">
        <v>165.46899999999999</v>
      </c>
      <c r="E54" s="19">
        <v>165.8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4" t="e">
        <f>#REF!</f>
        <v>#REF!</v>
      </c>
      <c r="AH54" s="6"/>
      <c r="AI54" s="6"/>
      <c r="AJ54" s="6"/>
    </row>
    <row r="55" spans="1:36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H55" s="6"/>
      <c r="AI55" s="6"/>
      <c r="AJ55" s="6"/>
    </row>
    <row r="56" spans="1:36" s="6" customFormat="1" x14ac:dyDescent="0.25">
      <c r="A56" s="5" t="s">
        <v>0</v>
      </c>
      <c r="B56" s="17">
        <v>99.728999999999999</v>
      </c>
      <c r="C56" s="17">
        <v>113.184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3" t="e">
        <f>#REF!</f>
        <v>#REF!</v>
      </c>
    </row>
    <row r="57" spans="1:36" s="6" customFormat="1" x14ac:dyDescent="0.25">
      <c r="A57" s="5"/>
      <c r="B57" s="18">
        <v>98.16</v>
      </c>
      <c r="C57" s="18">
        <v>98.024000000000001</v>
      </c>
      <c r="D57" s="18">
        <v>95.341999999999999</v>
      </c>
      <c r="E57" s="18">
        <v>94.424000000000007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3" t="e">
        <f>#REF!</f>
        <v>#REF!</v>
      </c>
    </row>
    <row r="58" spans="1:36" s="6" customFormat="1" x14ac:dyDescent="0.25">
      <c r="A58" s="5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3" t="e">
        <f>#REF!</f>
        <v>#REF!</v>
      </c>
    </row>
    <row r="59" spans="1:36" s="6" customFormat="1" x14ac:dyDescent="0.25">
      <c r="A59" s="5"/>
      <c r="B59" s="18" t="str">
        <f>IFERROR(HLOOKUP(B55,#REF!,8,FALSE),"")</f>
        <v/>
      </c>
      <c r="C59" s="18" t="str">
        <f>IFERROR(HLOOKUP(C55,#REF!,8,FALSE),"")</f>
        <v/>
      </c>
      <c r="D59" s="18" t="str">
        <f>IFERROR(HLOOKUP(D55,#REF!,8,FALSE),"")</f>
        <v/>
      </c>
      <c r="E59" s="18" t="str">
        <f>IFERROR(HLOOKUP(E55,#REF!,8,FALSE),"")</f>
        <v/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3" t="e">
        <f>#REF!</f>
        <v>#REF!</v>
      </c>
    </row>
    <row r="60" spans="1:36" s="8" customFormat="1" x14ac:dyDescent="0.25">
      <c r="A60" s="7"/>
      <c r="B60" s="19">
        <v>98.16</v>
      </c>
      <c r="C60" s="19">
        <v>113.184</v>
      </c>
      <c r="D60" s="19">
        <v>95.341999999999999</v>
      </c>
      <c r="E60" s="19">
        <v>94.424000000000007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4" t="e">
        <f>#REF!</f>
        <v>#REF!</v>
      </c>
      <c r="AH60" s="6"/>
      <c r="AI60" s="6"/>
      <c r="AJ60" s="6"/>
    </row>
    <row r="61" spans="1:36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H61" s="6"/>
      <c r="AI61" s="6"/>
      <c r="AJ61" s="6"/>
    </row>
    <row r="62" spans="1:36" s="6" customFormat="1" x14ac:dyDescent="0.25">
      <c r="A62" s="5" t="s">
        <v>0</v>
      </c>
      <c r="B62" s="17">
        <v>148.9</v>
      </c>
      <c r="C62" s="17">
        <v>171.99</v>
      </c>
      <c r="D62" s="17">
        <v>149.80500000000001</v>
      </c>
      <c r="E62" s="17">
        <v>130.29300000000001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3" t="e">
        <f>#REF!</f>
        <v>#REF!</v>
      </c>
    </row>
    <row r="63" spans="1:36" s="6" customFormat="1" x14ac:dyDescent="0.25">
      <c r="A63" s="5"/>
      <c r="B63" s="18">
        <v>155.83000000000001</v>
      </c>
      <c r="C63" s="18">
        <v>155.83000000000001</v>
      </c>
      <c r="D63" s="18">
        <v>151.61000000000001</v>
      </c>
      <c r="E63" s="18">
        <v>151.12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3" t="e">
        <f>#REF!</f>
        <v>#REF!</v>
      </c>
    </row>
    <row r="64" spans="1:36" s="6" customFormat="1" x14ac:dyDescent="0.25">
      <c r="A64" s="5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3" t="e">
        <f>#REF!</f>
        <v>#REF!</v>
      </c>
    </row>
    <row r="65" spans="1:36" s="6" customFormat="1" x14ac:dyDescent="0.25">
      <c r="A65" s="5"/>
      <c r="B65" s="18" t="str">
        <f>IFERROR(HLOOKUP(B61,#REF!,9,FALSE),"")</f>
        <v/>
      </c>
      <c r="C65" s="18" t="str">
        <f>IFERROR(HLOOKUP(C61,#REF!,9,FALSE),"")</f>
        <v/>
      </c>
      <c r="D65" s="18" t="str">
        <f>IFERROR(HLOOKUP(D61,#REF!,9,FALSE),"")</f>
        <v/>
      </c>
      <c r="E65" s="18" t="str">
        <f>IFERROR(HLOOKUP(E61,#REF!,9,FALSE),"")</f>
        <v/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3" t="e">
        <f>#REF!</f>
        <v>#REF!</v>
      </c>
    </row>
    <row r="66" spans="1:36" s="8" customFormat="1" x14ac:dyDescent="0.25">
      <c r="A66" s="7"/>
      <c r="B66" s="19">
        <v>148.9</v>
      </c>
      <c r="C66" s="19">
        <v>171.99</v>
      </c>
      <c r="D66" s="19">
        <v>151.61000000000001</v>
      </c>
      <c r="E66" s="19">
        <v>151.12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4" t="e">
        <f>#REF!</f>
        <v>#REF!</v>
      </c>
      <c r="AH66" s="6"/>
      <c r="AI66" s="6"/>
      <c r="AJ66" s="6"/>
    </row>
    <row r="67" spans="1:36" x14ac:dyDescent="0.25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H67" s="6"/>
      <c r="AI67" s="6"/>
      <c r="AJ67" s="6"/>
    </row>
    <row r="68" spans="1:36" s="6" customFormat="1" x14ac:dyDescent="0.25">
      <c r="A68" s="5" t="s">
        <v>0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3" t="e">
        <f>#REF!</f>
        <v>#REF!</v>
      </c>
    </row>
    <row r="69" spans="1:36" s="6" customFormat="1" x14ac:dyDescent="0.25">
      <c r="A69" s="5"/>
      <c r="B69" s="20"/>
      <c r="C69" s="20"/>
      <c r="D69" s="20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3" t="e">
        <f>#REF!</f>
        <v>#REF!</v>
      </c>
    </row>
    <row r="70" spans="1:36" s="6" customFormat="1" x14ac:dyDescent="0.25">
      <c r="A70" s="5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3" t="e">
        <f>#REF!</f>
        <v>#REF!</v>
      </c>
    </row>
    <row r="71" spans="1:36" s="6" customFormat="1" x14ac:dyDescent="0.25">
      <c r="A71" s="5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3" t="e">
        <f>#REF!</f>
        <v>#REF!</v>
      </c>
    </row>
    <row r="72" spans="1:36" x14ac:dyDescent="0.25">
      <c r="AG72" s="9"/>
      <c r="AH72" s="6"/>
      <c r="AI72" s="6"/>
      <c r="AJ72" s="6"/>
    </row>
    <row r="73" spans="1:36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2"/>
      <c r="AH73" s="6"/>
      <c r="AI73" s="6"/>
      <c r="AJ73" s="6"/>
    </row>
    <row r="74" spans="1:36" x14ac:dyDescent="0.25">
      <c r="A74" s="23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2"/>
      <c r="AH74" s="6"/>
      <c r="AI74" s="6"/>
      <c r="AJ74" s="6"/>
    </row>
    <row r="75" spans="1:36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2"/>
      <c r="AH75" s="6"/>
      <c r="AI75" s="6"/>
      <c r="AJ75" s="6"/>
    </row>
    <row r="76" spans="1:36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2"/>
      <c r="AH76" s="6"/>
      <c r="AI76" s="6"/>
      <c r="AJ76" s="6"/>
    </row>
    <row r="77" spans="1:36" x14ac:dyDescent="0.25">
      <c r="A77" s="23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2"/>
      <c r="AH77" s="6"/>
      <c r="AI77" s="6"/>
      <c r="AJ77" s="6"/>
    </row>
    <row r="78" spans="1:36" x14ac:dyDescent="0.25">
      <c r="A78" s="23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2"/>
      <c r="AH78" s="6"/>
      <c r="AI78" s="6"/>
      <c r="AJ78" s="6"/>
    </row>
    <row r="79" spans="1:36" x14ac:dyDescent="0.25">
      <c r="A79" s="23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2"/>
      <c r="AH79" s="6"/>
      <c r="AI79" s="6"/>
      <c r="AJ79" s="6"/>
    </row>
    <row r="80" spans="1:36" x14ac:dyDescent="0.25">
      <c r="A80" s="23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2"/>
      <c r="AH80" s="6"/>
      <c r="AI80" s="6"/>
      <c r="AJ80" s="6"/>
    </row>
    <row r="81" spans="1:36" x14ac:dyDescent="0.25">
      <c r="A81" s="23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2"/>
      <c r="AH81" s="6"/>
      <c r="AI81" s="6"/>
      <c r="AJ81" s="6"/>
    </row>
    <row r="82" spans="1:36" x14ac:dyDescent="0.25">
      <c r="A82" s="23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2"/>
      <c r="AH82" s="6"/>
      <c r="AI82" s="6"/>
      <c r="AJ82" s="6"/>
    </row>
    <row r="83" spans="1:36" x14ac:dyDescent="0.25">
      <c r="A83" s="24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2"/>
      <c r="AH83" s="6"/>
      <c r="AI83" s="6"/>
      <c r="AJ83" s="6"/>
    </row>
    <row r="84" spans="1:36" x14ac:dyDescent="0.2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2"/>
      <c r="AH84" s="6"/>
      <c r="AI84" s="6"/>
      <c r="AJ84" s="6"/>
    </row>
    <row r="85" spans="1:36" x14ac:dyDescent="0.25">
      <c r="A85" s="10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2"/>
      <c r="AH85" s="6"/>
      <c r="AI85" s="6"/>
      <c r="AJ85" s="6"/>
    </row>
    <row r="86" spans="1:36" x14ac:dyDescent="0.25">
      <c r="A86" s="10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2"/>
    </row>
    <row r="87" spans="1:36" x14ac:dyDescent="0.25">
      <c r="A87" s="25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2"/>
    </row>
    <row r="88" spans="1:36" x14ac:dyDescent="0.25">
      <c r="A88" s="25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2"/>
    </row>
    <row r="89" spans="1:36" x14ac:dyDescent="0.25">
      <c r="A89" s="25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2"/>
    </row>
    <row r="90" spans="1:36" x14ac:dyDescent="0.25">
      <c r="A90" s="25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2"/>
    </row>
    <row r="91" spans="1:36" x14ac:dyDescent="0.25">
      <c r="A91" s="25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2"/>
    </row>
    <row r="92" spans="1:36" x14ac:dyDescent="0.25">
      <c r="A92" s="10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2"/>
    </row>
    <row r="93" spans="1:36" ht="38.25" customHeight="1" x14ac:dyDescent="0.25">
      <c r="A93" s="27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8"/>
    </row>
    <row r="94" spans="1:36" x14ac:dyDescent="0.25">
      <c r="AG94" s="9"/>
    </row>
    <row r="95" spans="1:36" x14ac:dyDescent="0.25">
      <c r="AG95" s="9"/>
    </row>
    <row r="96" spans="1:36" x14ac:dyDescent="0.25">
      <c r="AG96" s="9"/>
    </row>
  </sheetData>
  <conditionalFormatting sqref="B30:AF30">
    <cfRule type="expression" dxfId="18" priority="17">
      <formula>AND(ROUND(B30,0)&lt;&gt;ROUND(B26,0),ROUND(B30,0)&lt;&gt;ROUND(B27,0),ROUND(B30,0)&lt;&gt;ROUND(B28,0))</formula>
    </cfRule>
    <cfRule type="expression" dxfId="17" priority="18">
      <formula>OR(B30&gt;A30*1.1,B30&lt;A30*0.9)</formula>
    </cfRule>
  </conditionalFormatting>
  <conditionalFormatting sqref="B48:AF48">
    <cfRule type="expression" dxfId="16" priority="11">
      <formula>AND(ROUND(B48,0)&lt;&gt;ROUND(B44,0),ROUND(B48,0)&lt;&gt;ROUND(B45,0),ROUND(B48,0)&lt;&gt;ROUND(B46,0))</formula>
    </cfRule>
    <cfRule type="expression" dxfId="15" priority="12">
      <formula>OR(B48&gt;A48*1.1,B48&lt;A48*0.9)</formula>
    </cfRule>
  </conditionalFormatting>
  <conditionalFormatting sqref="B54:AF54">
    <cfRule type="expression" dxfId="14" priority="9">
      <formula>AND(ROUND(B54,0)&lt;&gt;ROUND(B50,0),ROUND(B54,0)&lt;&gt;ROUND(B51,0),ROUND(B54,0)&lt;&gt;ROUND(B52,0))</formula>
    </cfRule>
    <cfRule type="expression" dxfId="13" priority="10">
      <formula>OR(B54&gt;A54*1.1,B54&lt;A54*0.9)</formula>
    </cfRule>
  </conditionalFormatting>
  <conditionalFormatting sqref="B24:AF24">
    <cfRule type="expression" dxfId="10" priority="21">
      <formula>AND(ROUND(B24,0)&lt;&gt;ROUND(B20,0),ROUND(B24,0)&lt;&gt;ROUND(B21,0),ROUND(B24,0)&lt;&gt;ROUND(B22,0))</formula>
    </cfRule>
    <cfRule type="expression" dxfId="9" priority="22">
      <formula>OR(B24&gt;A24*1.1,B24&lt;A24*0.9)</formula>
    </cfRule>
  </conditionalFormatting>
  <conditionalFormatting sqref="B36:AF36">
    <cfRule type="expression" dxfId="8" priority="15">
      <formula>AND(ROUND(B36,0)&lt;&gt;ROUND(B32,0),ROUND(B36,0)&lt;&gt;ROUND(B33,0),ROUND(B36,0)&lt;&gt;ROUND(B34,0))</formula>
    </cfRule>
    <cfRule type="expression" dxfId="7" priority="16">
      <formula>OR(B36&gt;A36*1.1,B36&lt;A36*0.9)</formula>
    </cfRule>
  </conditionalFormatting>
  <conditionalFormatting sqref="B42:AF42">
    <cfRule type="expression" dxfId="6" priority="13">
      <formula>AND(ROUND(B42,0)&lt;&gt;ROUND(B38,0),ROUND(B42,0)&lt;&gt;ROUND(B39,0),ROUND(B42,0)&lt;&gt;ROUND(B40,0))</formula>
    </cfRule>
    <cfRule type="expression" dxfId="5" priority="14">
      <formula>OR(B42&gt;A42*1.1,B42&lt;A42*0.9)</formula>
    </cfRule>
  </conditionalFormatting>
  <conditionalFormatting sqref="B60:AF60">
    <cfRule type="expression" dxfId="4" priority="7">
      <formula>AND(ROUND(B60,0)&lt;&gt;ROUND(B56,0),ROUND(B60,0)&lt;&gt;ROUND(B57,0),ROUND(B60,0)&lt;&gt;ROUND(B58,0))</formula>
    </cfRule>
    <cfRule type="expression" dxfId="3" priority="8">
      <formula>OR(B60&gt;A60*1.1,B60&lt;A60*0.9)</formula>
    </cfRule>
  </conditionalFormatting>
  <conditionalFormatting sqref="B66:AF66">
    <cfRule type="expression" dxfId="2" priority="5">
      <formula>AND(ROUND(B66,0)&lt;&gt;ROUND(B62,0),ROUND(B66,0)&lt;&gt;ROUND(B63,0),ROUND(B66,0)&lt;&gt;ROUND(B64,0))</formula>
    </cfRule>
    <cfRule type="expression" dxfId="1" priority="6">
      <formula>OR(B66&gt;A66*1.1,B66&lt;A66*0.9)</formula>
    </cfRule>
  </conditionalFormatting>
  <conditionalFormatting sqref="B93:AF93 B5:AF5">
    <cfRule type="expression" dxfId="0" priority="1">
      <formula>ISERROR(B5)</formula>
    </cfRule>
  </conditionalFormatting>
  <dataValidations count="1">
    <dataValidation type="list" allowBlank="1" showInputMessage="1" showErrorMessage="1" sqref="A4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2016-11</vt:lpstr>
    </vt:vector>
  </TitlesOfParts>
  <Company>ОАО ВСНК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ChachkinDN</dc:creator>
  <cp:lastModifiedBy>Вологжин Дмитрий Николаевич</cp:lastModifiedBy>
  <dcterms:created xsi:type="dcterms:W3CDTF">2016-11-28T02:09:03Z</dcterms:created>
  <dcterms:modified xsi:type="dcterms:W3CDTF">2016-12-05T03:58:47Z</dcterms:modified>
</cp:coreProperties>
</file>