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5470" windowHeight="15420" activeTab="3"/>
  </bookViews>
  <sheets>
    <sheet name="МНОГОЛИСТОВЫЕ" sheetId="2" r:id="rId1"/>
    <sheet name="МАЛОЛИСТОВЫЕ" sheetId="4" r:id="rId2"/>
    <sheet name="СЕТКА" sheetId="6" r:id="rId3"/>
    <sheet name="Прокат полосовой" sheetId="7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7" l="1"/>
  <c r="W21" i="7" l="1"/>
  <c r="F21" i="7"/>
  <c r="L21" i="7" s="1"/>
  <c r="W20" i="7"/>
  <c r="F20" i="7"/>
  <c r="L20" i="7" s="1"/>
  <c r="W19" i="7"/>
  <c r="F19" i="7"/>
  <c r="L19" i="7" s="1"/>
  <c r="W18" i="7"/>
  <c r="F18" i="7"/>
  <c r="L18" i="7" s="1"/>
  <c r="W17" i="7"/>
  <c r="F17" i="7"/>
  <c r="L17" i="7" s="1"/>
  <c r="W16" i="7"/>
  <c r="F16" i="7"/>
  <c r="L16" i="7" s="1"/>
  <c r="W15" i="7"/>
  <c r="F15" i="7"/>
  <c r="L15" i="7" s="1"/>
  <c r="W14" i="7"/>
  <c r="F14" i="7"/>
  <c r="L14" i="7" s="1"/>
  <c r="W13" i="7"/>
  <c r="F13" i="7"/>
  <c r="L13" i="7" s="1"/>
  <c r="W12" i="7"/>
  <c r="F12" i="7"/>
  <c r="L12" i="7" s="1"/>
  <c r="W11" i="7"/>
  <c r="F11" i="7"/>
  <c r="L11" i="7" s="1"/>
  <c r="W10" i="7"/>
  <c r="F10" i="7"/>
  <c r="L10" i="7" s="1"/>
  <c r="W9" i="7"/>
  <c r="F9" i="7"/>
  <c r="L9" i="7" s="1"/>
  <c r="W8" i="7"/>
  <c r="F8" i="7"/>
  <c r="L8" i="7" s="1"/>
  <c r="W7" i="7"/>
  <c r="L7" i="7"/>
  <c r="C64" i="4" l="1"/>
  <c r="C63" i="4"/>
  <c r="C62" i="4"/>
  <c r="C61" i="4"/>
  <c r="C60" i="4"/>
  <c r="G60" i="4" l="1"/>
  <c r="H60" i="4"/>
  <c r="F60" i="4"/>
  <c r="B52" i="4" l="1"/>
  <c r="T33" i="4"/>
  <c r="R33" i="4"/>
  <c r="T32" i="4" s="1"/>
  <c r="T30" i="4"/>
  <c r="R30" i="4"/>
  <c r="T31" i="4" s="1"/>
  <c r="B64" i="4" l="1"/>
  <c r="G52" i="4"/>
  <c r="H52" i="4" s="1"/>
  <c r="D37" i="2" l="1"/>
  <c r="I6" i="2" l="1"/>
  <c r="P33" i="4" l="1"/>
  <c r="N33" i="4"/>
  <c r="L33" i="4"/>
  <c r="J33" i="4"/>
  <c r="H33" i="4"/>
  <c r="F33" i="4"/>
  <c r="D33" i="4"/>
  <c r="B33" i="4"/>
  <c r="D32" i="4" l="1"/>
  <c r="H32" i="4"/>
  <c r="L32" i="4"/>
  <c r="P30" i="4"/>
  <c r="N30" i="4"/>
  <c r="L30" i="4"/>
  <c r="J30" i="4"/>
  <c r="H30" i="4"/>
  <c r="F30" i="4"/>
  <c r="D30" i="4"/>
  <c r="B30" i="4"/>
  <c r="D31" i="4" l="1"/>
  <c r="H31" i="4"/>
  <c r="L31" i="4"/>
  <c r="P31" i="4"/>
  <c r="P32" i="4"/>
  <c r="D36" i="2"/>
  <c r="D35" i="2"/>
  <c r="D29" i="2"/>
  <c r="T20" i="2"/>
  <c r="B20" i="2"/>
  <c r="I20" i="2" s="1"/>
  <c r="T19" i="2"/>
  <c r="I19" i="2"/>
  <c r="B19" i="2"/>
  <c r="T18" i="2"/>
  <c r="B18" i="2"/>
  <c r="I18" i="2" s="1"/>
  <c r="T17" i="2"/>
  <c r="B17" i="2"/>
  <c r="I17" i="2" s="1"/>
  <c r="T16" i="2"/>
  <c r="B16" i="2"/>
  <c r="I16" i="2" s="1"/>
  <c r="T15" i="2"/>
  <c r="B15" i="2"/>
  <c r="I15" i="2" s="1"/>
  <c r="T14" i="2"/>
  <c r="B14" i="2"/>
  <c r="I14" i="2" s="1"/>
  <c r="T13" i="2"/>
  <c r="B13" i="2"/>
  <c r="I13" i="2" s="1"/>
  <c r="T12" i="2"/>
  <c r="B12" i="2"/>
  <c r="I12" i="2" s="1"/>
  <c r="T11" i="2"/>
  <c r="B11" i="2"/>
  <c r="I11" i="2" s="1"/>
  <c r="T10" i="2"/>
  <c r="B10" i="2"/>
  <c r="I10" i="2" s="1"/>
  <c r="T9" i="2"/>
  <c r="B9" i="2"/>
  <c r="I9" i="2" s="1"/>
  <c r="T8" i="2"/>
  <c r="B8" i="2"/>
  <c r="I8" i="2" s="1"/>
  <c r="T7" i="2"/>
  <c r="B7" i="2"/>
  <c r="I7" i="2" s="1"/>
  <c r="T6" i="2"/>
  <c r="B6" i="2"/>
  <c r="B51" i="4" l="1"/>
  <c r="B50" i="4"/>
  <c r="B49" i="4"/>
  <c r="B48" i="4"/>
  <c r="G49" i="4" l="1"/>
  <c r="H49" i="4" s="1"/>
  <c r="B61" i="4"/>
  <c r="G51" i="4"/>
  <c r="H51" i="4" s="1"/>
  <c r="B63" i="4"/>
  <c r="G48" i="4"/>
  <c r="H48" i="4" s="1"/>
  <c r="B60" i="4"/>
  <c r="G50" i="4"/>
  <c r="H50" i="4" s="1"/>
  <c r="B62" i="4"/>
</calcChain>
</file>

<file path=xl/comments1.xml><?xml version="1.0" encoding="utf-8"?>
<comments xmlns="http://schemas.openxmlformats.org/spreadsheetml/2006/main">
  <authors>
    <author>Автор</author>
  </authors>
  <commentList>
    <comment ref="G4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Смомтреть жёлтое примечание ниже
</t>
        </r>
      </text>
    </comment>
    <comment ref="B5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+40 мм на сторону</t>
        </r>
      </text>
    </comment>
    <comment ref="G5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(100 мм для диаметра ушка свыше 60 мм, либо толщины на конце листа больше 20 мм, 90 мм для одной стороны)
</t>
        </r>
      </text>
    </comment>
  </commentList>
</comments>
</file>

<file path=xl/sharedStrings.xml><?xml version="1.0" encoding="utf-8"?>
<sst xmlns="http://schemas.openxmlformats.org/spreadsheetml/2006/main" count="418" uniqueCount="102">
  <si>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</si>
  <si>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</si>
  <si>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</si>
  <si>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</si>
  <si>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</si>
  <si>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</si>
  <si>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</si>
  <si>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</si>
  <si>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</si>
  <si>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</si>
  <si>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</si>
  <si>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</si>
  <si>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</si>
  <si>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пл. ст.</t>
  </si>
  <si>
    <t>масса</t>
  </si>
  <si>
    <t>№ листа</t>
  </si>
  <si>
    <t>ширина</t>
  </si>
  <si>
    <t>толщина</t>
  </si>
  <si>
    <t>длина</t>
  </si>
  <si>
    <t>№2</t>
  </si>
  <si>
    <t>Масса</t>
  </si>
  <si>
    <t>диаметр</t>
  </si>
  <si>
    <t>Итого</t>
  </si>
  <si>
    <t>сужение</t>
  </si>
  <si>
    <t xml:space="preserve">              СЛЕВА</t>
  </si>
  <si>
    <t xml:space="preserve">           СПРАВА</t>
  </si>
  <si>
    <t>на длину</t>
  </si>
  <si>
    <t xml:space="preserve">                         КОНИЧЕСКАЯ</t>
  </si>
  <si>
    <t>ПЛОЩАДЬ БЕЗ ФРЕЗИРОВКИ</t>
  </si>
  <si>
    <t>СЛЕВА</t>
  </si>
  <si>
    <t>Длина, мм</t>
  </si>
  <si>
    <t>Толщина, мм</t>
  </si>
  <si>
    <t>Образец 1</t>
  </si>
  <si>
    <t>Образец 2</t>
  </si>
  <si>
    <t>Образец 3</t>
  </si>
  <si>
    <t>Образец 4</t>
  </si>
  <si>
    <t>Образец 5</t>
  </si>
  <si>
    <t>Образец 6</t>
  </si>
  <si>
    <t>Образец 7</t>
  </si>
  <si>
    <t>Образец 8</t>
  </si>
  <si>
    <t>Ширина</t>
  </si>
  <si>
    <t>мм</t>
  </si>
  <si>
    <t>Лист</t>
  </si>
  <si>
    <t>кг</t>
  </si>
  <si>
    <t>Заготовка</t>
  </si>
  <si>
    <t>толщина профиля заготовки</t>
  </si>
  <si>
    <t>масса+масса 80*профиль</t>
  </si>
  <si>
    <t>Ширина листа</t>
  </si>
  <si>
    <t>Масса листа</t>
  </si>
  <si>
    <t>Толщина заготовки до прокатки</t>
  </si>
  <si>
    <t>Длина заготовки до прокатки</t>
  </si>
  <si>
    <t>Масса заготовки до прокатки</t>
  </si>
  <si>
    <t>Образец 9</t>
  </si>
  <si>
    <t>ЗАМЕР</t>
  </si>
  <si>
    <t>СПРАВА</t>
  </si>
  <si>
    <t>ПЛОЩАДЬ ФРЕЗЕРОВКИ</t>
  </si>
  <si>
    <r>
      <t xml:space="preserve">длина заготовки+80 мм (по 40 мм на сторону или 50 мм при </t>
    </r>
    <r>
      <rPr>
        <sz val="11"/>
        <color theme="1"/>
        <rFont val="Calibri"/>
        <family val="2"/>
        <charset val="204"/>
      </rPr>
      <t>Ø ушка ≥ 60, или если толщина листа ушка ≥ 20 мм</t>
    </r>
    <r>
      <rPr>
        <sz val="8.8000000000000007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>)</t>
    </r>
  </si>
  <si>
    <t xml:space="preserve">                              ПРЯМАЯ</t>
  </si>
  <si>
    <t>длина (высота)</t>
  </si>
  <si>
    <t xml:space="preserve">        СЛЕВА</t>
  </si>
  <si>
    <t>ИТОГО</t>
  </si>
  <si>
    <t>плотн. стали</t>
  </si>
  <si>
    <t>МАССА</t>
  </si>
  <si>
    <t>ширина фрез.</t>
  </si>
  <si>
    <t>ШИРИНА ПРЯМОЙ = ШИРИНА ЛИСТА - ШИРИНУ ФРЕЗЕРОВКИ</t>
  </si>
  <si>
    <t xml:space="preserve">      СПРАВА</t>
  </si>
  <si>
    <t xml:space="preserve">                       ЗАГОТОВКА ДЛЯ ПРОКАТА</t>
  </si>
  <si>
    <t>наружный диаметр</t>
  </si>
  <si>
    <t>внутренний диаметр</t>
  </si>
  <si>
    <t xml:space="preserve">                                              ЗАГОТОВКА</t>
  </si>
  <si>
    <t xml:space="preserve">                        МАССА БЕЗ ФРЕЗЕРОВКИ И ОБРЕЗКИ</t>
  </si>
  <si>
    <t xml:space="preserve">                                                                                МАССА С ФРЕЗЕРОВКОЙ</t>
  </si>
  <si>
    <t>ШИРИНА СМЕШАННОЙ (КОНИЧЕСКАЯ+ПРЯМАЯ) = (ДВЕ ШИРИНЫ ЛИСТА - БОЛЬШУЮ - МЕНЬШУЮ ШИРИНУ ФРЕЗЕРОВКИ) /2</t>
  </si>
  <si>
    <r>
      <t xml:space="preserve">№1 </t>
    </r>
    <r>
      <rPr>
        <sz val="11"/>
        <color theme="1"/>
        <rFont val="Calibri"/>
        <family val="2"/>
        <charset val="204"/>
      </rPr>
      <t>Ø</t>
    </r>
  </si>
  <si>
    <t>№1 Ø</t>
  </si>
  <si>
    <t>!!!</t>
  </si>
  <si>
    <t>Ячейка [№1 Ø] - только для ушастого листа, остальные листы считать начиная с №2</t>
  </si>
  <si>
    <t>С учётом угара</t>
  </si>
  <si>
    <t>%</t>
  </si>
  <si>
    <t xml:space="preserve">                                                ЛИСТ 1</t>
  </si>
  <si>
    <t xml:space="preserve">                                                ЛИСТ 2 </t>
  </si>
  <si>
    <t xml:space="preserve">                                                ЛИСТ 3</t>
  </si>
  <si>
    <t xml:space="preserve">                                                ЛИСТ 4</t>
  </si>
  <si>
    <t xml:space="preserve">                                                ЛИСТ 5</t>
  </si>
  <si>
    <t xml:space="preserve">                                                           МАССА С ФРЕЗЕРОВКОЙ</t>
  </si>
  <si>
    <r>
      <t xml:space="preserve">                        </t>
    </r>
    <r>
      <rPr>
        <sz val="11"/>
        <color theme="0"/>
        <rFont val="Calibri"/>
        <family val="2"/>
        <charset val="204"/>
        <scheme val="minor"/>
      </rPr>
      <t>МАССА ЛИСТОВ БЕЗ ФРЕЗИРОВКИ</t>
    </r>
  </si>
  <si>
    <t>ДЛИНА</t>
  </si>
  <si>
    <t xml:space="preserve">                                           ЗАГОТОВКА</t>
  </si>
  <si>
    <t xml:space="preserve">                         Масса втулки</t>
  </si>
  <si>
    <t xml:space="preserve">                       Масса заклёпки</t>
  </si>
  <si>
    <t>ЧТОБЫ ПОЛУЧИТЬ МАССУ ЛИСТА [№1 Ø], НУЖНО ИЗ ИТОГОВОЙ МАССЫ ВЫЧЕСТЬ МАССУ ОБРЕЗКОВ, СУММА КОТОРОЙ РАВНА:</t>
  </si>
  <si>
    <t>ТОЛЩИНА НА КОНЦЕ ЛИСТА</t>
  </si>
  <si>
    <t>80 мм</t>
  </si>
  <si>
    <t>90 мм</t>
  </si>
  <si>
    <t>100 мм</t>
  </si>
  <si>
    <t>(100 мм для диаметра ушка свыше 60 мм, либо толщины на конце листа больше 20 мм, 90 мм для одной стороны)</t>
  </si>
  <si>
    <t>МАССА + 40</t>
  </si>
  <si>
    <t>В</t>
  </si>
  <si>
    <t>Н</t>
  </si>
  <si>
    <t>Масса 1 м профиля, кг</t>
  </si>
  <si>
    <t xml:space="preserve">                                     ЗАГОТОВКА</t>
  </si>
  <si>
    <t xml:space="preserve">              МАССА БЕЗ ФРЕЗЕРОВКИ И ОБРЕЗКИ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</si>
</sst>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1]0.00;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  <charset val="204"/>
    </font>
    <font>
      <sz val="10"/>
      <color theme="2"/>
      <name val="Arial"/>
      <family val="2"/>
      <charset val="204"/>
    </font>
    <font>
      <sz val="11"/>
      <color theme="1" tint="0.249977111117893"/>
      <name val="Calibri"/>
      <family val="2"/>
      <scheme val="minor"/>
    </font>
    <font>
      <sz val="11"/>
      <color theme="2"/>
      <name val="Calibri"/>
      <family val="2"/>
      <scheme val="minor"/>
    </font>
    <font>
      <sz val="8.8000000000000007"/>
      <color theme="1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u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333333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ck">
        <color indexed="64"/>
      </right>
      <top/>
      <bottom/>
      <diagonal/>
    </border>
    <border>
      <left style="thin">
        <color theme="2" tint="-0.749992370372631"/>
      </left>
      <right style="thick">
        <color indexed="64"/>
      </right>
      <top style="thin">
        <color theme="2" tint="-0.749992370372631"/>
      </top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/>
      <right style="thick">
        <color indexed="64"/>
      </right>
      <top/>
      <bottom style="thin">
        <color theme="2" tint="-0.74999237037263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7" borderId="1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0" borderId="0" xfId="0" applyFont="1"/>
    <xf numFmtId="0" fontId="3" fillId="8" borderId="4" xfId="0" applyFont="1" applyFill="1" applyBorder="1" applyAlignment="1">
      <alignment horizontal="left" vertical="center"/>
    </xf>
    <xf numFmtId="0" fontId="3" fillId="9" borderId="0" xfId="0" applyFont="1" applyFill="1"/>
    <xf numFmtId="0" fontId="3" fillId="0" borderId="4" xfId="0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/>
    <xf numFmtId="0" fontId="3" fillId="0" borderId="0" xfId="0" applyFont="1" applyFill="1" applyBorder="1" applyAlignment="1">
      <alignment horizontal="left" vertical="center"/>
    </xf>
    <xf numFmtId="0" fontId="11" fillId="10" borderId="0" xfId="0" applyFont="1" applyFill="1" applyAlignment="1"/>
    <xf numFmtId="0" fontId="8" fillId="10" borderId="0" xfId="0" applyFont="1" applyFill="1" applyAlignment="1"/>
    <xf numFmtId="0" fontId="7" fillId="10" borderId="0" xfId="0" applyFont="1" applyFill="1" applyAlignment="1"/>
    <xf numFmtId="0" fontId="9" fillId="10" borderId="0" xfId="0" applyFont="1" applyFill="1" applyAlignment="1"/>
    <xf numFmtId="0" fontId="10" fillId="10" borderId="0" xfId="0" applyFont="1" applyFill="1" applyAlignment="1"/>
    <xf numFmtId="0" fontId="12" fillId="10" borderId="0" xfId="0" applyFont="1" applyFill="1" applyAlignment="1"/>
    <xf numFmtId="0" fontId="12" fillId="10" borderId="0" xfId="0" applyFont="1" applyFill="1"/>
    <xf numFmtId="0" fontId="2" fillId="0" borderId="0" xfId="0" applyFont="1" applyAlignment="1">
      <alignment horizontal="left" vertical="center"/>
    </xf>
    <xf numFmtId="0" fontId="0" fillId="0" borderId="0" xfId="0" applyBorder="1"/>
    <xf numFmtId="0" fontId="8" fillId="10" borderId="5" xfId="0" applyFont="1" applyFill="1" applyBorder="1" applyAlignment="1"/>
    <xf numFmtId="0" fontId="7" fillId="10" borderId="5" xfId="0" applyFont="1" applyFill="1" applyBorder="1" applyAlignment="1"/>
    <xf numFmtId="0" fontId="0" fillId="0" borderId="0" xfId="0" applyFill="1" applyBorder="1"/>
    <xf numFmtId="0" fontId="0" fillId="0" borderId="6" xfId="0" applyBorder="1"/>
    <xf numFmtId="0" fontId="0" fillId="6" borderId="0" xfId="0" applyFill="1" applyBorder="1"/>
    <xf numFmtId="0" fontId="0" fillId="2" borderId="0" xfId="0" applyFill="1" applyBorder="1"/>
    <xf numFmtId="0" fontId="0" fillId="4" borderId="0" xfId="0" applyFill="1" applyBorder="1"/>
    <xf numFmtId="0" fontId="14" fillId="11" borderId="0" xfId="0" applyFont="1" applyFill="1"/>
    <xf numFmtId="0" fontId="14" fillId="5" borderId="0" xfId="0" applyFont="1" applyFill="1"/>
    <xf numFmtId="0" fontId="0" fillId="0" borderId="6" xfId="0" applyFill="1" applyBorder="1"/>
    <xf numFmtId="0" fontId="0" fillId="12" borderId="0" xfId="0" applyFill="1" applyBorder="1"/>
    <xf numFmtId="0" fontId="0" fillId="12" borderId="6" xfId="0" applyFill="1" applyBorder="1"/>
    <xf numFmtId="0" fontId="0" fillId="13" borderId="0" xfId="0" applyFill="1"/>
    <xf numFmtId="0" fontId="0" fillId="0" borderId="4" xfId="0" applyFill="1" applyBorder="1"/>
    <xf numFmtId="0" fontId="15" fillId="0" borderId="0" xfId="0" applyFont="1" applyFill="1"/>
    <xf numFmtId="0" fontId="15" fillId="11" borderId="0" xfId="0" applyFont="1" applyFill="1"/>
    <xf numFmtId="0" fontId="11" fillId="10" borderId="0" xfId="0" applyFont="1" applyFill="1" applyBorder="1" applyAlignment="1"/>
    <xf numFmtId="0" fontId="12" fillId="10" borderId="0" xfId="0" applyFont="1" applyFill="1" applyBorder="1" applyAlignment="1"/>
    <xf numFmtId="0" fontId="10" fillId="10" borderId="0" xfId="0" applyFont="1" applyFill="1" applyBorder="1" applyAlignment="1"/>
    <xf numFmtId="0" fontId="6" fillId="10" borderId="7" xfId="0" applyFont="1" applyFill="1" applyBorder="1" applyAlignment="1"/>
    <xf numFmtId="0" fontId="0" fillId="2" borderId="4" xfId="0" applyFill="1" applyBorder="1"/>
    <xf numFmtId="0" fontId="0" fillId="4" borderId="4" xfId="0" applyFill="1" applyBorder="1"/>
    <xf numFmtId="0" fontId="12" fillId="10" borderId="8" xfId="0" applyFont="1" applyFill="1" applyBorder="1" applyAlignment="1"/>
    <xf numFmtId="0" fontId="10" fillId="10" borderId="8" xfId="0" applyFont="1" applyFill="1" applyBorder="1" applyAlignment="1"/>
    <xf numFmtId="0" fontId="10" fillId="10" borderId="8" xfId="0" applyNumberFormat="1" applyFont="1" applyFill="1" applyBorder="1" applyAlignment="1"/>
    <xf numFmtId="0" fontId="12" fillId="10" borderId="9" xfId="0" applyFont="1" applyFill="1" applyBorder="1" applyAlignment="1"/>
    <xf numFmtId="0" fontId="9" fillId="10" borderId="8" xfId="0" applyFont="1" applyFill="1" applyBorder="1" applyAlignment="1"/>
    <xf numFmtId="0" fontId="9" fillId="10" borderId="8" xfId="0" applyNumberFormat="1" applyFont="1" applyFill="1" applyBorder="1" applyAlignment="1"/>
    <xf numFmtId="0" fontId="12" fillId="10" borderId="10" xfId="0" applyFont="1" applyFill="1" applyBorder="1" applyAlignment="1"/>
    <xf numFmtId="0" fontId="12" fillId="10" borderId="11" xfId="0" applyFont="1" applyFill="1" applyBorder="1" applyAlignment="1"/>
    <xf numFmtId="0" fontId="10" fillId="10" borderId="11" xfId="0" applyFont="1" applyFill="1" applyBorder="1" applyAlignment="1"/>
    <xf numFmtId="0" fontId="6" fillId="10" borderId="12" xfId="0" applyFont="1" applyFill="1" applyBorder="1" applyAlignment="1"/>
    <xf numFmtId="0" fontId="9" fillId="10" borderId="11" xfId="0" applyFont="1" applyFill="1" applyBorder="1" applyAlignment="1"/>
    <xf numFmtId="0" fontId="12" fillId="10" borderId="13" xfId="0" applyFont="1" applyFill="1" applyBorder="1" applyAlignment="1"/>
    <xf numFmtId="0" fontId="12" fillId="10" borderId="14" xfId="0" applyFont="1" applyFill="1" applyBorder="1" applyAlignment="1"/>
    <xf numFmtId="0" fontId="10" fillId="10" borderId="14" xfId="0" applyFont="1" applyFill="1" applyBorder="1" applyAlignment="1"/>
    <xf numFmtId="0" fontId="10" fillId="10" borderId="14" xfId="0" applyNumberFormat="1" applyFont="1" applyFill="1" applyBorder="1" applyAlignment="1"/>
    <xf numFmtId="0" fontId="11" fillId="10" borderId="13" xfId="0" applyFont="1" applyFill="1" applyBorder="1" applyAlignment="1"/>
    <xf numFmtId="0" fontId="8" fillId="10" borderId="13" xfId="0" applyFont="1" applyFill="1" applyBorder="1" applyAlignment="1"/>
    <xf numFmtId="0" fontId="7" fillId="10" borderId="13" xfId="0" applyFont="1" applyFill="1" applyBorder="1" applyAlignment="1"/>
    <xf numFmtId="0" fontId="9" fillId="10" borderId="14" xfId="0" applyFont="1" applyFill="1" applyBorder="1" applyAlignment="1"/>
    <xf numFmtId="0" fontId="9" fillId="10" borderId="14" xfId="0" applyNumberFormat="1" applyFont="1" applyFill="1" applyBorder="1" applyAlignment="1"/>
    <xf numFmtId="0" fontId="12" fillId="10" borderId="15" xfId="0" applyFont="1" applyFill="1" applyBorder="1" applyAlignment="1"/>
    <xf numFmtId="0" fontId="12" fillId="10" borderId="16" xfId="0" applyFont="1" applyFill="1" applyBorder="1" applyAlignment="1"/>
    <xf numFmtId="0" fontId="14" fillId="11" borderId="0" xfId="0" applyFont="1" applyFill="1" applyBorder="1"/>
    <xf numFmtId="0" fontId="15" fillId="13" borderId="0" xfId="0" applyFont="1" applyFill="1"/>
    <xf numFmtId="164" fontId="0" fillId="2" borderId="0" xfId="0" applyNumberFormat="1" applyFill="1"/>
    <xf numFmtId="164" fontId="0" fillId="4" borderId="0" xfId="0" applyNumberFormat="1" applyFill="1"/>
    <xf numFmtId="164" fontId="0" fillId="2" borderId="0" xfId="0" applyNumberFormat="1" applyFill="1" applyBorder="1"/>
    <xf numFmtId="164" fontId="0" fillId="4" borderId="0" xfId="0" applyNumberFormat="1" applyFill="1" applyBorder="1"/>
    <xf numFmtId="0" fontId="0" fillId="0" borderId="1" xfId="0" applyBorder="1"/>
    <xf numFmtId="0" fontId="0" fillId="0" borderId="3" xfId="0" applyBorder="1"/>
    <xf numFmtId="0" fontId="0" fillId="14" borderId="0" xfId="0" applyFill="1" applyAlignment="1">
      <alignment horizontal="center"/>
    </xf>
    <xf numFmtId="0" fontId="0" fillId="15" borderId="0" xfId="0" applyFill="1"/>
    <xf numFmtId="164" fontId="0" fillId="15" borderId="0" xfId="0" applyNumberFormat="1" applyFill="1"/>
    <xf numFmtId="0" fontId="0" fillId="15" borderId="4" xfId="0" applyFill="1" applyBorder="1"/>
    <xf numFmtId="0" fontId="0" fillId="15" borderId="0" xfId="0" applyFill="1" applyBorder="1"/>
    <xf numFmtId="164" fontId="0" fillId="15" borderId="0" xfId="0" applyNumberFormat="1" applyFill="1" applyBorder="1"/>
    <xf numFmtId="0" fontId="0" fillId="0" borderId="4" xfId="0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164" fontId="15" fillId="0" borderId="0" xfId="0" applyNumberFormat="1" applyFont="1" applyFill="1"/>
    <xf numFmtId="0" fontId="15" fillId="0" borderId="0" xfId="0" applyFont="1" applyFill="1" applyBorder="1"/>
    <xf numFmtId="0" fontId="4" fillId="16" borderId="0" xfId="0" applyFont="1" applyFill="1"/>
    <xf numFmtId="0" fontId="0" fillId="16" borderId="0" xfId="0" applyFill="1"/>
    <xf numFmtId="0" fontId="14" fillId="16" borderId="0" xfId="0" applyFont="1" applyFill="1"/>
    <xf numFmtId="0" fontId="20" fillId="16" borderId="0" xfId="1" applyFont="1" applyFill="1" applyAlignment="1"/>
    <xf numFmtId="0" fontId="15" fillId="0" borderId="4" xfId="0" applyFont="1" applyFill="1" applyBorder="1"/>
    <xf numFmtId="0" fontId="15" fillId="15" borderId="0" xfId="0" applyFont="1" applyFill="1"/>
    <xf numFmtId="0" fontId="23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23" fillId="0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CC0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СЕТКА!$B$3:$B$23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СЕТКА!$C$3:$C$23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8F-4599-A8D3-25D6DEB72B69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СЕТКА!$B$3:$B$23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СЕТКА!$A$3:$A$23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8F-4599-A8D3-25D6DEB72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67968"/>
        <c:axId val="246069504"/>
      </c:scatterChart>
      <c:valAx>
        <c:axId val="24606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6069504"/>
        <c:crosses val="autoZero"/>
        <c:crossBetween val="midCat"/>
      </c:valAx>
      <c:valAx>
        <c:axId val="2460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6067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СЕТКА!$B$36:$B$56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СЕТКА!$C$36:$C$56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0E4-40CF-94D1-69691E75CC1A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СЕТКА!$B$36:$B$56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СЕТКА!$A$36:$A$56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E4-40CF-94D1-69691E75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984896"/>
        <c:axId val="247986816"/>
      </c:scatterChart>
      <c:valAx>
        <c:axId val="24798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7986816"/>
        <c:crosses val="autoZero"/>
        <c:crossBetween val="midCat"/>
      </c:valAx>
      <c:valAx>
        <c:axId val="24798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7984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СЕТКА!$B$69:$B$89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СЕТКА!$C$69:$C$89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E52-45F0-99FE-ECFFD0F2EC58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СЕТКА!$B$69:$B$89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СЕТКА!$A$69:$A$89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52-45F0-99FE-ECFFD0F2E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085504"/>
        <c:axId val="248087680"/>
      </c:scatterChart>
      <c:valAx>
        <c:axId val="24808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087680"/>
        <c:crosses val="autoZero"/>
        <c:crossBetween val="midCat"/>
      </c:valAx>
      <c:valAx>
        <c:axId val="24808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085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Приянть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СЕТКА!$B$102:$B$122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СЕТКА!$C$102:$C$122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F5-4930-BDCB-4B8C75E66240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СЕТКА!$B$102:$B$122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СЕТКА!$A$102:$A$122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F5-4930-BDCB-4B8C75E66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113024"/>
        <c:axId val="248115200"/>
      </c:scatterChart>
      <c:valAx>
        <c:axId val="24811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115200"/>
        <c:crosses val="autoZero"/>
        <c:crossBetween val="midCat"/>
      </c:valAx>
      <c:valAx>
        <c:axId val="24811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113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СЕТКА!$B$135:$B$155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СЕТКА!$C$135:$C$155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3F-4F59-92F4-646FB2708111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СЕТКА!$B$135:$B$155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СЕТКА!$A$135:$A$155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3F-4F59-92F4-646FB2708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134720"/>
        <c:axId val="263328896"/>
      </c:scatterChart>
      <c:valAx>
        <c:axId val="255134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3328896"/>
        <c:crosses val="autoZero"/>
        <c:crossBetween val="midCat"/>
      </c:valAx>
      <c:valAx>
        <c:axId val="2633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134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СЕТКА!$B$168:$B$188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СЕТКА!$C$168:$C$188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99-4C0B-BDA3-FE772CCD2D16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СЕТКА!$B$168:$B$188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СЕТКА!$A$168:$A$188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99-4C0B-BDA3-FE772CCD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311360"/>
        <c:axId val="313041280"/>
      </c:scatterChart>
      <c:valAx>
        <c:axId val="267311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3041280"/>
        <c:crosses val="autoZero"/>
        <c:crossBetween val="midCat"/>
      </c:valAx>
      <c:valAx>
        <c:axId val="31304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731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СЕТКА!$B$201:$B$221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СЕТКА!$C$201:$C$221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25-493A-A61D-4D72B40B932A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СЕТКА!$B$201:$B$221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СЕТКА!$A$201:$A$221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25-493A-A61D-4D72B40B9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058432"/>
        <c:axId val="313060352"/>
      </c:scatterChart>
      <c:valAx>
        <c:axId val="313058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3060352"/>
        <c:crosses val="autoZero"/>
        <c:crossBetween val="midCat"/>
      </c:valAx>
      <c:valAx>
        <c:axId val="31306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305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Принять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СЕТКА!$B$234:$B$254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СЕТКА!$C$234:$C$254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5F-42CD-A0EA-EB59C0020179}"/>
            </c:ext>
          </c:extLst>
        </c:ser>
        <c:ser>
          <c:idx val="1"/>
          <c:order val="1"/>
          <c:tx>
            <c:v>Замер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СЕТКА!$B$234:$B$254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</c:numCache>
            </c:numRef>
          </c:xVal>
          <c:yVal>
            <c:numRef>
              <c:f>СЕТКА!$A$234:$A$254</c:f>
              <c:numCache>
                <c:formatCode>General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5F-42CD-A0EA-EB59C002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821120"/>
        <c:axId val="168823040"/>
      </c:scatterChart>
      <c:valAx>
        <c:axId val="16882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8823040"/>
        <c:crosses val="autoZero"/>
        <c:crossBetween val="midCat"/>
      </c:valAx>
      <c:valAx>
        <c:axId val="16882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8821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</xdr:colOff>
      <xdr:row>0</xdr:row>
      <xdr:rowOff>0</xdr:rowOff>
    </xdr:from>
    <xdr:to>
      <xdr:col>23</xdr:col>
      <xdr:colOff>785812</xdr:colOff>
      <xdr:row>33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11906</xdr:colOff>
      <xdr:row>33</xdr:row>
      <xdr:rowOff>0</xdr:rowOff>
    </xdr:from>
    <xdr:to>
      <xdr:col>23</xdr:col>
      <xdr:colOff>785812</xdr:colOff>
      <xdr:row>66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11906</xdr:colOff>
      <xdr:row>66</xdr:row>
      <xdr:rowOff>0</xdr:rowOff>
    </xdr:from>
    <xdr:to>
      <xdr:col>23</xdr:col>
      <xdr:colOff>785812</xdr:colOff>
      <xdr:row>99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11906</xdr:colOff>
      <xdr:row>99</xdr:row>
      <xdr:rowOff>0</xdr:rowOff>
    </xdr:from>
    <xdr:to>
      <xdr:col>23</xdr:col>
      <xdr:colOff>785812</xdr:colOff>
      <xdr:row>132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11906</xdr:colOff>
      <xdr:row>132</xdr:row>
      <xdr:rowOff>0</xdr:rowOff>
    </xdr:from>
    <xdr:to>
      <xdr:col>23</xdr:col>
      <xdr:colOff>785812</xdr:colOff>
      <xdr:row>165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11906</xdr:colOff>
      <xdr:row>165</xdr:row>
      <xdr:rowOff>0</xdr:rowOff>
    </xdr:from>
    <xdr:to>
      <xdr:col>23</xdr:col>
      <xdr:colOff>785812</xdr:colOff>
      <xdr:row>198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11906</xdr:colOff>
      <xdr:row>198</xdr:row>
      <xdr:rowOff>0</xdr:rowOff>
    </xdr:from>
    <xdr:to>
      <xdr:col>23</xdr:col>
      <xdr:colOff>785812</xdr:colOff>
      <xdr:row>231</xdr:row>
      <xdr:rowOff>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11906</xdr:colOff>
      <xdr:row>231</xdr:row>
      <xdr:rowOff>0</xdr:rowOff>
    </xdr:from>
    <xdr:to>
      <xdr:col>23</xdr:col>
      <xdr:colOff>785812</xdr:colOff>
      <xdr:row>264</xdr:row>
      <xdr:rowOff>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tallurgy.zp.ua/tseli-i-periody-nagreva-metalla-pered-prokatkoj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46"/>
  <sheetViews>
    <sheetView zoomScaleNormal="100" workbookViewId="0">
      <selection activeCell="F6" sqref="F6"/>
    </sheetView>
  </sheetViews>
  <sheetFormatPr defaultRowHeight="15" x14ac:dyDescent="0.25"/>
  <cols>
    <col min="9" max="9" width="9.140625" customWidth="1"/>
  </cols>
  <sheetData>
    <row r="1" spans="1:23" x14ac:dyDescent="0.25">
      <c r="A1" s="32" t="s">
        <v>69</v>
      </c>
      <c r="B1" s="32"/>
      <c r="C1" s="32"/>
      <c r="D1" s="32"/>
      <c r="E1" s="32"/>
      <c r="F1" s="32"/>
      <c r="H1" s="32" t="s">
        <v>71</v>
      </c>
      <c r="I1" s="32"/>
      <c r="J1" s="32"/>
      <c r="K1" s="32"/>
      <c r="L1" s="32"/>
      <c r="M1" s="32"/>
      <c r="N1" s="32"/>
      <c r="O1" s="32"/>
      <c r="P1" s="32"/>
      <c r="Q1" s="32"/>
      <c r="S1" s="33" t="s">
        <v>66</v>
      </c>
      <c r="T1" s="33"/>
      <c r="U1" s="33"/>
      <c r="V1" s="33"/>
      <c r="W1" s="33"/>
    </row>
    <row r="2" spans="1:23" x14ac:dyDescent="0.25">
      <c r="A2" s="32" t="s">
        <v>70</v>
      </c>
      <c r="B2" s="40"/>
      <c r="C2" s="40"/>
      <c r="D2" s="40"/>
      <c r="E2" s="40"/>
      <c r="F2" s="40"/>
      <c r="H2" s="24"/>
      <c r="I2" s="24"/>
      <c r="J2" s="35" t="s">
        <v>27</v>
      </c>
      <c r="K2" s="35"/>
      <c r="L2" s="35"/>
      <c r="M2" s="36"/>
      <c r="N2" s="29" t="s">
        <v>57</v>
      </c>
      <c r="O2" s="29"/>
      <c r="P2" s="29"/>
      <c r="Q2" s="29"/>
      <c r="S2" s="33"/>
      <c r="T2" s="33"/>
      <c r="U2" s="33"/>
      <c r="V2" s="33"/>
      <c r="W2" s="33"/>
    </row>
    <row r="3" spans="1:23" x14ac:dyDescent="0.25">
      <c r="H3" s="24"/>
      <c r="I3" s="24"/>
      <c r="J3" s="35" t="s">
        <v>24</v>
      </c>
      <c r="K3" s="35"/>
      <c r="L3" s="35" t="s">
        <v>25</v>
      </c>
      <c r="M3" s="36"/>
      <c r="N3" s="29" t="s">
        <v>24</v>
      </c>
      <c r="O3" s="29"/>
      <c r="P3" s="29" t="s">
        <v>25</v>
      </c>
      <c r="Q3" s="29"/>
    </row>
    <row r="4" spans="1:23" x14ac:dyDescent="0.25">
      <c r="A4" t="s">
        <v>15</v>
      </c>
      <c r="B4" s="32" t="s">
        <v>14</v>
      </c>
      <c r="C4" t="s">
        <v>13</v>
      </c>
      <c r="D4" t="s">
        <v>16</v>
      </c>
      <c r="E4" t="s">
        <v>17</v>
      </c>
      <c r="F4" t="s">
        <v>18</v>
      </c>
      <c r="H4" s="24" t="s">
        <v>15</v>
      </c>
      <c r="I4" s="69" t="s">
        <v>22</v>
      </c>
      <c r="J4" s="27" t="s">
        <v>23</v>
      </c>
      <c r="K4" s="27" t="s">
        <v>26</v>
      </c>
      <c r="L4" s="27" t="s">
        <v>23</v>
      </c>
      <c r="M4" s="34" t="s">
        <v>26</v>
      </c>
      <c r="N4" s="27" t="s">
        <v>16</v>
      </c>
      <c r="O4" s="27" t="s">
        <v>18</v>
      </c>
      <c r="P4" s="27" t="s">
        <v>16</v>
      </c>
      <c r="Q4" s="27" t="s">
        <v>18</v>
      </c>
      <c r="S4" t="s">
        <v>15</v>
      </c>
      <c r="T4" s="33" t="s">
        <v>18</v>
      </c>
      <c r="U4" s="1"/>
      <c r="V4" t="s">
        <v>17</v>
      </c>
      <c r="W4" t="s">
        <v>16</v>
      </c>
    </row>
    <row r="5" spans="1:23" x14ac:dyDescent="0.25">
      <c r="B5" s="1"/>
      <c r="C5">
        <v>7850</v>
      </c>
      <c r="H5" s="24"/>
      <c r="I5" s="24"/>
      <c r="J5" s="24"/>
      <c r="K5" s="24"/>
      <c r="L5" s="24"/>
      <c r="M5" s="28"/>
      <c r="N5" s="24"/>
      <c r="O5" s="24"/>
      <c r="P5" s="24"/>
      <c r="Q5" s="24"/>
    </row>
    <row r="6" spans="1:23" x14ac:dyDescent="0.25">
      <c r="A6" s="78" t="s">
        <v>73</v>
      </c>
      <c r="B6" s="79">
        <f>C5*D6*E6*F6*10^-9</f>
        <v>0</v>
      </c>
      <c r="C6" s="78"/>
      <c r="D6" s="80"/>
      <c r="E6" s="80"/>
      <c r="F6" s="80"/>
      <c r="H6" s="81" t="s">
        <v>74</v>
      </c>
      <c r="I6" s="82">
        <f>C5*D6*E6*(F6-80-E6)*10^-9-C5*((D6-J6)/2*K6*E6+(D6-L6)/2*M6*E6 +(D6-N6)*O6*E6+(D6-P6)*Q6*E6)*10^-9</f>
        <v>0</v>
      </c>
      <c r="J6" s="80"/>
      <c r="K6" s="80"/>
      <c r="L6" s="80"/>
      <c r="M6" s="80"/>
      <c r="N6" s="80"/>
      <c r="O6" s="80"/>
      <c r="P6" s="80"/>
      <c r="Q6" s="80"/>
      <c r="S6" s="78" t="s">
        <v>73</v>
      </c>
      <c r="T6" s="78" t="e">
        <f t="shared" ref="T6:T20" si="0">F6*E6*D6/(V6*W6)</f>
        <v>#DIV/0!</v>
      </c>
      <c r="U6" s="78"/>
      <c r="V6" s="80"/>
      <c r="W6" s="80"/>
    </row>
    <row r="7" spans="1:23" x14ac:dyDescent="0.25">
      <c r="A7" s="4" t="s">
        <v>19</v>
      </c>
      <c r="B7" s="72">
        <f>C5*D7*E7*F7*10^-9</f>
        <v>0</v>
      </c>
      <c r="C7" s="4"/>
      <c r="D7" s="46"/>
      <c r="E7" s="46"/>
      <c r="F7" s="46"/>
      <c r="H7" s="31" t="s">
        <v>19</v>
      </c>
      <c r="I7" s="74">
        <f>B7-C5*((D7-J7)/2*K7*E7+(D7-L7)/2*M7*E7 +(D7-N7)*O7*E7+(D7-P7)*Q7*E7)*10^-9</f>
        <v>0</v>
      </c>
      <c r="J7" s="46"/>
      <c r="K7" s="46"/>
      <c r="L7" s="46"/>
      <c r="M7" s="46"/>
      <c r="N7" s="46"/>
      <c r="O7" s="46"/>
      <c r="P7" s="46"/>
      <c r="Q7" s="46"/>
      <c r="S7" s="4" t="s">
        <v>19</v>
      </c>
      <c r="T7" s="4" t="e">
        <f t="shared" si="0"/>
        <v>#DIV/0!</v>
      </c>
      <c r="U7" s="4"/>
      <c r="V7" s="46"/>
      <c r="W7" s="46"/>
    </row>
    <row r="8" spans="1:23" x14ac:dyDescent="0.25">
      <c r="A8" s="2" t="s">
        <v>0</v>
      </c>
      <c r="B8" s="71">
        <f>C5*D8*E8*F8*10^-9</f>
        <v>0</v>
      </c>
      <c r="C8" s="2"/>
      <c r="D8" s="45"/>
      <c r="E8" s="45"/>
      <c r="F8" s="45"/>
      <c r="H8" s="30" t="s">
        <v>0</v>
      </c>
      <c r="I8" s="73">
        <f>B8-C5*((D8-J8)/2*K8*E8+(D8-L8)/2*M8*E8 +(D8-N8)*O8*E8+(D8-P8)*Q8*E8)*10^-9</f>
        <v>0</v>
      </c>
      <c r="J8" s="45"/>
      <c r="K8" s="45"/>
      <c r="L8" s="45"/>
      <c r="M8" s="45"/>
      <c r="N8" s="45"/>
      <c r="O8" s="45"/>
      <c r="P8" s="45"/>
      <c r="Q8" s="45"/>
      <c r="S8" s="2" t="s">
        <v>0</v>
      </c>
      <c r="T8" s="2" t="e">
        <f t="shared" si="0"/>
        <v>#DIV/0!</v>
      </c>
      <c r="U8" s="2"/>
      <c r="V8" s="45"/>
      <c r="W8" s="45"/>
    </row>
    <row r="9" spans="1:23" x14ac:dyDescent="0.25">
      <c r="A9" s="4" t="s">
        <v>1</v>
      </c>
      <c r="B9" s="72">
        <f>C5*D9*E9*F9*10^-9</f>
        <v>0</v>
      </c>
      <c r="C9" s="4"/>
      <c r="D9" s="46"/>
      <c r="E9" s="46"/>
      <c r="F9" s="46"/>
      <c r="H9" s="31" t="s">
        <v>1</v>
      </c>
      <c r="I9" s="74">
        <f>B9-C5*((D9-J9)/2*K9*E9+(D9-L9)/2*M9*E9 +(D9-N9)*O9*E9+(D9-P9)*Q9*E9)*10^-9</f>
        <v>0</v>
      </c>
      <c r="J9" s="46"/>
      <c r="K9" s="46"/>
      <c r="L9" s="46"/>
      <c r="M9" s="46"/>
      <c r="N9" s="46"/>
      <c r="O9" s="46"/>
      <c r="P9" s="46"/>
      <c r="Q9" s="46"/>
      <c r="S9" s="4" t="s">
        <v>1</v>
      </c>
      <c r="T9" s="4" t="e">
        <f t="shared" si="0"/>
        <v>#DIV/0!</v>
      </c>
      <c r="U9" s="4"/>
      <c r="V9" s="46"/>
      <c r="W9" s="46"/>
    </row>
    <row r="10" spans="1:23" x14ac:dyDescent="0.25">
      <c r="A10" s="2" t="s">
        <v>2</v>
      </c>
      <c r="B10" s="71">
        <f>C5*D10*E10*F10*10^-9</f>
        <v>0</v>
      </c>
      <c r="C10" s="2"/>
      <c r="D10" s="45"/>
      <c r="E10" s="45"/>
      <c r="F10" s="45"/>
      <c r="H10" s="30" t="s">
        <v>2</v>
      </c>
      <c r="I10" s="73">
        <f>B10-C5*((D10-J10)/2*K10*E10+(D10-L10)/2*M10*E10 +(D10-N10)*O10*E10+(D10-P10)*Q10*E10)*10^-9</f>
        <v>0</v>
      </c>
      <c r="J10" s="45"/>
      <c r="K10" s="45"/>
      <c r="L10" s="45"/>
      <c r="M10" s="45"/>
      <c r="N10" s="45"/>
      <c r="O10" s="45"/>
      <c r="P10" s="45"/>
      <c r="Q10" s="45"/>
      <c r="S10" s="2" t="s">
        <v>2</v>
      </c>
      <c r="T10" s="2" t="e">
        <f t="shared" si="0"/>
        <v>#DIV/0!</v>
      </c>
      <c r="U10" s="2"/>
      <c r="V10" s="45"/>
      <c r="W10" s="45"/>
    </row>
    <row r="11" spans="1:23" x14ac:dyDescent="0.25">
      <c r="A11" s="4" t="s">
        <v>3</v>
      </c>
      <c r="B11" s="72">
        <f>C5*D11*E11*F11*10^-9</f>
        <v>0</v>
      </c>
      <c r="C11" s="4"/>
      <c r="D11" s="46"/>
      <c r="E11" s="46"/>
      <c r="F11" s="46"/>
      <c r="H11" s="31" t="s">
        <v>3</v>
      </c>
      <c r="I11" s="74">
        <f>B11-C5*((D11-J11)/2*K11*E11+(D11-L11)/2*M11*E11 +(D11-N11)*O11*E11+(D11-P11)*Q11*E11)*10^-9</f>
        <v>0</v>
      </c>
      <c r="J11" s="46"/>
      <c r="K11" s="46"/>
      <c r="L11" s="46"/>
      <c r="M11" s="46"/>
      <c r="N11" s="46"/>
      <c r="O11" s="46"/>
      <c r="P11" s="46"/>
      <c r="Q11" s="46"/>
      <c r="S11" s="4" t="s">
        <v>3</v>
      </c>
      <c r="T11" s="4" t="e">
        <f t="shared" si="0"/>
        <v>#DIV/0!</v>
      </c>
      <c r="U11" s="4"/>
      <c r="V11" s="46"/>
      <c r="W11" s="46"/>
    </row>
    <row r="12" spans="1:23" x14ac:dyDescent="0.25">
      <c r="A12" s="2" t="s">
        <v>4</v>
      </c>
      <c r="B12" s="71">
        <f>C5*D12*E12*F12*10^-9</f>
        <v>0</v>
      </c>
      <c r="C12" s="2"/>
      <c r="D12" s="45"/>
      <c r="E12" s="45"/>
      <c r="F12" s="45"/>
      <c r="H12" s="30" t="s">
        <v>4</v>
      </c>
      <c r="I12" s="73">
        <f>B12-C5*((D12-J12)/2*K12*E12+(D12-L12)/2*M12*E12 +(D12-N12)*O12*E12+(D12-P12)*Q12*E12)*10^-9</f>
        <v>0</v>
      </c>
      <c r="J12" s="45"/>
      <c r="K12" s="45"/>
      <c r="L12" s="45"/>
      <c r="M12" s="45"/>
      <c r="N12" s="45"/>
      <c r="O12" s="45"/>
      <c r="P12" s="45"/>
      <c r="Q12" s="45"/>
      <c r="S12" s="2" t="s">
        <v>4</v>
      </c>
      <c r="T12" s="2" t="e">
        <f t="shared" si="0"/>
        <v>#DIV/0!</v>
      </c>
      <c r="U12" s="2"/>
      <c r="V12" s="45"/>
      <c r="W12" s="45"/>
    </row>
    <row r="13" spans="1:23" x14ac:dyDescent="0.25">
      <c r="A13" s="4" t="s">
        <v>5</v>
      </c>
      <c r="B13" s="72">
        <f>C5*D13*E13*F13*10^-9</f>
        <v>0</v>
      </c>
      <c r="C13" s="4"/>
      <c r="D13" s="46"/>
      <c r="E13" s="46"/>
      <c r="F13" s="46"/>
      <c r="H13" s="31" t="s">
        <v>5</v>
      </c>
      <c r="I13" s="74">
        <f>B13-C5*((D13-J13)/2*K13*E13+(D13-L13)/2*M13*E13 +(D13-N13)*O13*E13+(D13-P13)*Q13*E13)*10^-9</f>
        <v>0</v>
      </c>
      <c r="J13" s="46"/>
      <c r="K13" s="46"/>
      <c r="L13" s="46"/>
      <c r="M13" s="46"/>
      <c r="N13" s="46"/>
      <c r="O13" s="46"/>
      <c r="P13" s="46"/>
      <c r="Q13" s="46"/>
      <c r="S13" s="4" t="s">
        <v>5</v>
      </c>
      <c r="T13" s="4" t="e">
        <f t="shared" si="0"/>
        <v>#DIV/0!</v>
      </c>
      <c r="U13" s="4"/>
      <c r="V13" s="46"/>
      <c r="W13" s="46"/>
    </row>
    <row r="14" spans="1:23" x14ac:dyDescent="0.25">
      <c r="A14" s="2" t="s">
        <v>6</v>
      </c>
      <c r="B14" s="71">
        <f>C5*D14*E14*F14*10^-9</f>
        <v>0</v>
      </c>
      <c r="C14" s="2"/>
      <c r="D14" s="45"/>
      <c r="E14" s="45"/>
      <c r="F14" s="45"/>
      <c r="H14" s="30" t="s">
        <v>6</v>
      </c>
      <c r="I14" s="73">
        <f>B14-C5*((D14-J14)/2*K14*E14+(D14-L14)/2*M14*E14 +(D14-N14)*O14*E14+(D14-P14)*Q14*E14)*10^-9</f>
        <v>0</v>
      </c>
      <c r="J14" s="45"/>
      <c r="K14" s="45"/>
      <c r="L14" s="45"/>
      <c r="M14" s="45"/>
      <c r="N14" s="45"/>
      <c r="O14" s="45"/>
      <c r="P14" s="45"/>
      <c r="Q14" s="45"/>
      <c r="S14" s="2" t="s">
        <v>6</v>
      </c>
      <c r="T14" s="2" t="e">
        <f t="shared" si="0"/>
        <v>#DIV/0!</v>
      </c>
      <c r="U14" s="2"/>
      <c r="V14" s="45"/>
      <c r="W14" s="45"/>
    </row>
    <row r="15" spans="1:23" x14ac:dyDescent="0.25">
      <c r="A15" s="4" t="s">
        <v>7</v>
      </c>
      <c r="B15" s="72">
        <f>C5*D15*E15*F15*10^-9</f>
        <v>0</v>
      </c>
      <c r="C15" s="4"/>
      <c r="D15" s="46"/>
      <c r="E15" s="46"/>
      <c r="F15" s="46"/>
      <c r="H15" s="31" t="s">
        <v>7</v>
      </c>
      <c r="I15" s="74">
        <f>B15-C5*((D15-J15)/2*K15*E15+(D15-L15)/2*M15*E15 +(D15-N15)*O15*E15+(D15-P15)*Q15*E15)*10^-9</f>
        <v>0</v>
      </c>
      <c r="J15" s="46"/>
      <c r="K15" s="46"/>
      <c r="L15" s="46"/>
      <c r="M15" s="46"/>
      <c r="N15" s="46"/>
      <c r="O15" s="46"/>
      <c r="P15" s="46"/>
      <c r="Q15" s="46"/>
      <c r="S15" s="4" t="s">
        <v>7</v>
      </c>
      <c r="T15" s="4" t="e">
        <f t="shared" si="0"/>
        <v>#DIV/0!</v>
      </c>
      <c r="U15" s="4"/>
      <c r="V15" s="46"/>
      <c r="W15" s="46"/>
    </row>
    <row r="16" spans="1:23" x14ac:dyDescent="0.25">
      <c r="A16" s="2" t="s">
        <v>8</v>
      </c>
      <c r="B16" s="71">
        <f>C5*D16*E16*F16*10^-9</f>
        <v>0</v>
      </c>
      <c r="C16" s="2"/>
      <c r="D16" s="45"/>
      <c r="E16" s="45"/>
      <c r="F16" s="45"/>
      <c r="H16" s="30" t="s">
        <v>8</v>
      </c>
      <c r="I16" s="73">
        <f>B16-C5*((D16-J16)/2*K16*E16+(D16-L16)/2*M16*E16 +(D16-N16)*O16*E16+(D16-P16)*Q16*E16)*10^-9</f>
        <v>0</v>
      </c>
      <c r="J16" s="45"/>
      <c r="K16" s="45"/>
      <c r="L16" s="45"/>
      <c r="M16" s="45"/>
      <c r="N16" s="45"/>
      <c r="O16" s="45"/>
      <c r="P16" s="45"/>
      <c r="Q16" s="45"/>
      <c r="S16" s="2" t="s">
        <v>8</v>
      </c>
      <c r="T16" s="2" t="e">
        <f t="shared" si="0"/>
        <v>#DIV/0!</v>
      </c>
      <c r="U16" s="2"/>
      <c r="V16" s="45"/>
      <c r="W16" s="45"/>
    </row>
    <row r="17" spans="1:26" x14ac:dyDescent="0.25">
      <c r="A17" s="4" t="s">
        <v>9</v>
      </c>
      <c r="B17" s="72">
        <f>C5*D17*E17*F17*10^-9</f>
        <v>0</v>
      </c>
      <c r="C17" s="4"/>
      <c r="D17" s="46"/>
      <c r="E17" s="46"/>
      <c r="F17" s="46"/>
      <c r="H17" s="31" t="s">
        <v>9</v>
      </c>
      <c r="I17" s="74">
        <f>B17-C5*((D17-J17)/2*K17*E17+(D17-L17)/2*M17*E17 +(D17-N17)*O17*E17+(D17-P17)*Q17*E17)*10^-9</f>
        <v>0</v>
      </c>
      <c r="J17" s="46"/>
      <c r="K17" s="46"/>
      <c r="L17" s="46"/>
      <c r="M17" s="46"/>
      <c r="N17" s="46"/>
      <c r="O17" s="46"/>
      <c r="P17" s="46"/>
      <c r="Q17" s="46"/>
      <c r="S17" s="4" t="s">
        <v>9</v>
      </c>
      <c r="T17" s="4" t="e">
        <f t="shared" si="0"/>
        <v>#DIV/0!</v>
      </c>
      <c r="U17" s="4"/>
      <c r="V17" s="46"/>
      <c r="W17" s="46"/>
    </row>
    <row r="18" spans="1:26" x14ac:dyDescent="0.25">
      <c r="A18" s="2" t="s">
        <v>10</v>
      </c>
      <c r="B18" s="71">
        <f>C5*D18*E18*F18*10^-9</f>
        <v>0</v>
      </c>
      <c r="C18" s="2"/>
      <c r="D18" s="45"/>
      <c r="E18" s="45"/>
      <c r="F18" s="45"/>
      <c r="H18" s="30" t="s">
        <v>10</v>
      </c>
      <c r="I18" s="73">
        <f>B18-C5*((D18-J18)/2*K18*E18+(D18-L18)/2*M18*E18 +(D18-N18)*O18*E18+(D18-P18)*Q18*E18)*10^-9</f>
        <v>0</v>
      </c>
      <c r="J18" s="45"/>
      <c r="K18" s="45"/>
      <c r="L18" s="45"/>
      <c r="M18" s="45"/>
      <c r="N18" s="45"/>
      <c r="O18" s="45"/>
      <c r="P18" s="45"/>
      <c r="Q18" s="45"/>
      <c r="S18" s="2" t="s">
        <v>10</v>
      </c>
      <c r="T18" s="2" t="e">
        <f t="shared" si="0"/>
        <v>#DIV/0!</v>
      </c>
      <c r="U18" s="2"/>
      <c r="V18" s="45"/>
      <c r="W18" s="45"/>
    </row>
    <row r="19" spans="1:26" x14ac:dyDescent="0.25">
      <c r="A19" s="4" t="s">
        <v>11</v>
      </c>
      <c r="B19" s="72">
        <f>C5*D19*E19*F19*10^-9</f>
        <v>0</v>
      </c>
      <c r="C19" s="4"/>
      <c r="D19" s="46"/>
      <c r="E19" s="46"/>
      <c r="F19" s="46"/>
      <c r="H19" s="31" t="s">
        <v>11</v>
      </c>
      <c r="I19" s="74">
        <f>B19-C5*((D19-J19)/2*K19*E19+(D19-L19)/2*M19*E19 +(D19-N19)*O19*E19+(D19-P19)*Q19*E19)*10^-9</f>
        <v>0</v>
      </c>
      <c r="J19" s="46"/>
      <c r="K19" s="46"/>
      <c r="L19" s="46"/>
      <c r="M19" s="46"/>
      <c r="N19" s="46"/>
      <c r="O19" s="46"/>
      <c r="P19" s="46"/>
      <c r="Q19" s="46"/>
      <c r="S19" s="4" t="s">
        <v>11</v>
      </c>
      <c r="T19" s="4" t="e">
        <f t="shared" si="0"/>
        <v>#DIV/0!</v>
      </c>
      <c r="U19" s="4"/>
      <c r="V19" s="46"/>
      <c r="W19" s="46"/>
      <c r="Z19" s="1"/>
    </row>
    <row r="20" spans="1:26" x14ac:dyDescent="0.25">
      <c r="A20" s="2" t="s">
        <v>12</v>
      </c>
      <c r="B20" s="71">
        <f>C5*D20*E20*F20*10^-9</f>
        <v>0</v>
      </c>
      <c r="C20" s="2"/>
      <c r="D20" s="45"/>
      <c r="E20" s="45"/>
      <c r="F20" s="45"/>
      <c r="H20" s="30" t="s">
        <v>12</v>
      </c>
      <c r="I20" s="73">
        <f>B20-C5*((D20-J20)/2*K20*E20+(D20-L20)/2*M20*E20 +(D20-N20)*O20*E20+(D20-P20)*Q20*E20)*10^-9</f>
        <v>0</v>
      </c>
      <c r="J20" s="45"/>
      <c r="K20" s="45"/>
      <c r="L20" s="45"/>
      <c r="M20" s="45"/>
      <c r="N20" s="45"/>
      <c r="O20" s="45"/>
      <c r="P20" s="45"/>
      <c r="Q20" s="45"/>
      <c r="S20" s="2" t="s">
        <v>12</v>
      </c>
      <c r="T20" s="2" t="e">
        <f t="shared" si="0"/>
        <v>#DIV/0!</v>
      </c>
      <c r="U20" s="2"/>
      <c r="V20" s="45"/>
      <c r="W20" s="45"/>
      <c r="Z20" s="1"/>
    </row>
    <row r="21" spans="1:26" x14ac:dyDescent="0.25">
      <c r="I21" s="1"/>
    </row>
    <row r="22" spans="1:26" x14ac:dyDescent="0.25">
      <c r="H22" s="1"/>
      <c r="I22" s="1"/>
      <c r="J22" s="1"/>
      <c r="K22" s="1"/>
      <c r="L22" s="1"/>
      <c r="M22" s="1"/>
      <c r="N22" s="1"/>
      <c r="O22" s="1"/>
      <c r="S22" s="1"/>
    </row>
    <row r="23" spans="1:26" x14ac:dyDescent="0.25">
      <c r="A23" s="37" t="s">
        <v>88</v>
      </c>
      <c r="B23" s="37"/>
      <c r="C23" s="37"/>
      <c r="D23" s="70"/>
      <c r="H23" s="77" t="s">
        <v>75</v>
      </c>
      <c r="I23" s="78" t="s">
        <v>76</v>
      </c>
      <c r="J23" s="78"/>
      <c r="K23" s="78"/>
      <c r="L23" s="78"/>
      <c r="M23" s="78"/>
      <c r="N23" s="78"/>
      <c r="O23" s="78"/>
      <c r="P23" s="78"/>
      <c r="Q23" s="78"/>
      <c r="V23" s="1"/>
    </row>
    <row r="24" spans="1:26" x14ac:dyDescent="0.25">
      <c r="A24" s="1"/>
      <c r="B24" s="1"/>
      <c r="C24" s="1"/>
      <c r="K24" s="1"/>
      <c r="L24" s="1"/>
      <c r="M24" s="1"/>
      <c r="N24" s="1"/>
      <c r="O24" s="1"/>
      <c r="P24" s="1"/>
      <c r="Q24" s="1"/>
      <c r="V24" s="1"/>
    </row>
    <row r="25" spans="1:26" x14ac:dyDescent="0.25">
      <c r="A25" s="1" t="s">
        <v>67</v>
      </c>
      <c r="B25" s="1"/>
      <c r="D25" s="38"/>
    </row>
    <row r="26" spans="1:26" x14ac:dyDescent="0.25">
      <c r="A26" s="1" t="s">
        <v>68</v>
      </c>
      <c r="B26" s="1"/>
      <c r="D26" s="38"/>
    </row>
    <row r="27" spans="1:26" x14ac:dyDescent="0.25">
      <c r="A27" s="1" t="s">
        <v>58</v>
      </c>
      <c r="B27" s="1"/>
      <c r="D27" s="38"/>
    </row>
    <row r="28" spans="1:26" x14ac:dyDescent="0.25">
      <c r="A28" s="1"/>
      <c r="B28" s="1"/>
      <c r="D28" s="1"/>
    </row>
    <row r="29" spans="1:26" x14ac:dyDescent="0.25">
      <c r="A29" s="39" t="s">
        <v>20</v>
      </c>
      <c r="B29" s="39"/>
      <c r="D29" s="37">
        <f>C5*D27*PI()/4*(D25^2-D26^2)*10^-9</f>
        <v>0</v>
      </c>
    </row>
    <row r="30" spans="1:26" x14ac:dyDescent="0.25">
      <c r="W30" s="1"/>
    </row>
    <row r="31" spans="1:26" x14ac:dyDescent="0.25">
      <c r="A31" s="37" t="s">
        <v>89</v>
      </c>
      <c r="B31" s="37"/>
      <c r="C31" s="37"/>
      <c r="D31" s="37"/>
      <c r="W31" s="1"/>
    </row>
    <row r="33" spans="1:17" x14ac:dyDescent="0.25">
      <c r="A33" t="s">
        <v>21</v>
      </c>
      <c r="B33" t="s">
        <v>18</v>
      </c>
      <c r="D33" t="s">
        <v>14</v>
      </c>
    </row>
    <row r="35" spans="1:17" x14ac:dyDescent="0.25">
      <c r="A35" s="38">
        <v>8</v>
      </c>
      <c r="B35" s="38"/>
      <c r="D35" s="37">
        <f>C5*B35*PI()*(A35/2)^2*10^-9</f>
        <v>0</v>
      </c>
    </row>
    <row r="36" spans="1:17" x14ac:dyDescent="0.25">
      <c r="A36" s="38">
        <v>10</v>
      </c>
      <c r="B36" s="38"/>
      <c r="D36" s="37">
        <f>C5*B36*PI()*(A36/2)^2*10^-9</f>
        <v>0</v>
      </c>
    </row>
    <row r="37" spans="1:17" x14ac:dyDescent="0.25">
      <c r="A37" s="75">
        <v>12</v>
      </c>
      <c r="B37" s="76"/>
      <c r="D37" s="37">
        <f>C5*B37*PI()*(A37/2)^2*10^-9</f>
        <v>0</v>
      </c>
    </row>
    <row r="43" spans="1:17" x14ac:dyDescent="0.25">
      <c r="A43" s="1"/>
      <c r="B43" s="1"/>
      <c r="C43" s="1"/>
      <c r="D43" s="1"/>
      <c r="E43" s="1"/>
      <c r="F43" s="1"/>
      <c r="G43" s="1"/>
    </row>
    <row r="44" spans="1:17" x14ac:dyDescent="0.25">
      <c r="A44" s="1"/>
      <c r="B44" s="1"/>
      <c r="C44" s="1"/>
      <c r="D44" s="1"/>
      <c r="E44" s="1"/>
      <c r="F44" s="1"/>
      <c r="G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T76"/>
  <sheetViews>
    <sheetView zoomScale="80" zoomScaleNormal="80" workbookViewId="0">
      <selection activeCell="A3" sqref="A3"/>
    </sheetView>
  </sheetViews>
  <sheetFormatPr defaultRowHeight="15" x14ac:dyDescent="0.25"/>
  <cols>
    <col min="1" max="20" width="14.42578125" customWidth="1"/>
  </cols>
  <sheetData>
    <row r="1" spans="1:20" x14ac:dyDescent="0.25">
      <c r="A1" s="42" t="s">
        <v>79</v>
      </c>
      <c r="B1" s="42"/>
      <c r="C1" s="42"/>
      <c r="D1" s="58"/>
      <c r="E1" s="42" t="s">
        <v>80</v>
      </c>
      <c r="F1" s="42"/>
      <c r="G1" s="42"/>
      <c r="H1" s="58"/>
      <c r="I1" s="42" t="s">
        <v>81</v>
      </c>
      <c r="J1" s="42"/>
      <c r="K1" s="42"/>
      <c r="L1" s="58"/>
      <c r="M1" s="42" t="s">
        <v>82</v>
      </c>
      <c r="N1" s="42"/>
      <c r="O1" s="42"/>
      <c r="P1" s="58"/>
      <c r="Q1" s="42" t="s">
        <v>83</v>
      </c>
      <c r="R1" s="42"/>
      <c r="S1" s="42"/>
      <c r="T1" s="42"/>
    </row>
    <row r="2" spans="1:20" x14ac:dyDescent="0.25">
      <c r="A2" s="67" t="s">
        <v>29</v>
      </c>
      <c r="B2" s="67"/>
      <c r="C2" s="67" t="s">
        <v>54</v>
      </c>
      <c r="D2" s="68"/>
      <c r="E2" s="67" t="s">
        <v>29</v>
      </c>
      <c r="F2" s="67"/>
      <c r="G2" s="67" t="s">
        <v>54</v>
      </c>
      <c r="H2" s="68"/>
      <c r="I2" s="67" t="s">
        <v>29</v>
      </c>
      <c r="J2" s="67"/>
      <c r="K2" s="67" t="s">
        <v>54</v>
      </c>
      <c r="L2" s="68"/>
      <c r="M2" s="67" t="s">
        <v>29</v>
      </c>
      <c r="N2" s="67"/>
      <c r="O2" s="67" t="s">
        <v>54</v>
      </c>
      <c r="P2" s="68"/>
      <c r="Q2" s="67" t="s">
        <v>29</v>
      </c>
      <c r="R2" s="67"/>
      <c r="S2" s="67" t="s">
        <v>54</v>
      </c>
      <c r="T2" s="67"/>
    </row>
    <row r="3" spans="1:20" x14ac:dyDescent="0.25">
      <c r="A3" s="48">
        <v>0</v>
      </c>
      <c r="B3" s="48"/>
      <c r="C3" s="48">
        <v>0</v>
      </c>
      <c r="D3" s="60"/>
      <c r="E3" s="55">
        <v>0</v>
      </c>
      <c r="F3" s="48"/>
      <c r="G3" s="48">
        <v>0</v>
      </c>
      <c r="H3" s="60"/>
      <c r="I3" s="55">
        <v>0</v>
      </c>
      <c r="J3" s="48"/>
      <c r="K3" s="48">
        <v>0</v>
      </c>
      <c r="L3" s="60"/>
      <c r="M3" s="55">
        <v>0</v>
      </c>
      <c r="N3" s="48"/>
      <c r="O3" s="48">
        <v>0</v>
      </c>
      <c r="P3" s="60"/>
      <c r="Q3" s="55">
        <v>0</v>
      </c>
      <c r="R3" s="48"/>
      <c r="S3" s="48">
        <v>0</v>
      </c>
      <c r="T3" s="48"/>
    </row>
    <row r="4" spans="1:20" x14ac:dyDescent="0.25">
      <c r="A4" s="48">
        <v>50</v>
      </c>
      <c r="B4" s="48"/>
      <c r="C4" s="48">
        <v>50</v>
      </c>
      <c r="D4" s="60"/>
      <c r="E4" s="55">
        <v>50</v>
      </c>
      <c r="F4" s="48"/>
      <c r="G4" s="48">
        <v>50</v>
      </c>
      <c r="H4" s="60"/>
      <c r="I4" s="55">
        <v>50</v>
      </c>
      <c r="J4" s="48"/>
      <c r="K4" s="48">
        <v>50</v>
      </c>
      <c r="L4" s="60"/>
      <c r="M4" s="55">
        <v>50</v>
      </c>
      <c r="N4" s="48"/>
      <c r="O4" s="48">
        <v>50</v>
      </c>
      <c r="P4" s="60"/>
      <c r="Q4" s="55">
        <v>50</v>
      </c>
      <c r="R4" s="48"/>
      <c r="S4" s="48">
        <v>50</v>
      </c>
      <c r="T4" s="48"/>
    </row>
    <row r="5" spans="1:20" x14ac:dyDescent="0.25">
      <c r="A5" s="48">
        <v>100</v>
      </c>
      <c r="B5" s="48"/>
      <c r="C5" s="48">
        <v>100</v>
      </c>
      <c r="D5" s="60"/>
      <c r="E5" s="55">
        <v>100</v>
      </c>
      <c r="F5" s="48"/>
      <c r="G5" s="48">
        <v>100</v>
      </c>
      <c r="H5" s="60"/>
      <c r="I5" s="55">
        <v>100</v>
      </c>
      <c r="J5" s="49"/>
      <c r="K5" s="48">
        <v>100</v>
      </c>
      <c r="L5" s="61"/>
      <c r="M5" s="55">
        <v>100</v>
      </c>
      <c r="N5" s="48"/>
      <c r="O5" s="48">
        <v>100</v>
      </c>
      <c r="P5" s="60"/>
      <c r="Q5" s="55">
        <v>100</v>
      </c>
      <c r="R5" s="48"/>
      <c r="S5" s="48">
        <v>100</v>
      </c>
      <c r="T5" s="48"/>
    </row>
    <row r="6" spans="1:20" x14ac:dyDescent="0.25">
      <c r="A6" s="48">
        <v>150</v>
      </c>
      <c r="B6" s="48"/>
      <c r="C6" s="48">
        <v>150</v>
      </c>
      <c r="D6" s="60"/>
      <c r="E6" s="55">
        <v>150</v>
      </c>
      <c r="F6" s="48"/>
      <c r="G6" s="48">
        <v>150</v>
      </c>
      <c r="H6" s="61"/>
      <c r="I6" s="55">
        <v>150</v>
      </c>
      <c r="J6" s="48"/>
      <c r="K6" s="48">
        <v>150</v>
      </c>
      <c r="L6" s="60"/>
      <c r="M6" s="55">
        <v>150</v>
      </c>
      <c r="N6" s="49"/>
      <c r="O6" s="48">
        <v>150</v>
      </c>
      <c r="P6" s="61"/>
      <c r="Q6" s="55">
        <v>150</v>
      </c>
      <c r="R6" s="49"/>
      <c r="S6" s="48">
        <v>150</v>
      </c>
      <c r="T6" s="49"/>
    </row>
    <row r="7" spans="1:20" x14ac:dyDescent="0.25">
      <c r="A7" s="48">
        <v>200</v>
      </c>
      <c r="B7" s="48"/>
      <c r="C7" s="48">
        <v>200</v>
      </c>
      <c r="D7" s="60"/>
      <c r="E7" s="55">
        <v>200</v>
      </c>
      <c r="F7" s="48"/>
      <c r="G7" s="48">
        <v>200</v>
      </c>
      <c r="H7" s="61"/>
      <c r="I7" s="55">
        <v>200</v>
      </c>
      <c r="J7" s="48"/>
      <c r="K7" s="48">
        <v>200</v>
      </c>
      <c r="L7" s="60"/>
      <c r="M7" s="55">
        <v>200</v>
      </c>
      <c r="N7" s="49"/>
      <c r="O7" s="48">
        <v>200</v>
      </c>
      <c r="P7" s="61"/>
      <c r="Q7" s="55">
        <v>200</v>
      </c>
      <c r="R7" s="49"/>
      <c r="S7" s="48">
        <v>200</v>
      </c>
      <c r="T7" s="49"/>
    </row>
    <row r="8" spans="1:20" x14ac:dyDescent="0.25">
      <c r="A8" s="48">
        <v>250</v>
      </c>
      <c r="B8" s="48"/>
      <c r="C8" s="48">
        <v>250</v>
      </c>
      <c r="D8" s="60"/>
      <c r="E8" s="55">
        <v>250</v>
      </c>
      <c r="F8" s="48"/>
      <c r="G8" s="48">
        <v>250</v>
      </c>
      <c r="H8" s="60"/>
      <c r="I8" s="55">
        <v>250</v>
      </c>
      <c r="J8" s="48"/>
      <c r="K8" s="48">
        <v>250</v>
      </c>
      <c r="L8" s="60"/>
      <c r="M8" s="55">
        <v>250</v>
      </c>
      <c r="N8" s="48"/>
      <c r="O8" s="48">
        <v>250</v>
      </c>
      <c r="P8" s="60"/>
      <c r="Q8" s="55">
        <v>250</v>
      </c>
      <c r="R8" s="48"/>
      <c r="S8" s="48">
        <v>250</v>
      </c>
      <c r="T8" s="48"/>
    </row>
    <row r="9" spans="1:20" x14ac:dyDescent="0.25">
      <c r="A9" s="48">
        <v>300</v>
      </c>
      <c r="B9" s="49"/>
      <c r="C9" s="48">
        <v>300</v>
      </c>
      <c r="D9" s="61"/>
      <c r="E9" s="55">
        <v>300</v>
      </c>
      <c r="F9" s="49"/>
      <c r="G9" s="48">
        <v>300</v>
      </c>
      <c r="H9" s="61"/>
      <c r="I9" s="55">
        <v>300</v>
      </c>
      <c r="J9" s="49"/>
      <c r="K9" s="48">
        <v>300</v>
      </c>
      <c r="L9" s="61"/>
      <c r="M9" s="55">
        <v>300</v>
      </c>
      <c r="N9" s="49"/>
      <c r="O9" s="48">
        <v>300</v>
      </c>
      <c r="P9" s="61"/>
      <c r="Q9" s="55">
        <v>300</v>
      </c>
      <c r="R9" s="49"/>
      <c r="S9" s="48">
        <v>300</v>
      </c>
      <c r="T9" s="49"/>
    </row>
    <row r="10" spans="1:20" x14ac:dyDescent="0.25">
      <c r="A10" s="48">
        <v>350</v>
      </c>
      <c r="B10" s="48"/>
      <c r="C10" s="48">
        <v>350</v>
      </c>
      <c r="D10" s="60"/>
      <c r="E10" s="55">
        <v>350</v>
      </c>
      <c r="F10" s="48"/>
      <c r="G10" s="48">
        <v>350</v>
      </c>
      <c r="H10" s="60"/>
      <c r="I10" s="55">
        <v>350</v>
      </c>
      <c r="J10" s="48"/>
      <c r="K10" s="48">
        <v>350</v>
      </c>
      <c r="L10" s="60"/>
      <c r="M10" s="55">
        <v>350</v>
      </c>
      <c r="N10" s="48"/>
      <c r="O10" s="48">
        <v>350</v>
      </c>
      <c r="P10" s="60"/>
      <c r="Q10" s="55">
        <v>350</v>
      </c>
      <c r="R10" s="48"/>
      <c r="S10" s="48">
        <v>350</v>
      </c>
      <c r="T10" s="48"/>
    </row>
    <row r="11" spans="1:20" x14ac:dyDescent="0.25">
      <c r="A11" s="48">
        <v>400</v>
      </c>
      <c r="B11" s="48"/>
      <c r="C11" s="48">
        <v>400</v>
      </c>
      <c r="D11" s="60"/>
      <c r="E11" s="55">
        <v>400</v>
      </c>
      <c r="F11" s="48"/>
      <c r="G11" s="48">
        <v>400</v>
      </c>
      <c r="H11" s="61"/>
      <c r="I11" s="55">
        <v>400</v>
      </c>
      <c r="J11" s="48"/>
      <c r="K11" s="48">
        <v>400</v>
      </c>
      <c r="L11" s="60"/>
      <c r="M11" s="55">
        <v>400</v>
      </c>
      <c r="N11" s="49"/>
      <c r="O11" s="48">
        <v>400</v>
      </c>
      <c r="P11" s="61"/>
      <c r="Q11" s="55">
        <v>400</v>
      </c>
      <c r="R11" s="49"/>
      <c r="S11" s="48">
        <v>400</v>
      </c>
      <c r="T11" s="49"/>
    </row>
    <row r="12" spans="1:20" x14ac:dyDescent="0.25">
      <c r="A12" s="48">
        <v>450</v>
      </c>
      <c r="B12" s="48"/>
      <c r="C12" s="48">
        <v>450</v>
      </c>
      <c r="D12" s="60"/>
      <c r="E12" s="55">
        <v>450</v>
      </c>
      <c r="F12" s="48"/>
      <c r="G12" s="48">
        <v>450</v>
      </c>
      <c r="H12" s="60"/>
      <c r="I12" s="55">
        <v>450</v>
      </c>
      <c r="J12" s="48"/>
      <c r="K12" s="48">
        <v>450</v>
      </c>
      <c r="L12" s="60"/>
      <c r="M12" s="55">
        <v>450</v>
      </c>
      <c r="N12" s="48"/>
      <c r="O12" s="48">
        <v>450</v>
      </c>
      <c r="P12" s="60"/>
      <c r="Q12" s="55">
        <v>450</v>
      </c>
      <c r="R12" s="48"/>
      <c r="S12" s="48">
        <v>450</v>
      </c>
      <c r="T12" s="48"/>
    </row>
    <row r="13" spans="1:20" x14ac:dyDescent="0.25">
      <c r="A13" s="48">
        <v>500</v>
      </c>
      <c r="B13" s="48"/>
      <c r="C13" s="48">
        <v>500</v>
      </c>
      <c r="D13" s="60"/>
      <c r="E13" s="55">
        <v>500</v>
      </c>
      <c r="F13" s="48"/>
      <c r="G13" s="48">
        <v>500</v>
      </c>
      <c r="H13" s="60"/>
      <c r="I13" s="55">
        <v>500</v>
      </c>
      <c r="J13" s="48"/>
      <c r="K13" s="48">
        <v>500</v>
      </c>
      <c r="L13" s="60"/>
      <c r="M13" s="55">
        <v>500</v>
      </c>
      <c r="N13" s="48"/>
      <c r="O13" s="48">
        <v>500</v>
      </c>
      <c r="P13" s="60"/>
      <c r="Q13" s="55">
        <v>500</v>
      </c>
      <c r="R13" s="48"/>
      <c r="S13" s="48">
        <v>500</v>
      </c>
      <c r="T13" s="48"/>
    </row>
    <row r="14" spans="1:20" x14ac:dyDescent="0.25">
      <c r="A14" s="48">
        <v>550</v>
      </c>
      <c r="B14" s="48"/>
      <c r="C14" s="48">
        <v>550</v>
      </c>
      <c r="D14" s="60"/>
      <c r="E14" s="55">
        <v>550</v>
      </c>
      <c r="F14" s="48"/>
      <c r="G14" s="48">
        <v>550</v>
      </c>
      <c r="H14" s="60"/>
      <c r="I14" s="55">
        <v>550</v>
      </c>
      <c r="J14" s="48"/>
      <c r="K14" s="48">
        <v>550</v>
      </c>
      <c r="L14" s="60"/>
      <c r="M14" s="55">
        <v>550</v>
      </c>
      <c r="N14" s="48"/>
      <c r="O14" s="48">
        <v>550</v>
      </c>
      <c r="P14" s="60"/>
      <c r="Q14" s="55">
        <v>550</v>
      </c>
      <c r="R14" s="48"/>
      <c r="S14" s="48">
        <v>550</v>
      </c>
      <c r="T14" s="48"/>
    </row>
    <row r="15" spans="1:20" x14ac:dyDescent="0.25">
      <c r="A15" s="48">
        <v>600</v>
      </c>
      <c r="B15" s="48"/>
      <c r="C15" s="48">
        <v>600</v>
      </c>
      <c r="D15" s="60"/>
      <c r="E15" s="55">
        <v>600</v>
      </c>
      <c r="F15" s="48"/>
      <c r="G15" s="48">
        <v>600</v>
      </c>
      <c r="H15" s="60"/>
      <c r="I15" s="55">
        <v>600</v>
      </c>
      <c r="J15" s="48"/>
      <c r="K15" s="48">
        <v>600</v>
      </c>
      <c r="L15" s="60"/>
      <c r="M15" s="55">
        <v>600</v>
      </c>
      <c r="N15" s="48"/>
      <c r="O15" s="48">
        <v>600</v>
      </c>
      <c r="P15" s="60"/>
      <c r="Q15" s="55">
        <v>600</v>
      </c>
      <c r="R15" s="48"/>
      <c r="S15" s="48">
        <v>600</v>
      </c>
      <c r="T15" s="48"/>
    </row>
    <row r="16" spans="1:20" x14ac:dyDescent="0.25">
      <c r="A16" s="48">
        <v>650</v>
      </c>
      <c r="B16" s="48"/>
      <c r="C16" s="48">
        <v>650</v>
      </c>
      <c r="D16" s="60"/>
      <c r="E16" s="55">
        <v>650</v>
      </c>
      <c r="F16" s="48"/>
      <c r="G16" s="48">
        <v>650</v>
      </c>
      <c r="H16" s="60"/>
      <c r="I16" s="55">
        <v>650</v>
      </c>
      <c r="J16" s="48"/>
      <c r="K16" s="48">
        <v>650</v>
      </c>
      <c r="L16" s="60"/>
      <c r="M16" s="55">
        <v>650</v>
      </c>
      <c r="N16" s="48"/>
      <c r="O16" s="48">
        <v>650</v>
      </c>
      <c r="P16" s="60"/>
      <c r="Q16" s="55">
        <v>650</v>
      </c>
      <c r="R16" s="48"/>
      <c r="S16" s="48">
        <v>650</v>
      </c>
      <c r="T16" s="48"/>
    </row>
    <row r="17" spans="1:20" x14ac:dyDescent="0.25">
      <c r="A17" s="48">
        <v>700</v>
      </c>
      <c r="B17" s="48"/>
      <c r="C17" s="48">
        <v>700</v>
      </c>
      <c r="D17" s="60"/>
      <c r="E17" s="55">
        <v>700</v>
      </c>
      <c r="F17" s="48"/>
      <c r="G17" s="48">
        <v>700</v>
      </c>
      <c r="H17" s="60"/>
      <c r="I17" s="55">
        <v>700</v>
      </c>
      <c r="J17" s="48"/>
      <c r="K17" s="48">
        <v>700</v>
      </c>
      <c r="L17" s="61"/>
      <c r="M17" s="55">
        <v>700</v>
      </c>
      <c r="N17" s="48"/>
      <c r="O17" s="48">
        <v>700</v>
      </c>
      <c r="P17" s="60"/>
      <c r="Q17" s="55">
        <v>700</v>
      </c>
      <c r="R17" s="48"/>
      <c r="S17" s="48">
        <v>700</v>
      </c>
      <c r="T17" s="48"/>
    </row>
    <row r="18" spans="1:20" x14ac:dyDescent="0.25">
      <c r="A18" s="48">
        <v>750</v>
      </c>
      <c r="B18" s="48"/>
      <c r="C18" s="48">
        <v>750</v>
      </c>
      <c r="D18" s="60"/>
      <c r="E18" s="55">
        <v>750</v>
      </c>
      <c r="F18" s="48"/>
      <c r="G18" s="48">
        <v>750</v>
      </c>
      <c r="H18" s="60"/>
      <c r="I18" s="55">
        <v>750</v>
      </c>
      <c r="J18" s="48"/>
      <c r="K18" s="48">
        <v>750</v>
      </c>
      <c r="L18" s="60"/>
      <c r="M18" s="55">
        <v>750</v>
      </c>
      <c r="N18" s="48"/>
      <c r="O18" s="48">
        <v>750</v>
      </c>
      <c r="P18" s="60"/>
      <c r="Q18" s="55">
        <v>750</v>
      </c>
      <c r="R18" s="48"/>
      <c r="S18" s="48">
        <v>750</v>
      </c>
      <c r="T18" s="48"/>
    </row>
    <row r="19" spans="1:20" x14ac:dyDescent="0.25">
      <c r="A19" s="48">
        <v>800</v>
      </c>
      <c r="B19" s="48"/>
      <c r="C19" s="48">
        <v>800</v>
      </c>
      <c r="D19" s="60"/>
      <c r="E19" s="55">
        <v>800</v>
      </c>
      <c r="F19" s="48"/>
      <c r="G19" s="48">
        <v>800</v>
      </c>
      <c r="H19" s="60"/>
      <c r="I19" s="55">
        <v>800</v>
      </c>
      <c r="J19" s="48"/>
      <c r="K19" s="48">
        <v>800</v>
      </c>
      <c r="L19" s="60"/>
      <c r="M19" s="55">
        <v>800</v>
      </c>
      <c r="N19" s="48"/>
      <c r="O19" s="48">
        <v>800</v>
      </c>
      <c r="P19" s="60"/>
      <c r="Q19" s="55">
        <v>800</v>
      </c>
      <c r="R19" s="48"/>
      <c r="S19" s="48">
        <v>800</v>
      </c>
      <c r="T19" s="48"/>
    </row>
    <row r="20" spans="1:20" x14ac:dyDescent="0.25">
      <c r="A20" s="48">
        <v>850</v>
      </c>
      <c r="B20" s="48"/>
      <c r="C20" s="48">
        <v>850</v>
      </c>
      <c r="D20" s="60"/>
      <c r="E20" s="55">
        <v>850</v>
      </c>
      <c r="F20" s="48"/>
      <c r="G20" s="48">
        <v>850</v>
      </c>
      <c r="H20" s="61"/>
      <c r="I20" s="55">
        <v>850</v>
      </c>
      <c r="J20" s="48"/>
      <c r="K20" s="48">
        <v>850</v>
      </c>
      <c r="L20" s="60"/>
      <c r="M20" s="55">
        <v>850</v>
      </c>
      <c r="N20" s="49"/>
      <c r="O20" s="48">
        <v>850</v>
      </c>
      <c r="P20" s="61"/>
      <c r="Q20" s="55">
        <v>850</v>
      </c>
      <c r="R20" s="49"/>
      <c r="S20" s="48">
        <v>850</v>
      </c>
      <c r="T20" s="49"/>
    </row>
    <row r="21" spans="1:20" x14ac:dyDescent="0.25">
      <c r="A21" s="48">
        <v>900</v>
      </c>
      <c r="B21" s="48"/>
      <c r="C21" s="48">
        <v>900</v>
      </c>
      <c r="D21" s="60"/>
      <c r="E21" s="55">
        <v>900</v>
      </c>
      <c r="F21" s="48"/>
      <c r="G21" s="48">
        <v>900</v>
      </c>
      <c r="H21" s="60"/>
      <c r="I21" s="55">
        <v>900</v>
      </c>
      <c r="J21" s="48"/>
      <c r="K21" s="48">
        <v>900</v>
      </c>
      <c r="L21" s="60"/>
      <c r="M21" s="55">
        <v>900</v>
      </c>
      <c r="N21" s="48"/>
      <c r="O21" s="48">
        <v>900</v>
      </c>
      <c r="P21" s="60"/>
      <c r="Q21" s="55">
        <v>900</v>
      </c>
      <c r="R21" s="48"/>
      <c r="S21" s="48">
        <v>900</v>
      </c>
      <c r="T21" s="48"/>
    </row>
    <row r="22" spans="1:20" x14ac:dyDescent="0.25">
      <c r="A22" s="48">
        <v>950</v>
      </c>
      <c r="B22" s="48"/>
      <c r="C22" s="48">
        <v>950</v>
      </c>
      <c r="D22" s="60"/>
      <c r="E22" s="55">
        <v>950</v>
      </c>
      <c r="F22" s="48"/>
      <c r="G22" s="48">
        <v>950</v>
      </c>
      <c r="H22" s="60"/>
      <c r="I22" s="55">
        <v>950</v>
      </c>
      <c r="J22" s="48"/>
      <c r="K22" s="48">
        <v>950</v>
      </c>
      <c r="L22" s="60"/>
      <c r="M22" s="55">
        <v>950</v>
      </c>
      <c r="N22" s="48"/>
      <c r="O22" s="48">
        <v>950</v>
      </c>
      <c r="P22" s="60"/>
      <c r="Q22" s="55">
        <v>950</v>
      </c>
      <c r="R22" s="48"/>
      <c r="S22" s="48">
        <v>950</v>
      </c>
      <c r="T22" s="48"/>
    </row>
    <row r="23" spans="1:20" x14ac:dyDescent="0.25">
      <c r="A23" s="48">
        <v>1000</v>
      </c>
      <c r="B23" s="47"/>
      <c r="C23" s="48">
        <v>1000</v>
      </c>
      <c r="D23" s="59"/>
      <c r="E23" s="55">
        <v>1000</v>
      </c>
      <c r="F23" s="47"/>
      <c r="G23" s="48">
        <v>1000</v>
      </c>
      <c r="H23" s="60"/>
      <c r="I23" s="55">
        <v>1000</v>
      </c>
      <c r="J23" s="47"/>
      <c r="K23" s="48">
        <v>1000</v>
      </c>
      <c r="L23" s="59"/>
      <c r="M23" s="55">
        <v>1000</v>
      </c>
      <c r="N23" s="47"/>
      <c r="O23" s="48">
        <v>1000</v>
      </c>
      <c r="P23" s="60"/>
      <c r="Q23" s="55">
        <v>1000</v>
      </c>
      <c r="R23" s="47"/>
      <c r="S23" s="48">
        <v>1000</v>
      </c>
      <c r="T23" s="48"/>
    </row>
    <row r="24" spans="1:20" x14ac:dyDescent="0.25">
      <c r="A24" s="48">
        <v>1050</v>
      </c>
      <c r="B24" s="47"/>
      <c r="C24" s="48">
        <v>1050</v>
      </c>
      <c r="D24" s="59"/>
      <c r="E24" s="55">
        <v>1050</v>
      </c>
      <c r="F24" s="47"/>
      <c r="G24" s="48">
        <v>1050</v>
      </c>
      <c r="H24" s="60"/>
      <c r="I24" s="55">
        <v>1050</v>
      </c>
      <c r="J24" s="47"/>
      <c r="K24" s="48">
        <v>1050</v>
      </c>
      <c r="L24" s="59"/>
      <c r="M24" s="55">
        <v>1050</v>
      </c>
      <c r="N24" s="47"/>
      <c r="O24" s="48">
        <v>1050</v>
      </c>
      <c r="P24" s="60"/>
      <c r="Q24" s="55">
        <v>1050</v>
      </c>
      <c r="R24" s="47"/>
      <c r="S24" s="48">
        <v>1050</v>
      </c>
      <c r="T24" s="48"/>
    </row>
    <row r="25" spans="1:20" x14ac:dyDescent="0.25">
      <c r="A25" s="48">
        <v>1100</v>
      </c>
      <c r="B25" s="47"/>
      <c r="C25" s="48">
        <v>1100</v>
      </c>
      <c r="D25" s="59"/>
      <c r="E25" s="55">
        <v>1100</v>
      </c>
      <c r="F25" s="47"/>
      <c r="G25" s="48">
        <v>1100</v>
      </c>
      <c r="H25" s="60"/>
      <c r="I25" s="55">
        <v>1100</v>
      </c>
      <c r="J25" s="47"/>
      <c r="K25" s="48">
        <v>1100</v>
      </c>
      <c r="L25" s="59"/>
      <c r="M25" s="55">
        <v>1100</v>
      </c>
      <c r="N25" s="47"/>
      <c r="O25" s="48">
        <v>1100</v>
      </c>
      <c r="P25" s="60"/>
      <c r="Q25" s="55">
        <v>1100</v>
      </c>
      <c r="R25" s="47"/>
      <c r="S25" s="48">
        <v>1100</v>
      </c>
      <c r="T25" s="48"/>
    </row>
    <row r="26" spans="1:20" x14ac:dyDescent="0.25">
      <c r="A26" s="48">
        <v>1150</v>
      </c>
      <c r="B26" s="47"/>
      <c r="C26" s="48">
        <v>1150</v>
      </c>
      <c r="D26" s="59"/>
      <c r="E26" s="55">
        <v>1150</v>
      </c>
      <c r="F26" s="47"/>
      <c r="G26" s="48">
        <v>1150</v>
      </c>
      <c r="H26" s="59"/>
      <c r="I26" s="55">
        <v>1150</v>
      </c>
      <c r="J26" s="47"/>
      <c r="K26" s="48">
        <v>1150</v>
      </c>
      <c r="L26" s="59"/>
      <c r="M26" s="55">
        <v>1150</v>
      </c>
      <c r="N26" s="47"/>
      <c r="O26" s="48">
        <v>1150</v>
      </c>
      <c r="P26" s="59"/>
      <c r="Q26" s="55">
        <v>1150</v>
      </c>
      <c r="R26" s="47"/>
      <c r="S26" s="48">
        <v>1150</v>
      </c>
      <c r="T26" s="47"/>
    </row>
    <row r="27" spans="1:20" x14ac:dyDescent="0.25">
      <c r="A27" s="47">
        <v>1200</v>
      </c>
      <c r="B27" s="47"/>
      <c r="C27" s="47">
        <v>1200</v>
      </c>
      <c r="D27" s="59"/>
      <c r="E27" s="54">
        <v>1200</v>
      </c>
      <c r="F27" s="47"/>
      <c r="G27" s="47">
        <v>1200</v>
      </c>
      <c r="H27" s="59"/>
      <c r="I27" s="54">
        <v>1200</v>
      </c>
      <c r="J27" s="47"/>
      <c r="K27" s="47">
        <v>1200</v>
      </c>
      <c r="L27" s="59"/>
      <c r="M27" s="54">
        <v>1200</v>
      </c>
      <c r="N27" s="47"/>
      <c r="O27" s="47">
        <v>1200</v>
      </c>
      <c r="P27" s="59"/>
      <c r="Q27" s="54">
        <v>1200</v>
      </c>
      <c r="R27" s="47"/>
      <c r="S27" s="47">
        <v>1200</v>
      </c>
      <c r="T27" s="47"/>
    </row>
    <row r="28" spans="1:20" x14ac:dyDescent="0.25">
      <c r="A28" s="47"/>
      <c r="B28" s="47"/>
      <c r="C28" s="47"/>
      <c r="D28" s="59"/>
      <c r="E28" s="54"/>
      <c r="F28" s="47"/>
      <c r="G28" s="47"/>
      <c r="H28" s="59"/>
      <c r="I28" s="54"/>
      <c r="J28" s="47"/>
      <c r="K28" s="47"/>
      <c r="L28" s="59"/>
      <c r="M28" s="54"/>
      <c r="N28" s="47"/>
      <c r="O28" s="47"/>
      <c r="P28" s="59"/>
      <c r="Q28" s="54"/>
      <c r="R28" s="47"/>
      <c r="S28" s="47"/>
      <c r="T28" s="47"/>
    </row>
    <row r="29" spans="1:20" x14ac:dyDescent="0.25">
      <c r="A29" s="50"/>
      <c r="B29" s="47"/>
      <c r="C29" s="50"/>
      <c r="D29" s="59"/>
      <c r="E29" s="53"/>
      <c r="F29" s="47"/>
      <c r="G29" s="50"/>
      <c r="H29" s="59"/>
      <c r="I29" s="53"/>
      <c r="J29" s="47"/>
      <c r="K29" s="50"/>
      <c r="L29" s="59"/>
      <c r="M29" s="53"/>
      <c r="N29" s="47"/>
      <c r="O29" s="50"/>
      <c r="P29" s="59"/>
      <c r="Q29" s="53"/>
      <c r="R29" s="47"/>
      <c r="S29" s="50"/>
      <c r="T29" s="47"/>
    </row>
    <row r="30" spans="1:20" x14ac:dyDescent="0.25">
      <c r="A30" s="44">
        <v>1200</v>
      </c>
      <c r="B30" s="41">
        <f>SUMPRODUCT((B3:B26+B4:B27)/2*(A4:A27-A3:A26)*(A3:A26&lt;A30))</f>
        <v>0</v>
      </c>
      <c r="C30" s="44">
        <v>1200</v>
      </c>
      <c r="D30" s="62">
        <f>SUMPRODUCT((D3:D26+D4:D27)/2*(C4:C27-C3:C26)*(C3:C26&lt;C30))</f>
        <v>0</v>
      </c>
      <c r="E30" s="56">
        <v>1200</v>
      </c>
      <c r="F30" s="16">
        <f>SUMPRODUCT((F3:F26+F4:F27)/2*(E4:E27-E3:E26)*(E3:E26&lt;E30))</f>
        <v>0</v>
      </c>
      <c r="G30" s="44">
        <v>1200</v>
      </c>
      <c r="H30" s="62">
        <f>SUMPRODUCT((H3:H26+H4:H27)/2*(G4:G27-G3:G26)*(G3:G26&lt;G30))</f>
        <v>0</v>
      </c>
      <c r="I30" s="56">
        <v>1200</v>
      </c>
      <c r="J30" s="16">
        <f>SUMPRODUCT((J3:J26+J4:J27)/2*(I4:I27-I3:I26)*(I3:I26&lt;I30))</f>
        <v>0</v>
      </c>
      <c r="K30" s="44">
        <v>1200</v>
      </c>
      <c r="L30" s="62">
        <f>SUMPRODUCT((L3:L26+L4:L27)/2*(K4:K27-K3:K26)*(K3:K26&lt;K30))</f>
        <v>0</v>
      </c>
      <c r="M30" s="56">
        <v>1200</v>
      </c>
      <c r="N30" s="16">
        <f>SUMPRODUCT((N3:N26+N4:N27)/2*(M4:M27-M3:M26)*(M3:M26&lt;M30))</f>
        <v>0</v>
      </c>
      <c r="O30" s="44">
        <v>1200</v>
      </c>
      <c r="P30" s="62">
        <f>SUMPRODUCT((P3:P26+P4:P27)/2*(O4:O27-O3:O26)*(O3:O26&lt;O30))</f>
        <v>0</v>
      </c>
      <c r="Q30" s="56">
        <v>1200</v>
      </c>
      <c r="R30" s="16">
        <f>SUMPRODUCT((R3:R26+R4:R27)/2*(Q4:Q27-Q3:Q26)*(Q3:Q26&lt;Q30))</f>
        <v>0</v>
      </c>
      <c r="S30" s="44">
        <v>1200</v>
      </c>
      <c r="T30" s="16">
        <f>SUMPRODUCT((T3:T26+T4:T27)/2*(S4:S27-S3:S26)*(S3:S26&lt;S30))</f>
        <v>0</v>
      </c>
    </row>
    <row r="31" spans="1:20" x14ac:dyDescent="0.25">
      <c r="A31" s="43" t="s">
        <v>28</v>
      </c>
      <c r="B31" s="42"/>
      <c r="C31" s="22"/>
      <c r="D31" s="58">
        <f>B30+D30</f>
        <v>0</v>
      </c>
      <c r="E31" s="20"/>
      <c r="F31" s="21"/>
      <c r="G31" s="22"/>
      <c r="H31" s="58">
        <f>F30+H30</f>
        <v>0</v>
      </c>
      <c r="I31" s="20"/>
      <c r="J31" s="21"/>
      <c r="K31" s="22"/>
      <c r="L31" s="58">
        <f>J30+L30</f>
        <v>0</v>
      </c>
      <c r="M31" s="20"/>
      <c r="N31" s="21"/>
      <c r="O31" s="22"/>
      <c r="P31" s="58">
        <f>N30+P30</f>
        <v>0</v>
      </c>
      <c r="Q31" s="20"/>
      <c r="R31" s="21"/>
      <c r="S31" s="22"/>
      <c r="T31" s="21">
        <f>R30+T30</f>
        <v>0</v>
      </c>
    </row>
    <row r="32" spans="1:20" x14ac:dyDescent="0.25">
      <c r="A32" s="19" t="s">
        <v>55</v>
      </c>
      <c r="B32" s="17"/>
      <c r="C32" s="17"/>
      <c r="D32" s="63">
        <f>B33+D33</f>
        <v>0</v>
      </c>
      <c r="E32" s="19"/>
      <c r="F32" s="17"/>
      <c r="G32" s="17"/>
      <c r="H32" s="25">
        <f>F33+H33</f>
        <v>0</v>
      </c>
      <c r="I32" s="19"/>
      <c r="J32" s="17"/>
      <c r="K32" s="17"/>
      <c r="L32" s="63">
        <f>J33+L33</f>
        <v>0</v>
      </c>
      <c r="M32" s="19"/>
      <c r="N32" s="17"/>
      <c r="O32" s="17"/>
      <c r="P32" s="63">
        <f>N33+P33</f>
        <v>0</v>
      </c>
      <c r="Q32" s="19"/>
      <c r="R32" s="17"/>
      <c r="S32" s="17"/>
      <c r="T32" s="17">
        <f>R33+T33</f>
        <v>0</v>
      </c>
    </row>
    <row r="33" spans="1:20" x14ac:dyDescent="0.25">
      <c r="A33" s="18" t="s">
        <v>29</v>
      </c>
      <c r="B33" s="18">
        <f>SUMPRODUCT((B34:B40+B35:B41)/2*(A35:A41-A34:A40)*(A34:A40&lt;A30))</f>
        <v>0</v>
      </c>
      <c r="C33" s="18" t="s">
        <v>54</v>
      </c>
      <c r="D33" s="64">
        <f>SUMPRODUCT((D34:D40+D35:D41)/2*(C35:C41-C34:C40)*(C34:C40&lt;C30))</f>
        <v>0</v>
      </c>
      <c r="E33" s="18" t="s">
        <v>29</v>
      </c>
      <c r="F33" s="18">
        <f>SUMPRODUCT((F34:F40+F35:F41)/2*(E35:E41-E34:E40)*(E34:E40&lt;E30))</f>
        <v>0</v>
      </c>
      <c r="G33" s="18" t="s">
        <v>54</v>
      </c>
      <c r="H33" s="26">
        <f>SUMPRODUCT((H34:H40+H35:H41)/2*(G35:G41-G34:G40)*(G34:G40&lt;G30))</f>
        <v>0</v>
      </c>
      <c r="I33" s="18" t="s">
        <v>29</v>
      </c>
      <c r="J33" s="18">
        <f>SUMPRODUCT((J34:J40+J35:J41)/2*(I35:I41-I34:I40)*(I34:I40&lt;I30))</f>
        <v>0</v>
      </c>
      <c r="K33" s="18" t="s">
        <v>54</v>
      </c>
      <c r="L33" s="64">
        <f>SUMPRODUCT((L34:L40+L35:L41)/2*(K35:K41-K34:K40)*(K34:K40&lt;K30))</f>
        <v>0</v>
      </c>
      <c r="M33" s="18" t="s">
        <v>29</v>
      </c>
      <c r="N33" s="18">
        <f>SUMPRODUCT((N34:N40+N35:N41)/2*(M35:M41-M34:M40)*(M34:M40&lt;M30))</f>
        <v>0</v>
      </c>
      <c r="O33" s="18" t="s">
        <v>54</v>
      </c>
      <c r="P33" s="64">
        <f>SUMPRODUCT((P34:P40+P35:P41)/2*(O35:O41-O34:O40)*(O34:O40&lt;O30))</f>
        <v>0</v>
      </c>
      <c r="Q33" s="18" t="s">
        <v>29</v>
      </c>
      <c r="R33" s="18">
        <f>SUMPRODUCT((R34:R40+R35:R41)/2*(Q35:Q41-Q34:Q40)*(Q34:Q40&lt;Q30))</f>
        <v>0</v>
      </c>
      <c r="S33" s="18" t="s">
        <v>54</v>
      </c>
      <c r="T33" s="18">
        <f>SUMPRODUCT((T34:T40+T35:T41)/2*(S35:S41-S34:S40)*(S34:S40&lt;S30))</f>
        <v>0</v>
      </c>
    </row>
    <row r="34" spans="1:20" x14ac:dyDescent="0.25">
      <c r="A34" s="51">
        <v>750</v>
      </c>
      <c r="B34" s="51"/>
      <c r="C34" s="51">
        <v>750</v>
      </c>
      <c r="D34" s="65"/>
      <c r="E34" s="57">
        <v>750</v>
      </c>
      <c r="F34" s="51"/>
      <c r="G34" s="51">
        <v>750</v>
      </c>
      <c r="H34" s="65"/>
      <c r="I34" s="57">
        <v>750</v>
      </c>
      <c r="J34" s="51"/>
      <c r="K34" s="51">
        <v>750</v>
      </c>
      <c r="L34" s="65"/>
      <c r="M34" s="57">
        <v>750</v>
      </c>
      <c r="N34" s="51"/>
      <c r="O34" s="51">
        <v>750</v>
      </c>
      <c r="P34" s="65"/>
      <c r="Q34" s="57">
        <v>750</v>
      </c>
      <c r="R34" s="51"/>
      <c r="S34" s="51">
        <v>750</v>
      </c>
      <c r="T34" s="51"/>
    </row>
    <row r="35" spans="1:20" x14ac:dyDescent="0.25">
      <c r="A35" s="51">
        <v>800</v>
      </c>
      <c r="B35" s="51"/>
      <c r="C35" s="51">
        <v>800</v>
      </c>
      <c r="D35" s="65"/>
      <c r="E35" s="57">
        <v>800</v>
      </c>
      <c r="F35" s="51"/>
      <c r="G35" s="51">
        <v>800</v>
      </c>
      <c r="H35" s="65"/>
      <c r="I35" s="57">
        <v>800</v>
      </c>
      <c r="J35" s="51"/>
      <c r="K35" s="51">
        <v>800</v>
      </c>
      <c r="L35" s="65"/>
      <c r="M35" s="57">
        <v>800</v>
      </c>
      <c r="N35" s="51"/>
      <c r="O35" s="51">
        <v>800</v>
      </c>
      <c r="P35" s="65"/>
      <c r="Q35" s="57">
        <v>800</v>
      </c>
      <c r="R35" s="51"/>
      <c r="S35" s="51">
        <v>800</v>
      </c>
      <c r="T35" s="51"/>
    </row>
    <row r="36" spans="1:20" x14ac:dyDescent="0.25">
      <c r="A36" s="51">
        <v>950</v>
      </c>
      <c r="B36" s="51"/>
      <c r="C36" s="51">
        <v>950</v>
      </c>
      <c r="D36" s="65"/>
      <c r="E36" s="57">
        <v>950</v>
      </c>
      <c r="F36" s="51"/>
      <c r="G36" s="51">
        <v>950</v>
      </c>
      <c r="H36" s="65"/>
      <c r="I36" s="57">
        <v>950</v>
      </c>
      <c r="J36" s="51"/>
      <c r="K36" s="51">
        <v>950</v>
      </c>
      <c r="L36" s="65"/>
      <c r="M36" s="57">
        <v>950</v>
      </c>
      <c r="N36" s="51"/>
      <c r="O36" s="51">
        <v>950</v>
      </c>
      <c r="P36" s="65"/>
      <c r="Q36" s="57">
        <v>950</v>
      </c>
      <c r="R36" s="51"/>
      <c r="S36" s="51">
        <v>950</v>
      </c>
      <c r="T36" s="51"/>
    </row>
    <row r="37" spans="1:20" x14ac:dyDescent="0.25">
      <c r="A37" s="51"/>
      <c r="B37" s="51"/>
      <c r="C37" s="51"/>
      <c r="D37" s="65"/>
      <c r="E37" s="57"/>
      <c r="F37" s="51"/>
      <c r="G37" s="51"/>
      <c r="H37" s="65"/>
      <c r="I37" s="57"/>
      <c r="J37" s="51"/>
      <c r="K37" s="51"/>
      <c r="L37" s="65"/>
      <c r="M37" s="57"/>
      <c r="N37" s="51"/>
      <c r="O37" s="51"/>
      <c r="P37" s="65"/>
      <c r="Q37" s="57"/>
      <c r="R37" s="51"/>
      <c r="S37" s="51"/>
      <c r="T37" s="51"/>
    </row>
    <row r="38" spans="1:20" x14ac:dyDescent="0.25">
      <c r="A38" s="51"/>
      <c r="B38" s="51"/>
      <c r="C38" s="51"/>
      <c r="D38" s="65"/>
      <c r="E38" s="57"/>
      <c r="F38" s="51"/>
      <c r="G38" s="51"/>
      <c r="H38" s="65"/>
      <c r="I38" s="57"/>
      <c r="J38" s="51"/>
      <c r="K38" s="51"/>
      <c r="L38" s="65"/>
      <c r="M38" s="57"/>
      <c r="N38" s="51"/>
      <c r="O38" s="51"/>
      <c r="P38" s="65"/>
      <c r="Q38" s="57"/>
      <c r="R38" s="51"/>
      <c r="S38" s="51"/>
      <c r="T38" s="51"/>
    </row>
    <row r="39" spans="1:20" x14ac:dyDescent="0.25">
      <c r="A39" s="51"/>
      <c r="B39" s="51"/>
      <c r="C39" s="51"/>
      <c r="D39" s="65"/>
      <c r="E39" s="57"/>
      <c r="F39" s="51"/>
      <c r="G39" s="51"/>
      <c r="H39" s="65"/>
      <c r="I39" s="57"/>
      <c r="J39" s="51"/>
      <c r="K39" s="51"/>
      <c r="L39" s="65"/>
      <c r="M39" s="57"/>
      <c r="N39" s="51"/>
      <c r="O39" s="51"/>
      <c r="P39" s="65"/>
      <c r="Q39" s="57"/>
      <c r="R39" s="51"/>
      <c r="S39" s="51"/>
      <c r="T39" s="51"/>
    </row>
    <row r="40" spans="1:20" x14ac:dyDescent="0.25">
      <c r="A40" s="51"/>
      <c r="B40" s="52"/>
      <c r="C40" s="51"/>
      <c r="D40" s="66"/>
      <c r="E40" s="57"/>
      <c r="F40" s="52"/>
      <c r="G40" s="51"/>
      <c r="H40" s="66"/>
      <c r="I40" s="57"/>
      <c r="J40" s="52"/>
      <c r="K40" s="51"/>
      <c r="L40" s="66"/>
      <c r="M40" s="57"/>
      <c r="N40" s="52"/>
      <c r="O40" s="51"/>
      <c r="P40" s="66"/>
      <c r="Q40" s="57"/>
      <c r="R40" s="52"/>
      <c r="S40" s="51"/>
      <c r="T40" s="52"/>
    </row>
    <row r="41" spans="1:20" x14ac:dyDescent="0.25">
      <c r="A41" s="51"/>
      <c r="B41" s="51"/>
      <c r="C41" s="51"/>
      <c r="D41" s="65"/>
      <c r="E41" s="57"/>
      <c r="F41" s="51"/>
      <c r="G41" s="51"/>
      <c r="H41" s="65"/>
      <c r="I41" s="57"/>
      <c r="J41" s="51"/>
      <c r="K41" s="51"/>
      <c r="L41" s="65"/>
      <c r="M41" s="57"/>
      <c r="N41" s="51"/>
      <c r="O41" s="51"/>
      <c r="P41" s="65"/>
      <c r="Q41" s="57"/>
      <c r="R41" s="51"/>
      <c r="S41" s="51"/>
      <c r="T41" s="51"/>
    </row>
    <row r="42" spans="1:20" x14ac:dyDescent="0.25">
      <c r="L42" s="24"/>
    </row>
    <row r="44" spans="1:20" x14ac:dyDescent="0.25">
      <c r="A44" s="3" t="s">
        <v>85</v>
      </c>
      <c r="B44" s="3"/>
      <c r="C44" s="3"/>
      <c r="D44" s="3"/>
      <c r="E44" s="39"/>
      <c r="F44" s="89" t="s">
        <v>84</v>
      </c>
      <c r="G44" s="90"/>
      <c r="H44" s="90"/>
      <c r="I44" s="90"/>
      <c r="J44" s="90"/>
      <c r="K44" s="90"/>
      <c r="L44" s="1"/>
      <c r="M44" s="1"/>
      <c r="N44" s="1"/>
    </row>
    <row r="45" spans="1:20" x14ac:dyDescent="0.25">
      <c r="A45" s="1"/>
      <c r="J45" s="39" t="s">
        <v>59</v>
      </c>
      <c r="K45" s="39" t="s">
        <v>65</v>
      </c>
      <c r="L45" s="24" t="s">
        <v>72</v>
      </c>
      <c r="M45" s="39"/>
      <c r="N45" s="39"/>
    </row>
    <row r="46" spans="1:20" x14ac:dyDescent="0.25">
      <c r="A46" t="s">
        <v>15</v>
      </c>
      <c r="B46" s="39" t="s">
        <v>62</v>
      </c>
      <c r="C46" t="s">
        <v>61</v>
      </c>
      <c r="D46" t="s">
        <v>16</v>
      </c>
      <c r="F46" t="s">
        <v>15</v>
      </c>
      <c r="G46" s="91" t="s">
        <v>60</v>
      </c>
      <c r="H46" s="92" t="s">
        <v>77</v>
      </c>
      <c r="I46" s="39"/>
      <c r="J46" t="s">
        <v>63</v>
      </c>
      <c r="K46" t="s">
        <v>63</v>
      </c>
      <c r="L46" s="24" t="s">
        <v>64</v>
      </c>
    </row>
    <row r="47" spans="1:20" x14ac:dyDescent="0.25">
      <c r="C47" s="83">
        <v>7680</v>
      </c>
      <c r="H47" s="83">
        <v>4</v>
      </c>
      <c r="I47" t="s">
        <v>78</v>
      </c>
    </row>
    <row r="48" spans="1:20" x14ac:dyDescent="0.25">
      <c r="A48" s="78" t="s">
        <v>73</v>
      </c>
      <c r="B48" s="79">
        <f>C47*D48*D31*10^-9</f>
        <v>0</v>
      </c>
      <c r="C48" s="78"/>
      <c r="D48" s="80"/>
      <c r="F48" s="78" t="s">
        <v>74</v>
      </c>
      <c r="G48" s="79">
        <f>B48-C47*(B33*J48+D33*K48)*10^-9</f>
        <v>0</v>
      </c>
      <c r="H48" s="79">
        <f>G48-G48*H47%</f>
        <v>0</v>
      </c>
      <c r="I48" s="78"/>
      <c r="J48" s="80"/>
      <c r="K48" s="80"/>
      <c r="L48" s="27"/>
      <c r="M48" s="1"/>
      <c r="N48" s="1"/>
    </row>
    <row r="49" spans="1:17" x14ac:dyDescent="0.25">
      <c r="A49" s="4" t="s">
        <v>19</v>
      </c>
      <c r="B49" s="72">
        <f>C47*D49*H31*10^-9</f>
        <v>0</v>
      </c>
      <c r="C49" s="4"/>
      <c r="D49" s="46"/>
      <c r="F49" s="4" t="s">
        <v>19</v>
      </c>
      <c r="G49" s="72">
        <f>B49-C47*(F33*J49+H33*K49)*10^-9</f>
        <v>0</v>
      </c>
      <c r="H49" s="72">
        <f>G49-G49*H47%</f>
        <v>0</v>
      </c>
      <c r="I49" s="4"/>
      <c r="J49" s="46"/>
      <c r="K49" s="46"/>
      <c r="L49" s="27"/>
      <c r="M49" s="27"/>
      <c r="N49" s="27"/>
      <c r="P49" s="24"/>
    </row>
    <row r="50" spans="1:17" x14ac:dyDescent="0.25">
      <c r="A50" s="2" t="s">
        <v>0</v>
      </c>
      <c r="B50" s="71">
        <f>C47*D50*L31*10^-9</f>
        <v>0</v>
      </c>
      <c r="C50" s="2"/>
      <c r="D50" s="45"/>
      <c r="F50" s="2" t="s">
        <v>0</v>
      </c>
      <c r="G50" s="71">
        <f>B50-C47*(J33*J50+L33*K50)*10^-9</f>
        <v>0</v>
      </c>
      <c r="H50" s="71">
        <f>G50-G50*H47%</f>
        <v>0</v>
      </c>
      <c r="I50" s="2"/>
      <c r="J50" s="45"/>
      <c r="K50" s="45"/>
      <c r="L50" s="27"/>
      <c r="M50" s="27"/>
      <c r="N50" s="27"/>
      <c r="P50" s="24"/>
    </row>
    <row r="51" spans="1:17" x14ac:dyDescent="0.25">
      <c r="A51" s="4" t="s">
        <v>1</v>
      </c>
      <c r="B51" s="72">
        <f>C47*D51*P31*10^-9</f>
        <v>0</v>
      </c>
      <c r="C51" s="4"/>
      <c r="D51" s="46"/>
      <c r="F51" s="4" t="s">
        <v>1</v>
      </c>
      <c r="G51" s="72">
        <f>B51-C47*(N33*J51+P33*K51)*10^-9</f>
        <v>0</v>
      </c>
      <c r="H51" s="72">
        <f>G51-G51*H47%</f>
        <v>0</v>
      </c>
      <c r="I51" s="4"/>
      <c r="J51" s="46"/>
      <c r="K51" s="46"/>
      <c r="L51" s="27"/>
      <c r="M51" s="27"/>
      <c r="N51" s="27"/>
      <c r="P51" s="24"/>
    </row>
    <row r="52" spans="1:17" x14ac:dyDescent="0.25">
      <c r="A52" s="2" t="s">
        <v>2</v>
      </c>
      <c r="B52" s="71">
        <f>C47*D52*T31*10^-9</f>
        <v>0</v>
      </c>
      <c r="C52" s="2"/>
      <c r="D52" s="45"/>
      <c r="F52" s="2" t="s">
        <v>2</v>
      </c>
      <c r="G52" s="71">
        <f>B52-C47*(R33*J52+T33*K52)*10^-9</f>
        <v>0</v>
      </c>
      <c r="H52" s="71">
        <f>G52-G52*H47%</f>
        <v>0</v>
      </c>
      <c r="I52" s="2"/>
      <c r="J52" s="45"/>
      <c r="K52" s="45"/>
      <c r="L52" s="27"/>
      <c r="M52" s="27"/>
      <c r="N52" s="27"/>
      <c r="P52" s="24"/>
    </row>
    <row r="53" spans="1:17" x14ac:dyDescent="0.25">
      <c r="E53" s="39"/>
      <c r="F53" s="39"/>
      <c r="G53" s="39"/>
      <c r="H53" s="39"/>
      <c r="I53" s="39"/>
      <c r="J53" s="39"/>
      <c r="K53" s="39"/>
      <c r="L53" s="88"/>
      <c r="M53" s="88"/>
      <c r="N53" s="88"/>
      <c r="O53" s="88"/>
      <c r="Q53" s="24"/>
    </row>
    <row r="54" spans="1:17" x14ac:dyDescent="0.25"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7" x14ac:dyDescent="0.25">
      <c r="A55" s="89" t="s">
        <v>87</v>
      </c>
      <c r="B55" s="90"/>
      <c r="C55" s="90"/>
      <c r="D55" s="90"/>
      <c r="E55" s="39"/>
      <c r="F55" s="94" t="s">
        <v>90</v>
      </c>
      <c r="G55" s="94"/>
      <c r="H55" s="94"/>
      <c r="I55" s="94"/>
      <c r="J55" s="94"/>
      <c r="K55" s="94"/>
      <c r="L55" s="94"/>
      <c r="M55" s="94"/>
      <c r="N55" s="94"/>
      <c r="O55" s="39"/>
    </row>
    <row r="56" spans="1:17" x14ac:dyDescent="0.25">
      <c r="C56" s="85"/>
      <c r="D56" s="85"/>
      <c r="E56" s="86"/>
      <c r="F56" s="39" t="s">
        <v>91</v>
      </c>
      <c r="G56" s="39"/>
      <c r="H56" s="93"/>
      <c r="I56" s="39"/>
      <c r="J56" s="39"/>
      <c r="K56" s="39"/>
      <c r="L56" s="39"/>
      <c r="M56" s="39"/>
      <c r="N56" s="39"/>
      <c r="O56" s="39"/>
    </row>
    <row r="57" spans="1:17" x14ac:dyDescent="0.25">
      <c r="C57" s="85"/>
      <c r="D57" s="85"/>
      <c r="E57" s="86"/>
      <c r="N57" s="39"/>
      <c r="O57" s="39"/>
    </row>
    <row r="58" spans="1:17" x14ac:dyDescent="0.25">
      <c r="A58" t="s">
        <v>15</v>
      </c>
      <c r="B58" s="89" t="s">
        <v>96</v>
      </c>
      <c r="C58" s="89" t="s">
        <v>86</v>
      </c>
      <c r="D58" t="s">
        <v>17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7" x14ac:dyDescent="0.25">
      <c r="E59" s="39"/>
      <c r="F59" s="70" t="s">
        <v>92</v>
      </c>
      <c r="G59" s="70" t="s">
        <v>94</v>
      </c>
      <c r="H59" s="70" t="s">
        <v>93</v>
      </c>
      <c r="I59" s="39"/>
      <c r="J59" s="39" t="s">
        <v>95</v>
      </c>
      <c r="K59" s="39"/>
      <c r="L59" s="39"/>
      <c r="M59" s="39"/>
      <c r="N59" s="39"/>
      <c r="O59" s="39"/>
    </row>
    <row r="60" spans="1:17" x14ac:dyDescent="0.25">
      <c r="A60" s="2" t="s">
        <v>74</v>
      </c>
      <c r="B60" s="71">
        <f>B48+(C47*D60*D48*80)*10^-9</f>
        <v>0</v>
      </c>
      <c r="C60" s="71" t="e">
        <f>B60/(C47*D60*D48*10^-9)+80</f>
        <v>#DIV/0!</v>
      </c>
      <c r="D60" s="45"/>
      <c r="E60" s="87"/>
      <c r="F60" s="39">
        <f>(80+H56)*H56*D48*C47*10^-9</f>
        <v>0</v>
      </c>
      <c r="G60" s="39">
        <f>(100+H56)*H56*D48*C47*10^-9</f>
        <v>0</v>
      </c>
      <c r="H60" s="39">
        <f>(90+H56)*H56*D48*C47*10^-9</f>
        <v>0</v>
      </c>
      <c r="I60" s="39"/>
      <c r="K60" s="39"/>
      <c r="L60" s="39"/>
      <c r="M60" s="39"/>
      <c r="N60" s="39"/>
      <c r="O60" s="39"/>
    </row>
    <row r="61" spans="1:17" x14ac:dyDescent="0.25">
      <c r="A61" s="4" t="s">
        <v>19</v>
      </c>
      <c r="B61" s="72">
        <f>B49+(C47*D61*D49*80)*10^-9</f>
        <v>0</v>
      </c>
      <c r="C61" s="72" t="e">
        <f>B61/(C47*D61*D49*10^-9)+80</f>
        <v>#DIV/0!</v>
      </c>
      <c r="D61" s="46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7" x14ac:dyDescent="0.25">
      <c r="A62" s="2" t="s">
        <v>0</v>
      </c>
      <c r="B62" s="71">
        <f>B50+(C47*D62*D50*80)*10^-9</f>
        <v>0</v>
      </c>
      <c r="C62" s="71" t="e">
        <f>B62/(C47*D62*D50*10^-9)+80</f>
        <v>#DIV/0!</v>
      </c>
      <c r="D62" s="45"/>
      <c r="E62" s="39"/>
      <c r="F62" s="39"/>
      <c r="H62" s="39"/>
      <c r="I62" s="39"/>
      <c r="J62" s="39"/>
      <c r="K62" s="39"/>
      <c r="L62" s="39"/>
      <c r="M62" s="39"/>
      <c r="N62" s="39"/>
      <c r="O62" s="39"/>
    </row>
    <row r="63" spans="1:17" x14ac:dyDescent="0.25">
      <c r="A63" s="4" t="s">
        <v>1</v>
      </c>
      <c r="B63" s="72">
        <f>B51+(C47*D63*D51*80)*10^-9</f>
        <v>0</v>
      </c>
      <c r="C63" s="72" t="e">
        <f>B63/(C47*D63*D51*10^-9)+80</f>
        <v>#DIV/0!</v>
      </c>
      <c r="D63" s="46"/>
      <c r="E63" s="39"/>
      <c r="F63" s="39"/>
      <c r="H63" s="39"/>
      <c r="I63" s="39"/>
      <c r="J63" s="39"/>
      <c r="K63" s="39"/>
      <c r="L63" s="39"/>
      <c r="M63" s="39"/>
      <c r="N63" s="39"/>
      <c r="O63" s="39"/>
    </row>
    <row r="64" spans="1:17" x14ac:dyDescent="0.25">
      <c r="A64" s="2" t="s">
        <v>2</v>
      </c>
      <c r="B64" s="71">
        <f>B52+(C47*D64*D52*80)*10^-9</f>
        <v>0</v>
      </c>
      <c r="C64" s="71" t="e">
        <f>B64/(C47*D64*D52*10^-9)+80</f>
        <v>#DIV/0!</v>
      </c>
      <c r="D64" s="45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x14ac:dyDescent="0.25">
      <c r="A65" s="84"/>
      <c r="B65" s="84"/>
      <c r="C65" s="84"/>
      <c r="D65" s="84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1:15" x14ac:dyDescent="0.25">
      <c r="A66" s="84"/>
      <c r="C66" s="84"/>
      <c r="D66" s="84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pans="1:15" x14ac:dyDescent="0.25"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1:15" x14ac:dyDescent="0.25">
      <c r="D68" s="24"/>
      <c r="E68" s="88"/>
      <c r="F68" s="88"/>
      <c r="G68" s="88"/>
      <c r="H68" s="88"/>
      <c r="I68" s="88"/>
      <c r="J68" s="39"/>
      <c r="K68" s="39"/>
      <c r="L68" s="39"/>
      <c r="M68" s="39"/>
      <c r="N68" s="39"/>
      <c r="O68" s="39"/>
    </row>
    <row r="69" spans="1:15" x14ac:dyDescent="0.25">
      <c r="D69" s="24"/>
      <c r="E69" s="88"/>
      <c r="F69" s="88"/>
      <c r="G69" s="88"/>
      <c r="H69" s="88"/>
      <c r="I69" s="88"/>
      <c r="J69" s="39"/>
      <c r="K69" s="39"/>
      <c r="L69" s="39"/>
      <c r="M69" s="39"/>
      <c r="N69" s="39"/>
      <c r="O69" s="39"/>
    </row>
    <row r="70" spans="1:15" x14ac:dyDescent="0.25">
      <c r="D70" s="24"/>
      <c r="E70" s="88"/>
      <c r="F70" s="88"/>
      <c r="G70" s="88"/>
      <c r="H70" s="88"/>
      <c r="I70" s="88"/>
      <c r="J70" s="39"/>
      <c r="K70" s="39"/>
      <c r="L70" s="39"/>
      <c r="M70" s="39"/>
      <c r="N70" s="39"/>
      <c r="O70" s="39"/>
    </row>
    <row r="71" spans="1:15" x14ac:dyDescent="0.25">
      <c r="D71" s="24"/>
      <c r="E71" s="88"/>
      <c r="F71" s="88"/>
      <c r="G71" s="88"/>
      <c r="H71" s="88"/>
      <c r="I71" s="88"/>
      <c r="J71" s="39"/>
      <c r="K71" s="39"/>
      <c r="L71" s="39"/>
      <c r="M71" s="39"/>
      <c r="N71" s="39"/>
      <c r="O71" s="39"/>
    </row>
    <row r="72" spans="1:15" x14ac:dyDescent="0.25">
      <c r="D72" s="24"/>
      <c r="E72" s="88"/>
      <c r="F72" s="88"/>
      <c r="G72" s="88"/>
      <c r="H72" s="88"/>
      <c r="I72" s="88"/>
      <c r="J72" s="39"/>
      <c r="K72" s="39"/>
      <c r="L72" s="39"/>
      <c r="M72" s="39"/>
      <c r="N72" s="39"/>
      <c r="O72" s="39"/>
    </row>
    <row r="73" spans="1:15" x14ac:dyDescent="0.25">
      <c r="D73" s="24"/>
      <c r="E73" s="88"/>
      <c r="F73" s="88"/>
      <c r="G73" s="88"/>
      <c r="H73" s="88"/>
      <c r="I73" s="88"/>
      <c r="J73" s="39"/>
      <c r="K73" s="39"/>
      <c r="L73" s="39"/>
      <c r="M73" s="39"/>
      <c r="N73" s="39"/>
      <c r="O73" s="39"/>
    </row>
    <row r="74" spans="1:15" x14ac:dyDescent="0.25">
      <c r="D74" s="24"/>
      <c r="E74" s="88"/>
      <c r="F74" s="88"/>
      <c r="G74" s="88"/>
      <c r="H74" s="88"/>
      <c r="I74" s="88"/>
      <c r="J74" s="39"/>
      <c r="K74" s="39"/>
      <c r="L74" s="39"/>
      <c r="M74" s="39"/>
      <c r="N74" s="39"/>
      <c r="O74" s="39"/>
    </row>
    <row r="75" spans="1:15" x14ac:dyDescent="0.25">
      <c r="D75" s="24"/>
      <c r="E75" s="24"/>
      <c r="F75" s="24"/>
      <c r="G75" s="24"/>
      <c r="H75" s="24"/>
      <c r="I75" s="24"/>
    </row>
    <row r="76" spans="1:15" x14ac:dyDescent="0.25">
      <c r="D76" s="24"/>
      <c r="E76" s="24"/>
      <c r="F76" s="24"/>
      <c r="G76" s="24"/>
      <c r="H76" s="24"/>
      <c r="I76" s="24"/>
    </row>
  </sheetData>
  <hyperlinks>
    <hyperlink ref="H46" r:id="rId1" display="Угар, %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264"/>
  <sheetViews>
    <sheetView zoomScale="80" zoomScaleNormal="80" workbookViewId="0">
      <selection activeCell="A3" sqref="A3"/>
    </sheetView>
  </sheetViews>
  <sheetFormatPr defaultColWidth="11.7109375" defaultRowHeight="15" x14ac:dyDescent="0.25"/>
  <cols>
    <col min="2" max="3" width="13.7109375" customWidth="1"/>
  </cols>
  <sheetData>
    <row r="1" spans="1:12" x14ac:dyDescent="0.25">
      <c r="A1" s="8"/>
      <c r="B1" s="5"/>
      <c r="C1" s="6"/>
      <c r="D1" s="7"/>
      <c r="E1" s="6"/>
      <c r="F1" s="6"/>
      <c r="G1" s="6"/>
      <c r="H1" s="6"/>
      <c r="I1" s="6"/>
      <c r="J1" s="6"/>
      <c r="K1" s="6"/>
      <c r="L1" s="6"/>
    </row>
    <row r="2" spans="1:12" x14ac:dyDescent="0.25">
      <c r="A2" s="10" t="s">
        <v>53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52</v>
      </c>
    </row>
    <row r="3" spans="1:12" x14ac:dyDescent="0.25">
      <c r="A3" s="8"/>
      <c r="B3" s="11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8"/>
      <c r="B4" s="11">
        <v>50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x14ac:dyDescent="0.25">
      <c r="A5" s="8"/>
      <c r="B5" s="11">
        <v>100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25">
      <c r="A6" s="8"/>
      <c r="B6" s="11">
        <v>150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8"/>
      <c r="B7" s="11">
        <v>200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5">
      <c r="A8" s="8"/>
      <c r="B8" s="11">
        <v>250</v>
      </c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8"/>
      <c r="B9" s="11">
        <v>300</v>
      </c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5">
      <c r="A10" s="8"/>
      <c r="B10" s="11">
        <v>350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8"/>
      <c r="B11" s="11">
        <v>400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8"/>
      <c r="B12" s="11">
        <v>450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x14ac:dyDescent="0.25">
      <c r="A13" s="8"/>
      <c r="B13" s="11">
        <v>500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 x14ac:dyDescent="0.25">
      <c r="A14" s="8"/>
      <c r="B14" s="11">
        <v>550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x14ac:dyDescent="0.25">
      <c r="A15" s="8"/>
      <c r="B15" s="11">
        <v>600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x14ac:dyDescent="0.25">
      <c r="A16" s="8"/>
      <c r="B16" s="11">
        <v>650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25">
      <c r="A17" s="8"/>
      <c r="B17" s="11">
        <v>700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8"/>
      <c r="B18" s="11">
        <v>750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5">
      <c r="A19" s="8"/>
      <c r="B19" s="11">
        <v>800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A20" s="8"/>
      <c r="B20" s="11">
        <v>850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5">
      <c r="A21" s="8"/>
      <c r="B21" s="11">
        <v>900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5">
      <c r="A22" s="8"/>
      <c r="B22" s="11">
        <v>950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8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5">
      <c r="A24" s="8"/>
      <c r="B24" s="11" t="s">
        <v>40</v>
      </c>
      <c r="C24" s="11" t="s">
        <v>41</v>
      </c>
      <c r="D24" s="13"/>
      <c r="E24" s="13"/>
      <c r="F24" s="13"/>
      <c r="G24" s="13"/>
      <c r="H24" s="13"/>
      <c r="I24" s="13"/>
      <c r="J24" s="13"/>
      <c r="K24" s="13"/>
      <c r="L24" s="8"/>
    </row>
    <row r="25" spans="1:12" x14ac:dyDescent="0.25">
      <c r="A25" s="8"/>
      <c r="B25" s="11" t="s">
        <v>42</v>
      </c>
      <c r="C25" s="11" t="s">
        <v>43</v>
      </c>
      <c r="D25" s="13"/>
      <c r="E25" s="13"/>
      <c r="F25" s="13"/>
      <c r="G25" s="13"/>
      <c r="H25" s="13"/>
      <c r="I25" s="13"/>
      <c r="J25" s="13"/>
      <c r="K25" s="13"/>
      <c r="L25" s="8"/>
    </row>
    <row r="26" spans="1:12" x14ac:dyDescent="0.25">
      <c r="A26" s="8"/>
      <c r="B26" s="11" t="s">
        <v>44</v>
      </c>
      <c r="C26" s="11" t="s">
        <v>41</v>
      </c>
      <c r="D26" s="13" t="s">
        <v>45</v>
      </c>
      <c r="E26" s="13"/>
      <c r="F26" s="13"/>
      <c r="G26" s="13"/>
      <c r="H26" s="13"/>
      <c r="I26" s="13"/>
      <c r="J26" s="13"/>
      <c r="K26" s="13"/>
      <c r="L26" s="8"/>
    </row>
    <row r="27" spans="1:12" x14ac:dyDescent="0.25">
      <c r="A27" s="8"/>
      <c r="B27" s="11" t="s">
        <v>44</v>
      </c>
      <c r="C27" s="11" t="s">
        <v>41</v>
      </c>
      <c r="D27" s="23" t="s">
        <v>56</v>
      </c>
      <c r="E27" s="13"/>
      <c r="F27" s="13"/>
      <c r="G27" s="13"/>
      <c r="H27" s="13"/>
      <c r="I27" s="13"/>
      <c r="J27" s="13"/>
      <c r="K27" s="13"/>
      <c r="L27" s="8"/>
    </row>
    <row r="28" spans="1:12" x14ac:dyDescent="0.25">
      <c r="A28" s="8"/>
      <c r="B28" s="14" t="s">
        <v>44</v>
      </c>
      <c r="C28" s="14" t="s">
        <v>43</v>
      </c>
      <c r="D28" s="8" t="s">
        <v>46</v>
      </c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15" t="s">
        <v>47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15" t="s">
        <v>48</v>
      </c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15" t="s">
        <v>49</v>
      </c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15" t="s">
        <v>50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8"/>
      <c r="B33" s="15" t="s">
        <v>51</v>
      </c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8"/>
      <c r="B34" s="5"/>
      <c r="C34" s="6"/>
      <c r="D34" s="7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10" t="s">
        <v>53</v>
      </c>
      <c r="B35" s="9" t="s">
        <v>30</v>
      </c>
      <c r="C35" s="9" t="s">
        <v>31</v>
      </c>
      <c r="D35" s="9" t="s">
        <v>32</v>
      </c>
      <c r="E35" s="9" t="s">
        <v>33</v>
      </c>
      <c r="F35" s="9" t="s">
        <v>34</v>
      </c>
      <c r="G35" s="9" t="s">
        <v>35</v>
      </c>
      <c r="H35" s="9" t="s">
        <v>36</v>
      </c>
      <c r="I35" s="9" t="s">
        <v>37</v>
      </c>
      <c r="J35" s="9" t="s">
        <v>38</v>
      </c>
      <c r="K35" s="9" t="s">
        <v>39</v>
      </c>
      <c r="L35" s="9" t="s">
        <v>52</v>
      </c>
    </row>
    <row r="36" spans="1:12" x14ac:dyDescent="0.25">
      <c r="A36" s="8"/>
      <c r="B36" s="11">
        <v>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5">
      <c r="A37" s="8"/>
      <c r="B37" s="11">
        <v>50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5">
      <c r="A38" s="8"/>
      <c r="B38" s="11">
        <v>100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5">
      <c r="A39" s="8"/>
      <c r="B39" s="11">
        <v>150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5">
      <c r="A40" s="8"/>
      <c r="B40" s="11">
        <v>200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8"/>
      <c r="B41" s="11">
        <v>250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5">
      <c r="A42" s="8"/>
      <c r="B42" s="11">
        <v>300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5">
      <c r="A43" s="8"/>
      <c r="B43" s="11">
        <v>350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5">
      <c r="A44" s="8"/>
      <c r="B44" s="11">
        <v>400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5">
      <c r="A45" s="8"/>
      <c r="B45" s="11">
        <v>450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5">
      <c r="A46" s="8"/>
      <c r="B46" s="11">
        <v>500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25">
      <c r="A47" s="8"/>
      <c r="B47" s="11">
        <v>550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5">
      <c r="A48" s="8"/>
      <c r="B48" s="11">
        <v>600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5">
      <c r="A49" s="8"/>
      <c r="B49" s="11">
        <v>650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5">
      <c r="A50" s="8"/>
      <c r="B50" s="11">
        <v>700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5">
      <c r="A51" s="8"/>
      <c r="B51" s="11">
        <v>750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5">
      <c r="A52" s="8"/>
      <c r="B52" s="11">
        <v>800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5">
      <c r="A53" s="8"/>
      <c r="B53" s="11">
        <v>850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5">
      <c r="A54" s="8"/>
      <c r="B54" s="11">
        <v>900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25">
      <c r="A55" s="8"/>
      <c r="B55" s="11">
        <v>950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 x14ac:dyDescent="0.25">
      <c r="A56" s="8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25">
      <c r="A57" s="8"/>
      <c r="B57" s="11" t="s">
        <v>40</v>
      </c>
      <c r="C57" s="11" t="s">
        <v>41</v>
      </c>
      <c r="D57" s="13"/>
      <c r="E57" s="13"/>
      <c r="F57" s="13"/>
      <c r="G57" s="13"/>
      <c r="H57" s="13"/>
      <c r="I57" s="13"/>
      <c r="J57" s="13"/>
      <c r="K57" s="13"/>
      <c r="L57" s="8"/>
    </row>
    <row r="58" spans="1:12" x14ac:dyDescent="0.25">
      <c r="A58" s="8"/>
      <c r="B58" s="11" t="s">
        <v>42</v>
      </c>
      <c r="C58" s="11" t="s">
        <v>43</v>
      </c>
      <c r="D58" s="13"/>
      <c r="E58" s="13"/>
      <c r="F58" s="13"/>
      <c r="G58" s="13"/>
      <c r="H58" s="13"/>
      <c r="I58" s="13"/>
      <c r="J58" s="13"/>
      <c r="K58" s="13"/>
      <c r="L58" s="8"/>
    </row>
    <row r="59" spans="1:12" x14ac:dyDescent="0.25">
      <c r="A59" s="8"/>
      <c r="B59" s="11" t="s">
        <v>44</v>
      </c>
      <c r="C59" s="11" t="s">
        <v>41</v>
      </c>
      <c r="D59" s="13"/>
      <c r="E59" s="13"/>
      <c r="F59" s="13"/>
      <c r="G59" s="13"/>
      <c r="H59" s="13"/>
      <c r="I59" s="13"/>
      <c r="J59" s="13"/>
      <c r="K59" s="13"/>
      <c r="L59" s="8"/>
    </row>
    <row r="60" spans="1:12" x14ac:dyDescent="0.25">
      <c r="A60" s="8"/>
      <c r="B60" s="11" t="s">
        <v>44</v>
      </c>
      <c r="C60" s="11" t="s">
        <v>41</v>
      </c>
      <c r="D60" s="13"/>
      <c r="E60" s="13"/>
      <c r="F60" s="13"/>
      <c r="G60" s="13"/>
      <c r="H60" s="13"/>
      <c r="I60" s="13"/>
      <c r="J60" s="13"/>
      <c r="K60" s="13"/>
      <c r="L60" s="8"/>
    </row>
    <row r="61" spans="1:12" x14ac:dyDescent="0.25">
      <c r="A61" s="8"/>
      <c r="B61" s="14" t="s">
        <v>44</v>
      </c>
      <c r="C61" s="14" t="s">
        <v>43</v>
      </c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25">
      <c r="A62" s="8"/>
      <c r="B62" s="15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25">
      <c r="A63" s="8"/>
      <c r="B63" s="15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25">
      <c r="A64" s="8"/>
      <c r="B64" s="15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8"/>
      <c r="B65" s="15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8"/>
      <c r="B66" s="15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8"/>
      <c r="B67" s="5"/>
      <c r="C67" s="6"/>
      <c r="D67" s="7"/>
      <c r="E67" s="6"/>
      <c r="F67" s="6"/>
      <c r="G67" s="6"/>
      <c r="H67" s="6"/>
      <c r="I67" s="6"/>
      <c r="J67" s="6"/>
      <c r="K67" s="6"/>
      <c r="L67" s="6"/>
    </row>
    <row r="68" spans="1:12" x14ac:dyDescent="0.25">
      <c r="A68" s="10" t="s">
        <v>53</v>
      </c>
      <c r="B68" s="9" t="s">
        <v>30</v>
      </c>
      <c r="C68" s="9" t="s">
        <v>31</v>
      </c>
      <c r="D68" s="9" t="s">
        <v>32</v>
      </c>
      <c r="E68" s="9" t="s">
        <v>33</v>
      </c>
      <c r="F68" s="9" t="s">
        <v>34</v>
      </c>
      <c r="G68" s="9" t="s">
        <v>35</v>
      </c>
      <c r="H68" s="9" t="s">
        <v>36</v>
      </c>
      <c r="I68" s="9" t="s">
        <v>37</v>
      </c>
      <c r="J68" s="9" t="s">
        <v>38</v>
      </c>
      <c r="K68" s="9" t="s">
        <v>39</v>
      </c>
      <c r="L68" s="9" t="s">
        <v>52</v>
      </c>
    </row>
    <row r="69" spans="1:12" x14ac:dyDescent="0.25">
      <c r="A69" s="8"/>
      <c r="B69" s="11">
        <v>0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 x14ac:dyDescent="0.25">
      <c r="A70" s="8"/>
      <c r="B70" s="11">
        <v>50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25">
      <c r="A71" s="8"/>
      <c r="B71" s="11">
        <v>100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 x14ac:dyDescent="0.25">
      <c r="A72" s="8"/>
      <c r="B72" s="11">
        <v>150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 x14ac:dyDescent="0.25">
      <c r="A73" s="8"/>
      <c r="B73" s="11">
        <v>200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25">
      <c r="A74" s="8"/>
      <c r="B74" s="11">
        <v>250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25">
      <c r="A75" s="8"/>
      <c r="B75" s="11">
        <v>300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25">
      <c r="A76" s="8"/>
      <c r="B76" s="11">
        <v>350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25">
      <c r="A77" s="8"/>
      <c r="B77" s="11">
        <v>400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 x14ac:dyDescent="0.25">
      <c r="A78" s="8"/>
      <c r="B78" s="11">
        <v>450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x14ac:dyDescent="0.25">
      <c r="A79" s="8"/>
      <c r="B79" s="11">
        <v>500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25">
      <c r="A80" s="8"/>
      <c r="B80" s="11">
        <v>550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x14ac:dyDescent="0.25">
      <c r="A81" s="8"/>
      <c r="B81" s="11">
        <v>600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25">
      <c r="A82" s="8"/>
      <c r="B82" s="11">
        <v>650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25">
      <c r="A83" s="8"/>
      <c r="B83" s="11">
        <v>700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x14ac:dyDescent="0.25">
      <c r="A84" s="8"/>
      <c r="B84" s="11">
        <v>750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25">
      <c r="A85" s="8"/>
      <c r="B85" s="11">
        <v>800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x14ac:dyDescent="0.25">
      <c r="A86" s="8"/>
      <c r="B86" s="11">
        <v>850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25">
      <c r="A87" s="8"/>
      <c r="B87" s="11">
        <v>900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x14ac:dyDescent="0.25">
      <c r="A88" s="8"/>
      <c r="B88" s="11">
        <v>950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x14ac:dyDescent="0.25">
      <c r="A89" s="8"/>
      <c r="B89" s="11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x14ac:dyDescent="0.25">
      <c r="A90" s="8"/>
      <c r="B90" s="11" t="s">
        <v>40</v>
      </c>
      <c r="C90" s="11" t="s">
        <v>41</v>
      </c>
      <c r="D90" s="13"/>
      <c r="E90" s="13"/>
      <c r="F90" s="13"/>
      <c r="G90" s="13"/>
      <c r="H90" s="13"/>
      <c r="I90" s="13"/>
      <c r="J90" s="13"/>
      <c r="K90" s="13"/>
      <c r="L90" s="8"/>
    </row>
    <row r="91" spans="1:12" x14ac:dyDescent="0.25">
      <c r="A91" s="8"/>
      <c r="B91" s="11" t="s">
        <v>42</v>
      </c>
      <c r="C91" s="11" t="s">
        <v>43</v>
      </c>
      <c r="D91" s="13"/>
      <c r="E91" s="13"/>
      <c r="F91" s="13"/>
      <c r="G91" s="13"/>
      <c r="H91" s="13"/>
      <c r="I91" s="13"/>
      <c r="J91" s="13"/>
      <c r="K91" s="13"/>
      <c r="L91" s="8"/>
    </row>
    <row r="92" spans="1:12" x14ac:dyDescent="0.25">
      <c r="A92" s="8"/>
      <c r="B92" s="11" t="s">
        <v>44</v>
      </c>
      <c r="C92" s="11" t="s">
        <v>41</v>
      </c>
      <c r="D92" s="13"/>
      <c r="E92" s="13"/>
      <c r="F92" s="13"/>
      <c r="G92" s="13"/>
      <c r="H92" s="13"/>
      <c r="I92" s="13"/>
      <c r="J92" s="13"/>
      <c r="K92" s="13"/>
      <c r="L92" s="8"/>
    </row>
    <row r="93" spans="1:12" x14ac:dyDescent="0.25">
      <c r="A93" s="8"/>
      <c r="B93" s="11" t="s">
        <v>44</v>
      </c>
      <c r="C93" s="11" t="s">
        <v>41</v>
      </c>
      <c r="D93" s="13"/>
      <c r="E93" s="13"/>
      <c r="F93" s="13"/>
      <c r="G93" s="13"/>
      <c r="H93" s="13"/>
      <c r="I93" s="13"/>
      <c r="J93" s="13"/>
      <c r="K93" s="13"/>
      <c r="L93" s="8"/>
    </row>
    <row r="94" spans="1:12" x14ac:dyDescent="0.25">
      <c r="A94" s="8"/>
      <c r="B94" s="14" t="s">
        <v>44</v>
      </c>
      <c r="C94" s="14" t="s">
        <v>43</v>
      </c>
      <c r="D94" s="8"/>
      <c r="E94" s="8"/>
      <c r="F94" s="8"/>
      <c r="G94" s="8"/>
      <c r="H94" s="8"/>
      <c r="I94" s="8"/>
      <c r="J94" s="8"/>
      <c r="K94" s="8"/>
      <c r="L94" s="8"/>
    </row>
    <row r="95" spans="1:12" x14ac:dyDescent="0.25">
      <c r="A95" s="8"/>
      <c r="B95" s="15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x14ac:dyDescent="0.25">
      <c r="A96" s="8"/>
      <c r="B96" s="15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A97" s="8"/>
      <c r="B97" s="15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5">
      <c r="A98" s="8"/>
      <c r="B98" s="15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5">
      <c r="A99" s="8"/>
      <c r="B99" s="15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25">
      <c r="A100" s="8"/>
      <c r="B100" s="5"/>
      <c r="C100" s="6"/>
      <c r="D100" s="7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10" t="s">
        <v>53</v>
      </c>
      <c r="B101" s="9" t="s">
        <v>30</v>
      </c>
      <c r="C101" s="9" t="s">
        <v>31</v>
      </c>
      <c r="D101" s="9" t="s">
        <v>32</v>
      </c>
      <c r="E101" s="9" t="s">
        <v>33</v>
      </c>
      <c r="F101" s="9" t="s">
        <v>34</v>
      </c>
      <c r="G101" s="9" t="s">
        <v>35</v>
      </c>
      <c r="H101" s="9" t="s">
        <v>36</v>
      </c>
      <c r="I101" s="9" t="s">
        <v>37</v>
      </c>
      <c r="J101" s="9" t="s">
        <v>38</v>
      </c>
      <c r="K101" s="9" t="s">
        <v>39</v>
      </c>
      <c r="L101" s="9" t="s">
        <v>52</v>
      </c>
    </row>
    <row r="102" spans="1:12" x14ac:dyDescent="0.25">
      <c r="A102" s="8"/>
      <c r="B102" s="11">
        <v>0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1:12" x14ac:dyDescent="0.25">
      <c r="A103" s="8"/>
      <c r="B103" s="11">
        <v>50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1:12" x14ac:dyDescent="0.25">
      <c r="A104" s="8"/>
      <c r="B104" s="11">
        <v>100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x14ac:dyDescent="0.25">
      <c r="A105" s="8"/>
      <c r="B105" s="11">
        <v>150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8"/>
      <c r="B106" s="11">
        <v>200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1:12" x14ac:dyDescent="0.25">
      <c r="A107" s="8"/>
      <c r="B107" s="11">
        <v>250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1:12" x14ac:dyDescent="0.25">
      <c r="A108" s="8"/>
      <c r="B108" s="11">
        <v>300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1:12" x14ac:dyDescent="0.25">
      <c r="A109" s="8"/>
      <c r="B109" s="11">
        <v>350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1:12" x14ac:dyDescent="0.25">
      <c r="A110" s="8"/>
      <c r="B110" s="11">
        <v>400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1:12" x14ac:dyDescent="0.25">
      <c r="A111" s="8"/>
      <c r="B111" s="11">
        <v>450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1:12" x14ac:dyDescent="0.25">
      <c r="A112" s="8"/>
      <c r="B112" s="11">
        <v>500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1:12" x14ac:dyDescent="0.25">
      <c r="A113" s="8"/>
      <c r="B113" s="11">
        <v>550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1:12" x14ac:dyDescent="0.25">
      <c r="A114" s="8"/>
      <c r="B114" s="11">
        <v>600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1:12" x14ac:dyDescent="0.25">
      <c r="A115" s="8"/>
      <c r="B115" s="11">
        <v>650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1:12" x14ac:dyDescent="0.25">
      <c r="A116" s="8"/>
      <c r="B116" s="11">
        <v>700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1:12" x14ac:dyDescent="0.25">
      <c r="A117" s="8"/>
      <c r="B117" s="11">
        <v>750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x14ac:dyDescent="0.25">
      <c r="A118" s="8"/>
      <c r="B118" s="11">
        <v>800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x14ac:dyDescent="0.25">
      <c r="A119" s="8"/>
      <c r="B119" s="11">
        <v>850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1:12" x14ac:dyDescent="0.25">
      <c r="A120" s="8"/>
      <c r="B120" s="11">
        <v>900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2" x14ac:dyDescent="0.25">
      <c r="A121" s="8"/>
      <c r="B121" s="11">
        <v>950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1:12" x14ac:dyDescent="0.25">
      <c r="A122" s="8"/>
      <c r="B122" s="11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1:12" x14ac:dyDescent="0.25">
      <c r="A123" s="8"/>
      <c r="B123" s="11" t="s">
        <v>40</v>
      </c>
      <c r="C123" s="11" t="s">
        <v>41</v>
      </c>
      <c r="D123" s="13"/>
      <c r="E123" s="13"/>
      <c r="F123" s="13"/>
      <c r="G123" s="13"/>
      <c r="H123" s="13"/>
      <c r="I123" s="13"/>
      <c r="J123" s="13"/>
      <c r="K123" s="13"/>
      <c r="L123" s="8"/>
    </row>
    <row r="124" spans="1:12" x14ac:dyDescent="0.25">
      <c r="A124" s="8"/>
      <c r="B124" s="11" t="s">
        <v>42</v>
      </c>
      <c r="C124" s="11" t="s">
        <v>43</v>
      </c>
      <c r="D124" s="13"/>
      <c r="E124" s="13"/>
      <c r="F124" s="13"/>
      <c r="G124" s="13"/>
      <c r="H124" s="13"/>
      <c r="I124" s="13"/>
      <c r="J124" s="13"/>
      <c r="K124" s="13"/>
      <c r="L124" s="8"/>
    </row>
    <row r="125" spans="1:12" x14ac:dyDescent="0.25">
      <c r="A125" s="8"/>
      <c r="B125" s="11" t="s">
        <v>44</v>
      </c>
      <c r="C125" s="11" t="s">
        <v>41</v>
      </c>
      <c r="D125" s="13"/>
      <c r="E125" s="13"/>
      <c r="F125" s="13"/>
      <c r="G125" s="13"/>
      <c r="H125" s="13"/>
      <c r="I125" s="13"/>
      <c r="J125" s="13"/>
      <c r="K125" s="13"/>
      <c r="L125" s="8"/>
    </row>
    <row r="126" spans="1:12" x14ac:dyDescent="0.25">
      <c r="A126" s="8"/>
      <c r="B126" s="11" t="s">
        <v>44</v>
      </c>
      <c r="C126" s="11" t="s">
        <v>41</v>
      </c>
      <c r="D126" s="13"/>
      <c r="E126" s="13"/>
      <c r="F126" s="13"/>
      <c r="G126" s="13"/>
      <c r="H126" s="13"/>
      <c r="I126" s="13"/>
      <c r="J126" s="13"/>
      <c r="K126" s="13"/>
      <c r="L126" s="8"/>
    </row>
    <row r="127" spans="1:12" x14ac:dyDescent="0.25">
      <c r="A127" s="8"/>
      <c r="B127" s="14" t="s">
        <v>44</v>
      </c>
      <c r="C127" s="14" t="s">
        <v>43</v>
      </c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25">
      <c r="A128" s="8"/>
      <c r="B128" s="15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25">
      <c r="A129" s="8"/>
      <c r="B129" s="15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5">
      <c r="A130" s="8"/>
      <c r="B130" s="15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25">
      <c r="A131" s="8"/>
      <c r="B131" s="15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5">
      <c r="A132" s="8"/>
      <c r="B132" s="15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5">
      <c r="A133" s="8"/>
      <c r="B133" s="5"/>
      <c r="C133" s="6"/>
      <c r="D133" s="7"/>
      <c r="E133" s="6"/>
      <c r="F133" s="6"/>
      <c r="G133" s="6"/>
      <c r="H133" s="6"/>
      <c r="I133" s="6"/>
      <c r="J133" s="6"/>
      <c r="K133" s="6"/>
      <c r="L133" s="6"/>
    </row>
    <row r="134" spans="1:12" x14ac:dyDescent="0.25">
      <c r="A134" s="10" t="s">
        <v>53</v>
      </c>
      <c r="B134" s="9" t="s">
        <v>30</v>
      </c>
      <c r="C134" s="9" t="s">
        <v>31</v>
      </c>
      <c r="D134" s="9" t="s">
        <v>32</v>
      </c>
      <c r="E134" s="9" t="s">
        <v>33</v>
      </c>
      <c r="F134" s="9" t="s">
        <v>34</v>
      </c>
      <c r="G134" s="9" t="s">
        <v>35</v>
      </c>
      <c r="H134" s="9" t="s">
        <v>36</v>
      </c>
      <c r="I134" s="9" t="s">
        <v>37</v>
      </c>
      <c r="J134" s="9" t="s">
        <v>38</v>
      </c>
      <c r="K134" s="9" t="s">
        <v>39</v>
      </c>
      <c r="L134" s="9" t="s">
        <v>52</v>
      </c>
    </row>
    <row r="135" spans="1:12" x14ac:dyDescent="0.25">
      <c r="A135" s="8"/>
      <c r="B135" s="11">
        <v>0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1:12" x14ac:dyDescent="0.25">
      <c r="A136" s="8"/>
      <c r="B136" s="11">
        <v>50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1:12" x14ac:dyDescent="0.25">
      <c r="A137" s="8"/>
      <c r="B137" s="11">
        <v>100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1:12" x14ac:dyDescent="0.25">
      <c r="A138" s="8"/>
      <c r="B138" s="11">
        <v>150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x14ac:dyDescent="0.25">
      <c r="A139" s="8"/>
      <c r="B139" s="11">
        <v>200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1:12" x14ac:dyDescent="0.25">
      <c r="A140" s="8"/>
      <c r="B140" s="11">
        <v>250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1:12" x14ac:dyDescent="0.25">
      <c r="A141" s="8"/>
      <c r="B141" s="11">
        <v>300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1:12" x14ac:dyDescent="0.25">
      <c r="A142" s="8"/>
      <c r="B142" s="11">
        <v>350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1:12" x14ac:dyDescent="0.25">
      <c r="A143" s="8"/>
      <c r="B143" s="11">
        <v>400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1:12" x14ac:dyDescent="0.25">
      <c r="A144" s="8"/>
      <c r="B144" s="11">
        <v>450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1:12" x14ac:dyDescent="0.25">
      <c r="A145" s="8"/>
      <c r="B145" s="11">
        <v>500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1:12" x14ac:dyDescent="0.25">
      <c r="A146" s="8"/>
      <c r="B146" s="11">
        <v>550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1:12" x14ac:dyDescent="0.25">
      <c r="A147" s="8"/>
      <c r="B147" s="11">
        <v>600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1:12" x14ac:dyDescent="0.25">
      <c r="A148" s="8"/>
      <c r="B148" s="11">
        <v>650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1:12" x14ac:dyDescent="0.25">
      <c r="A149" s="8"/>
      <c r="B149" s="11">
        <v>700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1:12" x14ac:dyDescent="0.25">
      <c r="A150" s="8"/>
      <c r="B150" s="11">
        <v>750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1:12" x14ac:dyDescent="0.25">
      <c r="A151" s="8"/>
      <c r="B151" s="11">
        <v>800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1:12" x14ac:dyDescent="0.25">
      <c r="A152" s="8"/>
      <c r="B152" s="11">
        <v>850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1:12" x14ac:dyDescent="0.25">
      <c r="A153" s="8"/>
      <c r="B153" s="11">
        <v>900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1:12" x14ac:dyDescent="0.25">
      <c r="A154" s="8"/>
      <c r="B154" s="11">
        <v>950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2" x14ac:dyDescent="0.25">
      <c r="A155" s="8"/>
      <c r="B155" s="11"/>
      <c r="C155" s="1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1:12" x14ac:dyDescent="0.25">
      <c r="A156" s="8"/>
      <c r="B156" s="11" t="s">
        <v>40</v>
      </c>
      <c r="C156" s="11" t="s">
        <v>41</v>
      </c>
      <c r="D156" s="13"/>
      <c r="E156" s="13"/>
      <c r="F156" s="13"/>
      <c r="G156" s="13"/>
      <c r="H156" s="13"/>
      <c r="I156" s="13"/>
      <c r="J156" s="13"/>
      <c r="K156" s="13"/>
      <c r="L156" s="8"/>
    </row>
    <row r="157" spans="1:12" x14ac:dyDescent="0.25">
      <c r="A157" s="8"/>
      <c r="B157" s="11" t="s">
        <v>42</v>
      </c>
      <c r="C157" s="11" t="s">
        <v>43</v>
      </c>
      <c r="D157" s="13"/>
      <c r="E157" s="13"/>
      <c r="F157" s="13"/>
      <c r="G157" s="13"/>
      <c r="H157" s="13"/>
      <c r="I157" s="13"/>
      <c r="J157" s="13"/>
      <c r="K157" s="13"/>
      <c r="L157" s="8"/>
    </row>
    <row r="158" spans="1:12" x14ac:dyDescent="0.25">
      <c r="A158" s="8"/>
      <c r="B158" s="11" t="s">
        <v>44</v>
      </c>
      <c r="C158" s="11" t="s">
        <v>41</v>
      </c>
      <c r="D158" s="13"/>
      <c r="E158" s="13"/>
      <c r="F158" s="13"/>
      <c r="G158" s="13"/>
      <c r="H158" s="13"/>
      <c r="I158" s="13"/>
      <c r="J158" s="13"/>
      <c r="K158" s="13"/>
      <c r="L158" s="8"/>
    </row>
    <row r="159" spans="1:12" x14ac:dyDescent="0.25">
      <c r="A159" s="8"/>
      <c r="B159" s="11" t="s">
        <v>44</v>
      </c>
      <c r="C159" s="11" t="s">
        <v>41</v>
      </c>
      <c r="D159" s="13"/>
      <c r="E159" s="13"/>
      <c r="F159" s="13"/>
      <c r="G159" s="13"/>
      <c r="H159" s="13"/>
      <c r="I159" s="13"/>
      <c r="J159" s="13"/>
      <c r="K159" s="13"/>
      <c r="L159" s="8"/>
    </row>
    <row r="160" spans="1:12" x14ac:dyDescent="0.25">
      <c r="A160" s="8"/>
      <c r="B160" s="14" t="s">
        <v>44</v>
      </c>
      <c r="C160" s="14" t="s">
        <v>43</v>
      </c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25">
      <c r="A161" s="8"/>
      <c r="B161" s="15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25">
      <c r="A162" s="8"/>
      <c r="B162" s="15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25">
      <c r="A163" s="8"/>
      <c r="B163" s="15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5">
      <c r="A164" s="8"/>
      <c r="B164" s="15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5">
      <c r="A165" s="8"/>
      <c r="B165" s="15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25">
      <c r="A166" s="8"/>
      <c r="B166" s="5"/>
      <c r="C166" s="6"/>
      <c r="D166" s="7"/>
      <c r="E166" s="6"/>
      <c r="F166" s="6"/>
      <c r="G166" s="6"/>
      <c r="H166" s="6"/>
      <c r="I166" s="6"/>
      <c r="J166" s="6"/>
      <c r="K166" s="6"/>
      <c r="L166" s="6"/>
    </row>
    <row r="167" spans="1:12" x14ac:dyDescent="0.25">
      <c r="A167" s="10" t="s">
        <v>53</v>
      </c>
      <c r="B167" s="9" t="s">
        <v>30</v>
      </c>
      <c r="C167" s="9" t="s">
        <v>31</v>
      </c>
      <c r="D167" s="9" t="s">
        <v>32</v>
      </c>
      <c r="E167" s="9" t="s">
        <v>33</v>
      </c>
      <c r="F167" s="9" t="s">
        <v>34</v>
      </c>
      <c r="G167" s="9" t="s">
        <v>35</v>
      </c>
      <c r="H167" s="9" t="s">
        <v>36</v>
      </c>
      <c r="I167" s="9" t="s">
        <v>37</v>
      </c>
      <c r="J167" s="9" t="s">
        <v>38</v>
      </c>
      <c r="K167" s="9" t="s">
        <v>39</v>
      </c>
      <c r="L167" s="9" t="s">
        <v>52</v>
      </c>
    </row>
    <row r="168" spans="1:12" x14ac:dyDescent="0.25">
      <c r="A168" s="8"/>
      <c r="B168" s="11">
        <v>0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1:12" x14ac:dyDescent="0.25">
      <c r="A169" s="8"/>
      <c r="B169" s="11">
        <v>50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1:12" x14ac:dyDescent="0.25">
      <c r="A170" s="8"/>
      <c r="B170" s="11">
        <v>100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1:12" x14ac:dyDescent="0.25">
      <c r="A171" s="8"/>
      <c r="B171" s="11">
        <v>150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1:12" x14ac:dyDescent="0.25">
      <c r="A172" s="8"/>
      <c r="B172" s="11">
        <v>200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x14ac:dyDescent="0.25">
      <c r="A173" s="8"/>
      <c r="B173" s="11">
        <v>250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1:12" x14ac:dyDescent="0.25">
      <c r="A174" s="8"/>
      <c r="B174" s="11">
        <v>300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1:12" x14ac:dyDescent="0.25">
      <c r="A175" s="8"/>
      <c r="B175" s="11">
        <v>350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1:12" x14ac:dyDescent="0.25">
      <c r="A176" s="8"/>
      <c r="B176" s="11">
        <v>400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1:12" x14ac:dyDescent="0.25">
      <c r="A177" s="8"/>
      <c r="B177" s="11">
        <v>450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1:12" x14ac:dyDescent="0.25">
      <c r="A178" s="8"/>
      <c r="B178" s="11">
        <v>500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1:12" x14ac:dyDescent="0.25">
      <c r="A179" s="8"/>
      <c r="B179" s="11">
        <v>550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1:12" x14ac:dyDescent="0.25">
      <c r="A180" s="8"/>
      <c r="B180" s="11">
        <v>600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1:12" x14ac:dyDescent="0.25">
      <c r="A181" s="8"/>
      <c r="B181" s="11">
        <v>650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1:12" x14ac:dyDescent="0.25">
      <c r="A182" s="8"/>
      <c r="B182" s="11">
        <v>700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2" x14ac:dyDescent="0.25">
      <c r="A183" s="8"/>
      <c r="B183" s="11">
        <v>750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2" x14ac:dyDescent="0.25">
      <c r="A184" s="8"/>
      <c r="B184" s="11">
        <v>800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2" x14ac:dyDescent="0.25">
      <c r="A185" s="8"/>
      <c r="B185" s="11">
        <v>850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2" x14ac:dyDescent="0.25">
      <c r="A186" s="8"/>
      <c r="B186" s="11">
        <v>900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2" x14ac:dyDescent="0.25">
      <c r="A187" s="8"/>
      <c r="B187" s="11">
        <v>950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2" x14ac:dyDescent="0.25">
      <c r="A188" s="8"/>
      <c r="B188" s="11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2" x14ac:dyDescent="0.25">
      <c r="A189" s="8"/>
      <c r="B189" s="11" t="s">
        <v>40</v>
      </c>
      <c r="C189" s="11" t="s">
        <v>41</v>
      </c>
      <c r="D189" s="13"/>
      <c r="E189" s="13"/>
      <c r="F189" s="13"/>
      <c r="G189" s="13"/>
      <c r="H189" s="13"/>
      <c r="I189" s="13"/>
      <c r="J189" s="13"/>
      <c r="K189" s="13"/>
      <c r="L189" s="8"/>
    </row>
    <row r="190" spans="1:12" x14ac:dyDescent="0.25">
      <c r="A190" s="8"/>
      <c r="B190" s="11" t="s">
        <v>42</v>
      </c>
      <c r="C190" s="11" t="s">
        <v>43</v>
      </c>
      <c r="D190" s="13"/>
      <c r="E190" s="13"/>
      <c r="F190" s="13"/>
      <c r="G190" s="13"/>
      <c r="H190" s="13"/>
      <c r="I190" s="13"/>
      <c r="J190" s="13"/>
      <c r="K190" s="13"/>
      <c r="L190" s="8"/>
    </row>
    <row r="191" spans="1:12" x14ac:dyDescent="0.25">
      <c r="A191" s="8"/>
      <c r="B191" s="11" t="s">
        <v>44</v>
      </c>
      <c r="C191" s="11" t="s">
        <v>41</v>
      </c>
      <c r="D191" s="13"/>
      <c r="E191" s="13"/>
      <c r="F191" s="13"/>
      <c r="G191" s="13"/>
      <c r="H191" s="13"/>
      <c r="I191" s="13"/>
      <c r="J191" s="13"/>
      <c r="K191" s="13"/>
      <c r="L191" s="8"/>
    </row>
    <row r="192" spans="1:12" x14ac:dyDescent="0.25">
      <c r="A192" s="8"/>
      <c r="B192" s="11" t="s">
        <v>44</v>
      </c>
      <c r="C192" s="11" t="s">
        <v>41</v>
      </c>
      <c r="D192" s="13"/>
      <c r="E192" s="13"/>
      <c r="F192" s="13"/>
      <c r="G192" s="13"/>
      <c r="H192" s="13"/>
      <c r="I192" s="13"/>
      <c r="J192" s="13"/>
      <c r="K192" s="13"/>
      <c r="L192" s="8"/>
    </row>
    <row r="193" spans="1:12" x14ac:dyDescent="0.25">
      <c r="A193" s="8"/>
      <c r="B193" s="14" t="s">
        <v>44</v>
      </c>
      <c r="C193" s="14" t="s">
        <v>43</v>
      </c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25">
      <c r="A194" s="8"/>
      <c r="B194" s="15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25">
      <c r="A195" s="8"/>
      <c r="B195" s="15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25">
      <c r="A196" s="8"/>
      <c r="B196" s="15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25">
      <c r="A197" s="8"/>
      <c r="B197" s="15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25">
      <c r="A198" s="8"/>
      <c r="B198" s="15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25">
      <c r="A199" s="8"/>
      <c r="B199" s="5"/>
      <c r="C199" s="6"/>
      <c r="D199" s="7"/>
      <c r="E199" s="6"/>
      <c r="F199" s="6"/>
      <c r="G199" s="6"/>
      <c r="H199" s="6"/>
      <c r="I199" s="6"/>
      <c r="J199" s="6"/>
      <c r="K199" s="6"/>
      <c r="L199" s="6"/>
    </row>
    <row r="200" spans="1:12" x14ac:dyDescent="0.25">
      <c r="A200" s="10" t="s">
        <v>53</v>
      </c>
      <c r="B200" s="9" t="s">
        <v>30</v>
      </c>
      <c r="C200" s="9" t="s">
        <v>31</v>
      </c>
      <c r="D200" s="9" t="s">
        <v>32</v>
      </c>
      <c r="E200" s="9" t="s">
        <v>33</v>
      </c>
      <c r="F200" s="9" t="s">
        <v>34</v>
      </c>
      <c r="G200" s="9" t="s">
        <v>35</v>
      </c>
      <c r="H200" s="9" t="s">
        <v>36</v>
      </c>
      <c r="I200" s="9" t="s">
        <v>37</v>
      </c>
      <c r="J200" s="9" t="s">
        <v>38</v>
      </c>
      <c r="K200" s="9" t="s">
        <v>39</v>
      </c>
      <c r="L200" s="9" t="s">
        <v>52</v>
      </c>
    </row>
    <row r="201" spans="1:12" x14ac:dyDescent="0.25">
      <c r="A201" s="8"/>
      <c r="B201" s="11">
        <v>0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x14ac:dyDescent="0.25">
      <c r="A202" s="8"/>
      <c r="B202" s="11">
        <v>50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x14ac:dyDescent="0.25">
      <c r="A203" s="8"/>
      <c r="B203" s="11">
        <v>100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x14ac:dyDescent="0.25">
      <c r="A204" s="8"/>
      <c r="B204" s="11">
        <v>150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x14ac:dyDescent="0.25">
      <c r="A205" s="8"/>
      <c r="B205" s="11">
        <v>200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x14ac:dyDescent="0.25">
      <c r="A206" s="8"/>
      <c r="B206" s="11">
        <v>250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x14ac:dyDescent="0.25">
      <c r="A207" s="8"/>
      <c r="B207" s="11">
        <v>300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x14ac:dyDescent="0.25">
      <c r="A208" s="8"/>
      <c r="B208" s="11">
        <v>350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x14ac:dyDescent="0.25">
      <c r="A209" s="8"/>
      <c r="B209" s="11">
        <v>400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x14ac:dyDescent="0.25">
      <c r="A210" s="8"/>
      <c r="B210" s="11">
        <v>450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x14ac:dyDescent="0.25">
      <c r="A211" s="8"/>
      <c r="B211" s="11">
        <v>500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x14ac:dyDescent="0.25">
      <c r="A212" s="8"/>
      <c r="B212" s="11">
        <v>550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x14ac:dyDescent="0.25">
      <c r="A213" s="8"/>
      <c r="B213" s="11">
        <v>600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x14ac:dyDescent="0.25">
      <c r="A214" s="8"/>
      <c r="B214" s="11">
        <v>650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x14ac:dyDescent="0.25">
      <c r="A215" s="8"/>
      <c r="B215" s="11">
        <v>700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x14ac:dyDescent="0.25">
      <c r="A216" s="8"/>
      <c r="B216" s="11">
        <v>750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x14ac:dyDescent="0.25">
      <c r="A217" s="8"/>
      <c r="B217" s="11">
        <v>800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x14ac:dyDescent="0.25">
      <c r="A218" s="8"/>
      <c r="B218" s="11">
        <v>850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x14ac:dyDescent="0.25">
      <c r="A219" s="8"/>
      <c r="B219" s="11">
        <v>900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x14ac:dyDescent="0.25">
      <c r="A220" s="8"/>
      <c r="B220" s="11">
        <v>950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x14ac:dyDescent="0.25">
      <c r="A221" s="8"/>
      <c r="B221" s="11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x14ac:dyDescent="0.25">
      <c r="A222" s="8"/>
      <c r="B222" s="11" t="s">
        <v>40</v>
      </c>
      <c r="C222" s="11" t="s">
        <v>41</v>
      </c>
      <c r="D222" s="13"/>
      <c r="E222" s="13"/>
      <c r="F222" s="13"/>
      <c r="G222" s="13"/>
      <c r="H222" s="13"/>
      <c r="I222" s="13"/>
      <c r="J222" s="13"/>
      <c r="K222" s="13"/>
      <c r="L222" s="8"/>
    </row>
    <row r="223" spans="1:12" x14ac:dyDescent="0.25">
      <c r="A223" s="8"/>
      <c r="B223" s="11" t="s">
        <v>42</v>
      </c>
      <c r="C223" s="11" t="s">
        <v>43</v>
      </c>
      <c r="D223" s="13"/>
      <c r="E223" s="13"/>
      <c r="F223" s="13"/>
      <c r="G223" s="13"/>
      <c r="H223" s="13"/>
      <c r="I223" s="13"/>
      <c r="J223" s="13"/>
      <c r="K223" s="13"/>
      <c r="L223" s="8"/>
    </row>
    <row r="224" spans="1:12" x14ac:dyDescent="0.25">
      <c r="A224" s="8"/>
      <c r="B224" s="11" t="s">
        <v>44</v>
      </c>
      <c r="C224" s="11" t="s">
        <v>41</v>
      </c>
      <c r="D224" s="13"/>
      <c r="E224" s="13"/>
      <c r="F224" s="13"/>
      <c r="G224" s="13"/>
      <c r="H224" s="13"/>
      <c r="I224" s="13"/>
      <c r="J224" s="13"/>
      <c r="K224" s="13"/>
      <c r="L224" s="8"/>
    </row>
    <row r="225" spans="1:12" x14ac:dyDescent="0.25">
      <c r="A225" s="8"/>
      <c r="B225" s="11" t="s">
        <v>44</v>
      </c>
      <c r="C225" s="11" t="s">
        <v>41</v>
      </c>
      <c r="D225" s="13"/>
      <c r="E225" s="13"/>
      <c r="F225" s="13"/>
      <c r="G225" s="13"/>
      <c r="H225" s="13"/>
      <c r="I225" s="13"/>
      <c r="J225" s="13"/>
      <c r="K225" s="13"/>
      <c r="L225" s="8"/>
    </row>
    <row r="226" spans="1:12" x14ac:dyDescent="0.25">
      <c r="A226" s="8"/>
      <c r="B226" s="14" t="s">
        <v>44</v>
      </c>
      <c r="C226" s="14" t="s">
        <v>43</v>
      </c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25">
      <c r="A227" s="8"/>
      <c r="B227" s="15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25">
      <c r="A228" s="8"/>
      <c r="B228" s="15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25">
      <c r="A229" s="8"/>
      <c r="B229" s="15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25">
      <c r="A230" s="8"/>
      <c r="B230" s="15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25">
      <c r="A231" s="8"/>
      <c r="B231" s="15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25">
      <c r="A232" s="8"/>
      <c r="B232" s="5"/>
      <c r="C232" s="6"/>
      <c r="D232" s="7"/>
      <c r="E232" s="6"/>
      <c r="F232" s="6"/>
      <c r="G232" s="6"/>
      <c r="H232" s="6"/>
      <c r="I232" s="6"/>
      <c r="J232" s="6"/>
      <c r="K232" s="6"/>
      <c r="L232" s="6"/>
    </row>
    <row r="233" spans="1:12" x14ac:dyDescent="0.25">
      <c r="A233" s="10" t="s">
        <v>53</v>
      </c>
      <c r="B233" s="9" t="s">
        <v>30</v>
      </c>
      <c r="C233" s="9" t="s">
        <v>31</v>
      </c>
      <c r="D233" s="9" t="s">
        <v>32</v>
      </c>
      <c r="E233" s="9" t="s">
        <v>33</v>
      </c>
      <c r="F233" s="9" t="s">
        <v>34</v>
      </c>
      <c r="G233" s="9" t="s">
        <v>35</v>
      </c>
      <c r="H233" s="9" t="s">
        <v>36</v>
      </c>
      <c r="I233" s="9" t="s">
        <v>37</v>
      </c>
      <c r="J233" s="9" t="s">
        <v>38</v>
      </c>
      <c r="K233" s="9" t="s">
        <v>39</v>
      </c>
      <c r="L233" s="9" t="s">
        <v>52</v>
      </c>
    </row>
    <row r="234" spans="1:12" x14ac:dyDescent="0.25">
      <c r="A234" s="8"/>
      <c r="B234" s="11">
        <v>0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1:12" x14ac:dyDescent="0.25">
      <c r="A235" s="8"/>
      <c r="B235" s="11">
        <v>50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1:12" x14ac:dyDescent="0.25">
      <c r="A236" s="8"/>
      <c r="B236" s="11">
        <v>100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1:12" x14ac:dyDescent="0.25">
      <c r="A237" s="8"/>
      <c r="B237" s="11">
        <v>150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1:12" x14ac:dyDescent="0.25">
      <c r="A238" s="8"/>
      <c r="B238" s="11">
        <v>200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1:12" x14ac:dyDescent="0.25">
      <c r="A239" s="8"/>
      <c r="B239" s="11">
        <v>250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1:12" x14ac:dyDescent="0.25">
      <c r="A240" s="8"/>
      <c r="B240" s="11">
        <v>300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1:12" x14ac:dyDescent="0.25">
      <c r="A241" s="8"/>
      <c r="B241" s="11">
        <v>350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1:12" x14ac:dyDescent="0.25">
      <c r="A242" s="8"/>
      <c r="B242" s="11">
        <v>400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1:12" x14ac:dyDescent="0.25">
      <c r="A243" s="8"/>
      <c r="B243" s="11">
        <v>450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1:12" x14ac:dyDescent="0.25">
      <c r="A244" s="8"/>
      <c r="B244" s="11">
        <v>500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1:12" x14ac:dyDescent="0.25">
      <c r="A245" s="8"/>
      <c r="B245" s="11">
        <v>550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1:12" x14ac:dyDescent="0.25">
      <c r="A246" s="8"/>
      <c r="B246" s="11">
        <v>600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1:12" x14ac:dyDescent="0.25">
      <c r="A247" s="8"/>
      <c r="B247" s="11">
        <v>650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1:12" x14ac:dyDescent="0.25">
      <c r="A248" s="8"/>
      <c r="B248" s="11">
        <v>700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1:12" x14ac:dyDescent="0.25">
      <c r="A249" s="8"/>
      <c r="B249" s="11">
        <v>750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1:12" x14ac:dyDescent="0.25">
      <c r="A250" s="8"/>
      <c r="B250" s="11">
        <v>800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1:12" x14ac:dyDescent="0.25">
      <c r="A251" s="8"/>
      <c r="B251" s="11">
        <v>850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1:12" x14ac:dyDescent="0.25">
      <c r="A252" s="8"/>
      <c r="B252" s="11">
        <v>900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1:12" x14ac:dyDescent="0.25">
      <c r="A253" s="8"/>
      <c r="B253" s="11">
        <v>950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1:12" x14ac:dyDescent="0.25">
      <c r="A254" s="8"/>
      <c r="B254" s="11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x14ac:dyDescent="0.25">
      <c r="A255" s="8"/>
      <c r="B255" s="11" t="s">
        <v>40</v>
      </c>
      <c r="C255" s="11" t="s">
        <v>41</v>
      </c>
      <c r="D255" s="13"/>
      <c r="E255" s="13"/>
      <c r="F255" s="13"/>
      <c r="G255" s="13"/>
      <c r="H255" s="13"/>
      <c r="I255" s="13"/>
      <c r="J255" s="13"/>
      <c r="K255" s="13"/>
      <c r="L255" s="8"/>
    </row>
    <row r="256" spans="1:12" x14ac:dyDescent="0.25">
      <c r="A256" s="8"/>
      <c r="B256" s="11" t="s">
        <v>42</v>
      </c>
      <c r="C256" s="11" t="s">
        <v>43</v>
      </c>
      <c r="D256" s="13"/>
      <c r="E256" s="13"/>
      <c r="F256" s="13"/>
      <c r="G256" s="13"/>
      <c r="H256" s="13"/>
      <c r="I256" s="13"/>
      <c r="J256" s="13"/>
      <c r="K256" s="13"/>
      <c r="L256" s="8"/>
    </row>
    <row r="257" spans="1:12" x14ac:dyDescent="0.25">
      <c r="A257" s="8"/>
      <c r="B257" s="11" t="s">
        <v>44</v>
      </c>
      <c r="C257" s="11" t="s">
        <v>41</v>
      </c>
      <c r="D257" s="13"/>
      <c r="E257" s="13"/>
      <c r="F257" s="13"/>
      <c r="G257" s="13"/>
      <c r="H257" s="13"/>
      <c r="I257" s="13"/>
      <c r="J257" s="13"/>
      <c r="K257" s="13"/>
      <c r="L257" s="8"/>
    </row>
    <row r="258" spans="1:12" x14ac:dyDescent="0.25">
      <c r="A258" s="8"/>
      <c r="B258" s="11" t="s">
        <v>44</v>
      </c>
      <c r="C258" s="11" t="s">
        <v>41</v>
      </c>
      <c r="D258" s="13"/>
      <c r="E258" s="13"/>
      <c r="F258" s="13"/>
      <c r="G258" s="13"/>
      <c r="H258" s="13"/>
      <c r="I258" s="13"/>
      <c r="J258" s="13"/>
      <c r="K258" s="13"/>
      <c r="L258" s="8"/>
    </row>
    <row r="259" spans="1:12" x14ac:dyDescent="0.25">
      <c r="A259" s="8"/>
      <c r="B259" s="14" t="s">
        <v>44</v>
      </c>
      <c r="C259" s="14" t="s">
        <v>43</v>
      </c>
      <c r="D259" s="8"/>
      <c r="E259" s="8"/>
      <c r="F259" s="8"/>
      <c r="G259" s="8"/>
      <c r="H259" s="8"/>
      <c r="I259" s="8"/>
      <c r="J259" s="8"/>
      <c r="K259" s="8"/>
      <c r="L259" s="8"/>
    </row>
    <row r="260" spans="1:12" x14ac:dyDescent="0.25">
      <c r="A260" s="8"/>
      <c r="B260" s="15"/>
      <c r="C260" s="8"/>
      <c r="D260" s="8"/>
      <c r="E260" s="8"/>
      <c r="F260" s="8"/>
      <c r="G260" s="8"/>
      <c r="H260" s="8"/>
      <c r="I260" s="8"/>
      <c r="J260" s="8"/>
      <c r="K260" s="8"/>
      <c r="L260" s="8"/>
    </row>
    <row r="261" spans="1:12" x14ac:dyDescent="0.25">
      <c r="A261" s="8"/>
      <c r="B261" s="15"/>
      <c r="C261" s="8"/>
      <c r="D261" s="8"/>
      <c r="E261" s="8"/>
      <c r="F261" s="8"/>
      <c r="G261" s="8"/>
      <c r="H261" s="8"/>
      <c r="I261" s="8"/>
      <c r="J261" s="8"/>
      <c r="K261" s="8"/>
      <c r="L261" s="8"/>
    </row>
    <row r="262" spans="1:12" x14ac:dyDescent="0.25">
      <c r="A262" s="8"/>
      <c r="B262" s="15"/>
      <c r="C262" s="8"/>
      <c r="D262" s="8"/>
      <c r="E262" s="8"/>
      <c r="F262" s="8"/>
      <c r="G262" s="8"/>
      <c r="H262" s="8"/>
      <c r="I262" s="8"/>
      <c r="J262" s="8"/>
      <c r="K262" s="8"/>
      <c r="L262" s="8"/>
    </row>
    <row r="263" spans="1:12" x14ac:dyDescent="0.25">
      <c r="A263" s="8"/>
      <c r="B263" s="15"/>
      <c r="C263" s="8"/>
      <c r="D263" s="8"/>
      <c r="E263" s="8"/>
      <c r="F263" s="8"/>
      <c r="G263" s="8"/>
      <c r="H263" s="8"/>
      <c r="I263" s="8"/>
      <c r="J263" s="8"/>
      <c r="K263" s="8"/>
      <c r="L263" s="8"/>
    </row>
    <row r="264" spans="1:12" x14ac:dyDescent="0.25">
      <c r="A264" s="8"/>
      <c r="B264" s="15"/>
      <c r="C264" s="8"/>
      <c r="D264" s="8"/>
      <c r="E264" s="8"/>
      <c r="F264" s="8"/>
      <c r="G264" s="8"/>
      <c r="H264" s="8"/>
      <c r="I264" s="8"/>
      <c r="J264" s="8"/>
      <c r="K264" s="8"/>
      <c r="L264" s="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85"/>
  <sheetViews>
    <sheetView tabSelected="1" zoomScale="90" zoomScaleNormal="90" workbookViewId="0">
      <selection activeCell="F7" sqref="F7"/>
    </sheetView>
  </sheetViews>
  <sheetFormatPr defaultRowHeight="15" x14ac:dyDescent="0.25"/>
  <cols>
    <col min="1" max="2" width="10.7109375" customWidth="1"/>
    <col min="3" max="3" width="15.7109375" customWidth="1"/>
  </cols>
  <sheetData>
    <row r="1" spans="1:26" ht="39.950000000000003" customHeight="1" x14ac:dyDescent="0.25">
      <c r="A1" s="95" t="s">
        <v>97</v>
      </c>
      <c r="B1" s="95" t="s">
        <v>98</v>
      </c>
      <c r="C1" s="95" t="s">
        <v>99</v>
      </c>
    </row>
    <row r="2" spans="1:26" ht="15.75" x14ac:dyDescent="0.25">
      <c r="A2" s="97">
        <v>40</v>
      </c>
      <c r="B2" s="95">
        <v>4.5</v>
      </c>
      <c r="C2" s="95">
        <v>1.41</v>
      </c>
      <c r="E2" s="32" t="s">
        <v>100</v>
      </c>
      <c r="F2" s="32"/>
      <c r="G2" s="32"/>
      <c r="H2" s="32"/>
      <c r="I2" s="32"/>
      <c r="J2" s="96"/>
      <c r="K2" s="32" t="s">
        <v>71</v>
      </c>
      <c r="L2" s="32"/>
      <c r="M2" s="32"/>
      <c r="N2" s="32"/>
      <c r="O2" s="32"/>
      <c r="P2" s="32"/>
      <c r="Q2" s="32"/>
      <c r="R2" s="32"/>
      <c r="S2" s="32"/>
      <c r="T2" s="32"/>
      <c r="V2" s="33" t="s">
        <v>66</v>
      </c>
      <c r="W2" s="33"/>
      <c r="X2" s="33"/>
      <c r="Y2" s="33"/>
      <c r="Z2" s="33"/>
    </row>
    <row r="3" spans="1:26" ht="15.75" x14ac:dyDescent="0.25">
      <c r="A3" s="97"/>
      <c r="B3" s="95">
        <v>5</v>
      </c>
      <c r="C3" s="95">
        <v>1.57</v>
      </c>
      <c r="E3" s="32" t="s">
        <v>101</v>
      </c>
      <c r="F3" s="40"/>
      <c r="G3" s="40"/>
      <c r="H3" s="40"/>
      <c r="I3" s="40"/>
      <c r="J3" s="39"/>
      <c r="K3" s="24"/>
      <c r="L3" s="24"/>
      <c r="M3" s="35" t="s">
        <v>27</v>
      </c>
      <c r="N3" s="35"/>
      <c r="O3" s="35"/>
      <c r="P3" s="36"/>
      <c r="Q3" s="29" t="s">
        <v>57</v>
      </c>
      <c r="R3" s="29"/>
      <c r="S3" s="29"/>
      <c r="T3" s="29"/>
      <c r="V3" s="33"/>
      <c r="W3" s="33"/>
      <c r="X3" s="33"/>
      <c r="Y3" s="33"/>
      <c r="Z3" s="33"/>
    </row>
    <row r="4" spans="1:26" ht="15.75" x14ac:dyDescent="0.25">
      <c r="A4" s="97"/>
      <c r="B4" s="95">
        <v>5.5</v>
      </c>
      <c r="C4" s="95">
        <v>1.72</v>
      </c>
      <c r="K4" s="24"/>
      <c r="L4" s="24"/>
      <c r="M4" s="35" t="s">
        <v>24</v>
      </c>
      <c r="N4" s="35"/>
      <c r="O4" s="35" t="s">
        <v>25</v>
      </c>
      <c r="P4" s="36"/>
      <c r="Q4" s="29" t="s">
        <v>24</v>
      </c>
      <c r="R4" s="29"/>
      <c r="S4" s="29" t="s">
        <v>25</v>
      </c>
      <c r="T4" s="29"/>
    </row>
    <row r="5" spans="1:26" ht="15.75" x14ac:dyDescent="0.25">
      <c r="A5" s="97"/>
      <c r="B5" s="95">
        <v>6</v>
      </c>
      <c r="C5" s="95">
        <v>1.88</v>
      </c>
      <c r="E5" t="s">
        <v>15</v>
      </c>
      <c r="F5" s="32" t="s">
        <v>14</v>
      </c>
      <c r="G5" t="s">
        <v>16</v>
      </c>
      <c r="H5" t="s">
        <v>17</v>
      </c>
      <c r="I5" t="s">
        <v>18</v>
      </c>
      <c r="K5" s="24" t="s">
        <v>15</v>
      </c>
      <c r="L5" s="69" t="s">
        <v>22</v>
      </c>
      <c r="M5" s="27" t="s">
        <v>23</v>
      </c>
      <c r="N5" s="27" t="s">
        <v>26</v>
      </c>
      <c r="O5" s="27" t="s">
        <v>23</v>
      </c>
      <c r="P5" s="34" t="s">
        <v>26</v>
      </c>
      <c r="Q5" s="27" t="s">
        <v>16</v>
      </c>
      <c r="R5" s="27" t="s">
        <v>18</v>
      </c>
      <c r="S5" s="27" t="s">
        <v>16</v>
      </c>
      <c r="T5" s="27" t="s">
        <v>18</v>
      </c>
      <c r="V5" t="s">
        <v>15</v>
      </c>
      <c r="W5" s="33" t="s">
        <v>18</v>
      </c>
      <c r="X5" s="1"/>
      <c r="Y5" t="s">
        <v>17</v>
      </c>
      <c r="Z5" t="s">
        <v>16</v>
      </c>
    </row>
    <row r="6" spans="1:26" ht="15.75" x14ac:dyDescent="0.25">
      <c r="A6" s="97">
        <v>45</v>
      </c>
      <c r="B6" s="95">
        <v>4.5</v>
      </c>
      <c r="C6" s="95">
        <v>1.59</v>
      </c>
      <c r="F6" s="1"/>
      <c r="K6" s="24"/>
      <c r="L6" s="24"/>
      <c r="M6" s="24"/>
      <c r="N6" s="24"/>
      <c r="O6" s="24"/>
      <c r="P6" s="28"/>
      <c r="Q6" s="24"/>
      <c r="R6" s="24"/>
      <c r="S6" s="24"/>
      <c r="T6" s="24"/>
    </row>
    <row r="7" spans="1:26" ht="15.75" x14ac:dyDescent="0.25">
      <c r="A7" s="97"/>
      <c r="B7" s="95">
        <v>5</v>
      </c>
      <c r="C7" s="95">
        <v>1.76</v>
      </c>
      <c r="E7" s="78" t="s">
        <v>73</v>
      </c>
      <c r="F7" s="79">
        <f>I7/1000*SUMPRODUCT((LOOKUP(ROW(A$2:A$85),ROW(A$2:A$85)/ISNUMBER(A$2:A$85),A$2:A$85)=G7)*(B$2:B$85=H7)*C$2:C$85)</f>
        <v>2.1120000000000001</v>
      </c>
      <c r="G7" s="80">
        <v>45</v>
      </c>
      <c r="H7" s="80">
        <v>5</v>
      </c>
      <c r="I7" s="80">
        <v>1200</v>
      </c>
      <c r="K7" s="81" t="s">
        <v>74</v>
      </c>
      <c r="L7" s="82" t="e">
        <f>#REF!*G7*H7*(I7-80-H7)*10^-9-#REF!*((G7-M7)/2*N7*H7+(G7-O7)/2*P7*H7 +(G7-Q7)*R7*H7+(G7-S7)*T7*H7)*10^-9</f>
        <v>#REF!</v>
      </c>
      <c r="M7" s="80"/>
      <c r="N7" s="80"/>
      <c r="O7" s="80"/>
      <c r="P7" s="80"/>
      <c r="Q7" s="80"/>
      <c r="R7" s="80"/>
      <c r="S7" s="80"/>
      <c r="T7" s="80"/>
      <c r="V7" s="78" t="s">
        <v>73</v>
      </c>
      <c r="W7" s="78" t="e">
        <f t="shared" ref="W7:W21" si="0">I7*H7*G7/(Y7*Z7)</f>
        <v>#DIV/0!</v>
      </c>
      <c r="X7" s="78"/>
      <c r="Y7" s="80"/>
      <c r="Z7" s="80"/>
    </row>
    <row r="8" spans="1:26" ht="15.75" x14ac:dyDescent="0.25">
      <c r="A8" s="97"/>
      <c r="B8" s="95">
        <v>5.5</v>
      </c>
      <c r="C8" s="95">
        <v>1.94</v>
      </c>
      <c r="E8" s="4" t="s">
        <v>19</v>
      </c>
      <c r="F8" s="72" t="e">
        <f>#REF!*G8*H8*I8*10^-9</f>
        <v>#REF!</v>
      </c>
      <c r="G8" s="46"/>
      <c r="H8" s="46"/>
      <c r="I8" s="46"/>
      <c r="K8" s="31" t="s">
        <v>19</v>
      </c>
      <c r="L8" s="74" t="e">
        <f>F8-#REF!*((G8-M8)/2*N8*H8+(G8-O8)/2*P8*H8 +(G8-Q8)*R8*H8+(G8-S8)*T8*H8)*10^-9</f>
        <v>#REF!</v>
      </c>
      <c r="M8" s="46"/>
      <c r="N8" s="46"/>
      <c r="O8" s="46"/>
      <c r="P8" s="46"/>
      <c r="Q8" s="46"/>
      <c r="R8" s="46"/>
      <c r="S8" s="46"/>
      <c r="T8" s="46"/>
      <c r="V8" s="4" t="s">
        <v>19</v>
      </c>
      <c r="W8" s="4" t="e">
        <f t="shared" si="0"/>
        <v>#DIV/0!</v>
      </c>
      <c r="X8" s="4"/>
      <c r="Y8" s="46"/>
      <c r="Z8" s="46"/>
    </row>
    <row r="9" spans="1:26" ht="15.75" x14ac:dyDescent="0.25">
      <c r="A9" s="97"/>
      <c r="B9" s="95">
        <v>6</v>
      </c>
      <c r="C9" s="95">
        <v>2.12</v>
      </c>
      <c r="E9" s="2" t="s">
        <v>0</v>
      </c>
      <c r="F9" s="71" t="e">
        <f>#REF!*G9*H9*I9*10^-9</f>
        <v>#REF!</v>
      </c>
      <c r="G9" s="45"/>
      <c r="H9" s="45"/>
      <c r="I9" s="45"/>
      <c r="K9" s="30" t="s">
        <v>0</v>
      </c>
      <c r="L9" s="73" t="e">
        <f>F9-#REF!*((G9-M9)/2*N9*H9+(G9-O9)/2*P9*H9 +(G9-Q9)*R9*H9+(G9-S9)*T9*H9)*10^-9</f>
        <v>#REF!</v>
      </c>
      <c r="M9" s="45"/>
      <c r="N9" s="45"/>
      <c r="O9" s="45"/>
      <c r="P9" s="45"/>
      <c r="Q9" s="45"/>
      <c r="R9" s="45"/>
      <c r="S9" s="45"/>
      <c r="T9" s="45"/>
      <c r="V9" s="2" t="s">
        <v>0</v>
      </c>
      <c r="W9" s="2" t="e">
        <f t="shared" si="0"/>
        <v>#DIV/0!</v>
      </c>
      <c r="X9" s="2"/>
      <c r="Y9" s="45"/>
      <c r="Z9" s="45"/>
    </row>
    <row r="10" spans="1:26" ht="15.75" x14ac:dyDescent="0.25">
      <c r="A10" s="97"/>
      <c r="B10" s="95">
        <v>6.5</v>
      </c>
      <c r="C10" s="95">
        <v>2.29</v>
      </c>
      <c r="E10" s="4" t="s">
        <v>1</v>
      </c>
      <c r="F10" s="72" t="e">
        <f>#REF!*G10*H10*I10*10^-9</f>
        <v>#REF!</v>
      </c>
      <c r="G10" s="46"/>
      <c r="H10" s="46"/>
      <c r="I10" s="46"/>
      <c r="K10" s="31" t="s">
        <v>1</v>
      </c>
      <c r="L10" s="74" t="e">
        <f>F10-#REF!*((G10-M10)/2*N10*H10+(G10-O10)/2*P10*H10 +(G10-Q10)*R10*H10+(G10-S10)*T10*H10)*10^-9</f>
        <v>#REF!</v>
      </c>
      <c r="M10" s="46"/>
      <c r="N10" s="46"/>
      <c r="O10" s="46"/>
      <c r="P10" s="46"/>
      <c r="Q10" s="46"/>
      <c r="R10" s="46"/>
      <c r="S10" s="46"/>
      <c r="T10" s="46"/>
      <c r="V10" s="4" t="s">
        <v>1</v>
      </c>
      <c r="W10" s="4" t="e">
        <f t="shared" si="0"/>
        <v>#DIV/0!</v>
      </c>
      <c r="X10" s="4"/>
      <c r="Y10" s="46"/>
      <c r="Z10" s="46"/>
    </row>
    <row r="11" spans="1:26" ht="15.75" x14ac:dyDescent="0.25">
      <c r="A11" s="97"/>
      <c r="B11" s="95">
        <v>7</v>
      </c>
      <c r="C11" s="95">
        <v>2.4700000000000002</v>
      </c>
      <c r="E11" s="2" t="s">
        <v>2</v>
      </c>
      <c r="F11" s="71" t="e">
        <f>#REF!*G11*H11*I11*10^-9</f>
        <v>#REF!</v>
      </c>
      <c r="G11" s="45"/>
      <c r="H11" s="45"/>
      <c r="I11" s="45"/>
      <c r="K11" s="30" t="s">
        <v>2</v>
      </c>
      <c r="L11" s="73" t="e">
        <f>F11-#REF!*((G11-M11)/2*N11*H11+(G11-O11)/2*P11*H11 +(G11-Q11)*R11*H11+(G11-S11)*T11*H11)*10^-9</f>
        <v>#REF!</v>
      </c>
      <c r="M11" s="45"/>
      <c r="N11" s="45"/>
      <c r="O11" s="45"/>
      <c r="P11" s="45"/>
      <c r="Q11" s="45"/>
      <c r="R11" s="45"/>
      <c r="S11" s="45"/>
      <c r="T11" s="45"/>
      <c r="V11" s="2" t="s">
        <v>2</v>
      </c>
      <c r="W11" s="2" t="e">
        <f t="shared" si="0"/>
        <v>#DIV/0!</v>
      </c>
      <c r="X11" s="2"/>
      <c r="Y11" s="45"/>
      <c r="Z11" s="45"/>
    </row>
    <row r="12" spans="1:26" ht="15.75" x14ac:dyDescent="0.25">
      <c r="A12" s="97"/>
      <c r="B12" s="95">
        <v>7.5</v>
      </c>
      <c r="C12" s="95">
        <v>2.64</v>
      </c>
      <c r="E12" s="4" t="s">
        <v>3</v>
      </c>
      <c r="F12" s="72" t="e">
        <f>#REF!*G12*H12*I12*10^-9</f>
        <v>#REF!</v>
      </c>
      <c r="G12" s="46"/>
      <c r="H12" s="46"/>
      <c r="I12" s="46"/>
      <c r="K12" s="31" t="s">
        <v>3</v>
      </c>
      <c r="L12" s="74" t="e">
        <f>F12-#REF!*((G12-M12)/2*N12*H12+(G12-O12)/2*P12*H12 +(G12-Q12)*R12*H12+(G12-S12)*T12*H12)*10^-9</f>
        <v>#REF!</v>
      </c>
      <c r="M12" s="46"/>
      <c r="N12" s="46"/>
      <c r="O12" s="46"/>
      <c r="P12" s="46"/>
      <c r="Q12" s="46"/>
      <c r="R12" s="46"/>
      <c r="S12" s="46"/>
      <c r="T12" s="46"/>
      <c r="V12" s="4" t="s">
        <v>3</v>
      </c>
      <c r="W12" s="4" t="e">
        <f t="shared" si="0"/>
        <v>#DIV/0!</v>
      </c>
      <c r="X12" s="4"/>
      <c r="Y12" s="46"/>
      <c r="Z12" s="46"/>
    </row>
    <row r="13" spans="1:26" ht="15.75" x14ac:dyDescent="0.25">
      <c r="A13" s="97"/>
      <c r="B13" s="95">
        <v>8</v>
      </c>
      <c r="C13" s="95">
        <v>2.82</v>
      </c>
      <c r="E13" s="2" t="s">
        <v>4</v>
      </c>
      <c r="F13" s="71" t="e">
        <f>#REF!*G13*H13*I13*10^-9</f>
        <v>#REF!</v>
      </c>
      <c r="G13" s="45"/>
      <c r="H13" s="45"/>
      <c r="I13" s="45"/>
      <c r="K13" s="30" t="s">
        <v>4</v>
      </c>
      <c r="L13" s="73" t="e">
        <f>F13-#REF!*((G13-M13)/2*N13*H13+(G13-O13)/2*P13*H13 +(G13-Q13)*R13*H13+(G13-S13)*T13*H13)*10^-9</f>
        <v>#REF!</v>
      </c>
      <c r="M13" s="45"/>
      <c r="N13" s="45"/>
      <c r="O13" s="45"/>
      <c r="P13" s="45"/>
      <c r="Q13" s="45"/>
      <c r="R13" s="45"/>
      <c r="S13" s="45"/>
      <c r="T13" s="45"/>
      <c r="V13" s="2" t="s">
        <v>4</v>
      </c>
      <c r="W13" s="2" t="e">
        <f t="shared" si="0"/>
        <v>#DIV/0!</v>
      </c>
      <c r="X13" s="2"/>
      <c r="Y13" s="45"/>
      <c r="Z13" s="45"/>
    </row>
    <row r="14" spans="1:26" ht="15.75" x14ac:dyDescent="0.25">
      <c r="A14" s="97"/>
      <c r="B14" s="95">
        <v>9</v>
      </c>
      <c r="C14" s="95">
        <v>3.17</v>
      </c>
      <c r="E14" s="4" t="s">
        <v>5</v>
      </c>
      <c r="F14" s="72" t="e">
        <f>#REF!*G14*H14*I14*10^-9</f>
        <v>#REF!</v>
      </c>
      <c r="G14" s="46"/>
      <c r="H14" s="46"/>
      <c r="I14" s="46"/>
      <c r="K14" s="31" t="s">
        <v>5</v>
      </c>
      <c r="L14" s="74" t="e">
        <f>F14-#REF!*((G14-M14)/2*N14*H14+(G14-O14)/2*P14*H14 +(G14-Q14)*R14*H14+(G14-S14)*T14*H14)*10^-9</f>
        <v>#REF!</v>
      </c>
      <c r="M14" s="46"/>
      <c r="N14" s="46"/>
      <c r="O14" s="46"/>
      <c r="P14" s="46"/>
      <c r="Q14" s="46"/>
      <c r="R14" s="46"/>
      <c r="S14" s="46"/>
      <c r="T14" s="46"/>
      <c r="V14" s="4" t="s">
        <v>5</v>
      </c>
      <c r="W14" s="4" t="e">
        <f t="shared" si="0"/>
        <v>#DIV/0!</v>
      </c>
      <c r="X14" s="4"/>
      <c r="Y14" s="46"/>
      <c r="Z14" s="46"/>
    </row>
    <row r="15" spans="1:26" ht="15.75" x14ac:dyDescent="0.25">
      <c r="A15" s="97">
        <v>50</v>
      </c>
      <c r="B15" s="95">
        <v>5</v>
      </c>
      <c r="C15" s="95">
        <v>1.96</v>
      </c>
      <c r="E15" s="2" t="s">
        <v>6</v>
      </c>
      <c r="F15" s="71" t="e">
        <f>#REF!*G15*H15*I15*10^-9</f>
        <v>#REF!</v>
      </c>
      <c r="G15" s="45"/>
      <c r="H15" s="45"/>
      <c r="I15" s="45"/>
      <c r="K15" s="30" t="s">
        <v>6</v>
      </c>
      <c r="L15" s="73" t="e">
        <f>F15-#REF!*((G15-M15)/2*N15*H15+(G15-O15)/2*P15*H15 +(G15-Q15)*R15*H15+(G15-S15)*T15*H15)*10^-9</f>
        <v>#REF!</v>
      </c>
      <c r="M15" s="45"/>
      <c r="N15" s="45"/>
      <c r="O15" s="45"/>
      <c r="P15" s="45"/>
      <c r="Q15" s="45"/>
      <c r="R15" s="45"/>
      <c r="S15" s="45"/>
      <c r="T15" s="45"/>
      <c r="V15" s="2" t="s">
        <v>6</v>
      </c>
      <c r="W15" s="2" t="e">
        <f t="shared" si="0"/>
        <v>#DIV/0!</v>
      </c>
      <c r="X15" s="2"/>
      <c r="Y15" s="45"/>
      <c r="Z15" s="45"/>
    </row>
    <row r="16" spans="1:26" ht="15.75" x14ac:dyDescent="0.25">
      <c r="A16" s="97"/>
      <c r="B16" s="95">
        <v>6</v>
      </c>
      <c r="C16" s="95">
        <v>2.35</v>
      </c>
      <c r="E16" s="4" t="s">
        <v>7</v>
      </c>
      <c r="F16" s="72" t="e">
        <f>#REF!*G16*H16*I16*10^-9</f>
        <v>#REF!</v>
      </c>
      <c r="G16" s="46"/>
      <c r="H16" s="46"/>
      <c r="I16" s="46"/>
      <c r="K16" s="31" t="s">
        <v>7</v>
      </c>
      <c r="L16" s="74" t="e">
        <f>F16-#REF!*((G16-M16)/2*N16*H16+(G16-O16)/2*P16*H16 +(G16-Q16)*R16*H16+(G16-S16)*T16*H16)*10^-9</f>
        <v>#REF!</v>
      </c>
      <c r="M16" s="46"/>
      <c r="N16" s="46"/>
      <c r="O16" s="46"/>
      <c r="P16" s="46"/>
      <c r="Q16" s="46"/>
      <c r="R16" s="46"/>
      <c r="S16" s="46"/>
      <c r="T16" s="46"/>
      <c r="V16" s="4" t="s">
        <v>7</v>
      </c>
      <c r="W16" s="4" t="e">
        <f t="shared" si="0"/>
        <v>#DIV/0!</v>
      </c>
      <c r="X16" s="4"/>
      <c r="Y16" s="46"/>
      <c r="Z16" s="46"/>
    </row>
    <row r="17" spans="1:26" ht="15.75" x14ac:dyDescent="0.25">
      <c r="A17" s="97"/>
      <c r="B17" s="95">
        <v>7</v>
      </c>
      <c r="C17" s="95">
        <v>2.74</v>
      </c>
      <c r="E17" s="2" t="s">
        <v>8</v>
      </c>
      <c r="F17" s="71" t="e">
        <f>#REF!*G17*H17*I17*10^-9</f>
        <v>#REF!</v>
      </c>
      <c r="G17" s="45"/>
      <c r="H17" s="45"/>
      <c r="I17" s="45"/>
      <c r="K17" s="30" t="s">
        <v>8</v>
      </c>
      <c r="L17" s="73" t="e">
        <f>F17-#REF!*((G17-M17)/2*N17*H17+(G17-O17)/2*P17*H17 +(G17-Q17)*R17*H17+(G17-S17)*T17*H17)*10^-9</f>
        <v>#REF!</v>
      </c>
      <c r="M17" s="45"/>
      <c r="N17" s="45"/>
      <c r="O17" s="45"/>
      <c r="P17" s="45"/>
      <c r="Q17" s="45"/>
      <c r="R17" s="45"/>
      <c r="S17" s="45"/>
      <c r="T17" s="45"/>
      <c r="V17" s="2" t="s">
        <v>8</v>
      </c>
      <c r="W17" s="2" t="e">
        <f t="shared" si="0"/>
        <v>#DIV/0!</v>
      </c>
      <c r="X17" s="2"/>
      <c r="Y17" s="45"/>
      <c r="Z17" s="45"/>
    </row>
    <row r="18" spans="1:26" ht="15.75" x14ac:dyDescent="0.25">
      <c r="A18" s="97"/>
      <c r="B18" s="95">
        <v>8</v>
      </c>
      <c r="C18" s="95">
        <v>3.13</v>
      </c>
      <c r="E18" s="4" t="s">
        <v>9</v>
      </c>
      <c r="F18" s="72" t="e">
        <f>#REF!*G18*H18*I18*10^-9</f>
        <v>#REF!</v>
      </c>
      <c r="G18" s="46"/>
      <c r="H18" s="46"/>
      <c r="I18" s="46"/>
      <c r="K18" s="31" t="s">
        <v>9</v>
      </c>
      <c r="L18" s="74" t="e">
        <f>F18-#REF!*((G18-M18)/2*N18*H18+(G18-O18)/2*P18*H18 +(G18-Q18)*R18*H18+(G18-S18)*T18*H18)*10^-9</f>
        <v>#REF!</v>
      </c>
      <c r="M18" s="46"/>
      <c r="N18" s="46"/>
      <c r="O18" s="46"/>
      <c r="P18" s="46"/>
      <c r="Q18" s="46"/>
      <c r="R18" s="46"/>
      <c r="S18" s="46"/>
      <c r="T18" s="46"/>
      <c r="V18" s="4" t="s">
        <v>9</v>
      </c>
      <c r="W18" s="4" t="e">
        <f t="shared" si="0"/>
        <v>#DIV/0!</v>
      </c>
      <c r="X18" s="4"/>
      <c r="Y18" s="46"/>
      <c r="Z18" s="46"/>
    </row>
    <row r="19" spans="1:26" ht="15.75" x14ac:dyDescent="0.25">
      <c r="A19" s="97">
        <v>55</v>
      </c>
      <c r="B19" s="95">
        <v>5.5</v>
      </c>
      <c r="C19" s="95">
        <v>2.37</v>
      </c>
      <c r="E19" s="2" t="s">
        <v>10</v>
      </c>
      <c r="F19" s="71" t="e">
        <f>#REF!*G19*H19*I19*10^-9</f>
        <v>#REF!</v>
      </c>
      <c r="G19" s="45"/>
      <c r="H19" s="45"/>
      <c r="I19" s="45"/>
      <c r="K19" s="30" t="s">
        <v>10</v>
      </c>
      <c r="L19" s="73" t="e">
        <f>F19-#REF!*((G19-M19)/2*N19*H19+(G19-O19)/2*P19*H19 +(G19-Q19)*R19*H19+(G19-S19)*T19*H19)*10^-9</f>
        <v>#REF!</v>
      </c>
      <c r="M19" s="45"/>
      <c r="N19" s="45"/>
      <c r="O19" s="45"/>
      <c r="P19" s="45"/>
      <c r="Q19" s="45"/>
      <c r="R19" s="45"/>
      <c r="S19" s="45"/>
      <c r="T19" s="45"/>
      <c r="V19" s="2" t="s">
        <v>10</v>
      </c>
      <c r="W19" s="2" t="e">
        <f t="shared" si="0"/>
        <v>#DIV/0!</v>
      </c>
      <c r="X19" s="2"/>
      <c r="Y19" s="45"/>
      <c r="Z19" s="45"/>
    </row>
    <row r="20" spans="1:26" ht="15.75" x14ac:dyDescent="0.25">
      <c r="A20" s="97"/>
      <c r="B20" s="95">
        <v>6</v>
      </c>
      <c r="C20" s="95">
        <v>2.59</v>
      </c>
      <c r="E20" s="4" t="s">
        <v>11</v>
      </c>
      <c r="F20" s="72" t="e">
        <f>#REF!*G20*H20*I20*10^-9</f>
        <v>#REF!</v>
      </c>
      <c r="G20" s="46"/>
      <c r="H20" s="46"/>
      <c r="I20" s="46"/>
      <c r="K20" s="31" t="s">
        <v>11</v>
      </c>
      <c r="L20" s="74" t="e">
        <f>F20-#REF!*((G20-M20)/2*N20*H20+(G20-O20)/2*P20*H20 +(G20-Q20)*R20*H20+(G20-S20)*T20*H20)*10^-9</f>
        <v>#REF!</v>
      </c>
      <c r="M20" s="46"/>
      <c r="N20" s="46"/>
      <c r="O20" s="46"/>
      <c r="P20" s="46"/>
      <c r="Q20" s="46"/>
      <c r="R20" s="46"/>
      <c r="S20" s="46"/>
      <c r="T20" s="46"/>
      <c r="V20" s="4" t="s">
        <v>11</v>
      </c>
      <c r="W20" s="4" t="e">
        <f t="shared" si="0"/>
        <v>#DIV/0!</v>
      </c>
      <c r="X20" s="4"/>
      <c r="Y20" s="46"/>
      <c r="Z20" s="46"/>
    </row>
    <row r="21" spans="1:26" ht="15.75" x14ac:dyDescent="0.25">
      <c r="A21" s="97"/>
      <c r="B21" s="95">
        <v>6.5</v>
      </c>
      <c r="C21" s="95">
        <v>2.8</v>
      </c>
      <c r="E21" s="2" t="s">
        <v>12</v>
      </c>
      <c r="F21" s="71" t="e">
        <f>#REF!*G21*H21*I21*10^-9</f>
        <v>#REF!</v>
      </c>
      <c r="G21" s="45"/>
      <c r="H21" s="45"/>
      <c r="I21" s="45"/>
      <c r="K21" s="30" t="s">
        <v>12</v>
      </c>
      <c r="L21" s="73" t="e">
        <f>F21-#REF!*((G21-M21)/2*N21*H21+(G21-O21)/2*P21*H21 +(G21-Q21)*R21*H21+(G21-S21)*T21*H21)*10^-9</f>
        <v>#REF!</v>
      </c>
      <c r="M21" s="45"/>
      <c r="N21" s="45"/>
      <c r="O21" s="45"/>
      <c r="P21" s="45"/>
      <c r="Q21" s="45"/>
      <c r="R21" s="45"/>
      <c r="S21" s="45"/>
      <c r="T21" s="45"/>
      <c r="V21" s="2" t="s">
        <v>12</v>
      </c>
      <c r="W21" s="2" t="e">
        <f t="shared" si="0"/>
        <v>#DIV/0!</v>
      </c>
      <c r="X21" s="2"/>
      <c r="Y21" s="45"/>
      <c r="Z21" s="45"/>
    </row>
    <row r="22" spans="1:26" ht="15.75" x14ac:dyDescent="0.25">
      <c r="A22" s="97"/>
      <c r="B22" s="95">
        <v>7</v>
      </c>
      <c r="C22" s="95">
        <v>3.01</v>
      </c>
    </row>
    <row r="23" spans="1:26" ht="15.75" x14ac:dyDescent="0.25">
      <c r="A23" s="97"/>
      <c r="B23" s="95">
        <v>7.5</v>
      </c>
      <c r="C23" s="95">
        <v>3.23</v>
      </c>
      <c r="K23" s="77" t="s">
        <v>75</v>
      </c>
      <c r="L23" s="78" t="s">
        <v>76</v>
      </c>
      <c r="M23" s="78"/>
      <c r="N23" s="78"/>
      <c r="O23" s="78"/>
      <c r="P23" s="78"/>
      <c r="Q23" s="78"/>
      <c r="R23" s="78"/>
      <c r="S23" s="78"/>
      <c r="T23" s="78"/>
    </row>
    <row r="24" spans="1:26" ht="15.75" x14ac:dyDescent="0.25">
      <c r="A24" s="97"/>
      <c r="B24" s="95">
        <v>8</v>
      </c>
      <c r="C24" s="95">
        <v>3.45</v>
      </c>
    </row>
    <row r="25" spans="1:26" ht="15.75" x14ac:dyDescent="0.25">
      <c r="A25" s="97"/>
      <c r="B25" s="95">
        <v>9</v>
      </c>
      <c r="C25" s="95">
        <v>3.87</v>
      </c>
    </row>
    <row r="26" spans="1:26" ht="15.75" x14ac:dyDescent="0.25">
      <c r="A26" s="97"/>
      <c r="B26" s="95">
        <v>9.5</v>
      </c>
      <c r="C26" s="95">
        <v>4.09</v>
      </c>
    </row>
    <row r="27" spans="1:26" ht="15.75" x14ac:dyDescent="0.25">
      <c r="A27" s="97"/>
      <c r="B27" s="95">
        <v>10</v>
      </c>
      <c r="C27" s="95">
        <v>4.3</v>
      </c>
    </row>
    <row r="28" spans="1:26" ht="15.75" x14ac:dyDescent="0.25">
      <c r="A28" s="97"/>
      <c r="B28" s="95">
        <v>11</v>
      </c>
      <c r="C28" s="95">
        <v>4.7300000000000004</v>
      </c>
    </row>
    <row r="29" spans="1:26" ht="15.75" x14ac:dyDescent="0.25">
      <c r="A29" s="97">
        <v>60</v>
      </c>
      <c r="B29" s="95">
        <v>8</v>
      </c>
      <c r="C29" s="95">
        <v>3.76</v>
      </c>
    </row>
    <row r="30" spans="1:26" ht="15.75" x14ac:dyDescent="0.25">
      <c r="A30" s="97"/>
      <c r="B30" s="95">
        <v>9</v>
      </c>
      <c r="C30" s="95">
        <v>4.2300000000000004</v>
      </c>
    </row>
    <row r="31" spans="1:26" ht="15.75" x14ac:dyDescent="0.25">
      <c r="A31" s="97">
        <v>63</v>
      </c>
      <c r="B31" s="95">
        <v>6.5</v>
      </c>
      <c r="C31" s="95">
        <v>3.21</v>
      </c>
    </row>
    <row r="32" spans="1:26" ht="15.75" x14ac:dyDescent="0.25">
      <c r="A32" s="97"/>
      <c r="B32" s="95">
        <v>8</v>
      </c>
      <c r="C32" s="95">
        <v>3.95</v>
      </c>
    </row>
    <row r="33" spans="1:3" ht="15.75" x14ac:dyDescent="0.25">
      <c r="A33" s="97"/>
      <c r="B33" s="95">
        <v>9.5</v>
      </c>
      <c r="C33" s="95">
        <v>4.68</v>
      </c>
    </row>
    <row r="34" spans="1:3" ht="15.75" x14ac:dyDescent="0.25">
      <c r="A34" s="97"/>
      <c r="B34" s="95">
        <v>11</v>
      </c>
      <c r="C34" s="95">
        <v>5.44</v>
      </c>
    </row>
    <row r="35" spans="1:3" ht="15.75" x14ac:dyDescent="0.25">
      <c r="A35" s="97">
        <v>65</v>
      </c>
      <c r="B35" s="95">
        <v>6</v>
      </c>
      <c r="C35" s="95">
        <v>3.06</v>
      </c>
    </row>
    <row r="36" spans="1:3" ht="15.75" x14ac:dyDescent="0.25">
      <c r="A36" s="97"/>
      <c r="B36" s="95">
        <v>7</v>
      </c>
      <c r="C36" s="95">
        <v>3.57</v>
      </c>
    </row>
    <row r="37" spans="1:3" ht="15.75" x14ac:dyDescent="0.25">
      <c r="A37" s="97"/>
      <c r="B37" s="95">
        <v>8</v>
      </c>
      <c r="C37" s="95">
        <v>4.07</v>
      </c>
    </row>
    <row r="38" spans="1:3" ht="15.75" x14ac:dyDescent="0.25">
      <c r="A38" s="97"/>
      <c r="B38" s="95">
        <v>9</v>
      </c>
      <c r="C38" s="95">
        <v>4.58</v>
      </c>
    </row>
    <row r="39" spans="1:3" ht="15.75" x14ac:dyDescent="0.25">
      <c r="A39" s="97"/>
      <c r="B39" s="95">
        <v>10</v>
      </c>
      <c r="C39" s="95">
        <v>5.09</v>
      </c>
    </row>
    <row r="40" spans="1:3" ht="15.75" x14ac:dyDescent="0.25">
      <c r="A40" s="97"/>
      <c r="B40" s="95">
        <v>11</v>
      </c>
      <c r="C40" s="95">
        <v>5.59</v>
      </c>
    </row>
    <row r="41" spans="1:3" ht="15.75" x14ac:dyDescent="0.25">
      <c r="A41" s="97">
        <v>70</v>
      </c>
      <c r="B41" s="95">
        <v>5.5</v>
      </c>
      <c r="C41" s="95">
        <v>3.02</v>
      </c>
    </row>
    <row r="42" spans="1:3" ht="15.75" x14ac:dyDescent="0.25">
      <c r="A42" s="97"/>
      <c r="B42" s="95">
        <v>6.5</v>
      </c>
      <c r="C42" s="95">
        <v>3.57</v>
      </c>
    </row>
    <row r="43" spans="1:3" ht="15.75" x14ac:dyDescent="0.25">
      <c r="A43" s="97"/>
      <c r="B43" s="95">
        <v>7</v>
      </c>
      <c r="C43" s="95">
        <v>3.84</v>
      </c>
    </row>
    <row r="44" spans="1:3" ht="15.75" x14ac:dyDescent="0.25">
      <c r="A44" s="97"/>
      <c r="B44" s="95">
        <v>7.5</v>
      </c>
      <c r="C44" s="95">
        <v>4.1100000000000003</v>
      </c>
    </row>
    <row r="45" spans="1:3" ht="15.75" x14ac:dyDescent="0.25">
      <c r="A45" s="97"/>
      <c r="B45" s="95">
        <v>8</v>
      </c>
      <c r="C45" s="95">
        <v>4.3899999999999997</v>
      </c>
    </row>
    <row r="46" spans="1:3" ht="15.75" x14ac:dyDescent="0.25">
      <c r="A46" s="97"/>
      <c r="B46" s="95">
        <v>9</v>
      </c>
      <c r="C46" s="95">
        <v>4.93</v>
      </c>
    </row>
    <row r="47" spans="1:3" ht="15.75" x14ac:dyDescent="0.25">
      <c r="A47" s="97"/>
      <c r="B47" s="95">
        <v>10</v>
      </c>
      <c r="C47" s="95">
        <v>5.18</v>
      </c>
    </row>
    <row r="48" spans="1:3" ht="15.75" x14ac:dyDescent="0.25">
      <c r="A48" s="97"/>
      <c r="B48" s="95">
        <v>12</v>
      </c>
      <c r="C48" s="95">
        <v>6.18</v>
      </c>
    </row>
    <row r="49" spans="1:3" ht="15.75" x14ac:dyDescent="0.25">
      <c r="A49" s="97">
        <v>75</v>
      </c>
      <c r="B49" s="95">
        <v>5.5</v>
      </c>
      <c r="C49" s="95">
        <v>3.24</v>
      </c>
    </row>
    <row r="50" spans="1:3" ht="15.75" x14ac:dyDescent="0.25">
      <c r="A50" s="97"/>
      <c r="B50" s="95">
        <v>6.5</v>
      </c>
      <c r="C50" s="95">
        <v>3.82</v>
      </c>
    </row>
    <row r="51" spans="1:3" ht="15.75" x14ac:dyDescent="0.25">
      <c r="A51" s="97"/>
      <c r="B51" s="95">
        <v>7.5</v>
      </c>
      <c r="C51" s="95">
        <v>4.41</v>
      </c>
    </row>
    <row r="52" spans="1:3" ht="15.75" x14ac:dyDescent="0.25">
      <c r="A52" s="97"/>
      <c r="B52" s="95">
        <v>8</v>
      </c>
      <c r="C52" s="95">
        <v>4.7</v>
      </c>
    </row>
    <row r="53" spans="1:3" ht="15.75" x14ac:dyDescent="0.25">
      <c r="A53" s="97"/>
      <c r="B53" s="95">
        <v>9</v>
      </c>
      <c r="C53" s="95">
        <v>5.29</v>
      </c>
    </row>
    <row r="54" spans="1:3" ht="15.75" x14ac:dyDescent="0.25">
      <c r="A54" s="97"/>
      <c r="B54" s="95">
        <v>9.5</v>
      </c>
      <c r="C54" s="95">
        <v>5.58</v>
      </c>
    </row>
    <row r="55" spans="1:3" ht="15.75" x14ac:dyDescent="0.25">
      <c r="A55" s="97"/>
      <c r="B55" s="95">
        <v>10</v>
      </c>
      <c r="C55" s="95">
        <v>5.87</v>
      </c>
    </row>
    <row r="56" spans="1:3" ht="15.75" x14ac:dyDescent="0.25">
      <c r="A56" s="97"/>
      <c r="B56" s="95">
        <v>11</v>
      </c>
      <c r="C56" s="95">
        <v>6.45</v>
      </c>
    </row>
    <row r="57" spans="1:3" ht="15.75" x14ac:dyDescent="0.25">
      <c r="A57" s="97"/>
      <c r="B57" s="95">
        <v>14</v>
      </c>
      <c r="C57" s="95">
        <v>8.1999999999999993</v>
      </c>
    </row>
    <row r="58" spans="1:3" ht="15.75" x14ac:dyDescent="0.25">
      <c r="A58" s="97">
        <v>76</v>
      </c>
      <c r="B58" s="95">
        <v>6.5</v>
      </c>
      <c r="C58" s="95">
        <v>3.87</v>
      </c>
    </row>
    <row r="59" spans="1:3" ht="15.75" x14ac:dyDescent="0.25">
      <c r="A59" s="97"/>
      <c r="B59" s="95">
        <v>9.5</v>
      </c>
      <c r="C59" s="95">
        <v>5.65</v>
      </c>
    </row>
    <row r="60" spans="1:3" ht="15.75" x14ac:dyDescent="0.25">
      <c r="A60" s="97">
        <v>80</v>
      </c>
      <c r="B60" s="95">
        <v>10</v>
      </c>
      <c r="C60" s="95">
        <v>6.26</v>
      </c>
    </row>
    <row r="61" spans="1:3" ht="15.75" x14ac:dyDescent="0.25">
      <c r="A61" s="97"/>
      <c r="B61" s="95">
        <v>12</v>
      </c>
      <c r="C61" s="95">
        <v>7.53</v>
      </c>
    </row>
    <row r="62" spans="1:3" ht="15.75" x14ac:dyDescent="0.25">
      <c r="A62" s="97">
        <v>90</v>
      </c>
      <c r="B62" s="95">
        <v>9</v>
      </c>
      <c r="C62" s="95">
        <v>6.35</v>
      </c>
    </row>
    <row r="63" spans="1:3" ht="15.75" x14ac:dyDescent="0.25">
      <c r="A63" s="97"/>
      <c r="B63" s="95">
        <v>10</v>
      </c>
      <c r="C63" s="95">
        <v>7.05</v>
      </c>
    </row>
    <row r="64" spans="1:3" ht="15.75" x14ac:dyDescent="0.25">
      <c r="A64" s="97"/>
      <c r="B64" s="95">
        <v>11</v>
      </c>
      <c r="C64" s="95">
        <v>7.75</v>
      </c>
    </row>
    <row r="65" spans="1:3" ht="15.75" x14ac:dyDescent="0.25">
      <c r="A65" s="97"/>
      <c r="B65" s="95">
        <v>12</v>
      </c>
      <c r="C65" s="95">
        <v>8.4499999999999993</v>
      </c>
    </row>
    <row r="66" spans="1:3" ht="15.75" x14ac:dyDescent="0.25">
      <c r="A66" s="97"/>
      <c r="B66" s="95">
        <v>14</v>
      </c>
      <c r="C66" s="95">
        <v>9.85</v>
      </c>
    </row>
    <row r="67" spans="1:3" ht="15.75" x14ac:dyDescent="0.25">
      <c r="A67" s="97"/>
      <c r="B67" s="95">
        <v>16</v>
      </c>
      <c r="C67" s="95">
        <v>11.24</v>
      </c>
    </row>
    <row r="68" spans="1:3" ht="15.75" x14ac:dyDescent="0.25">
      <c r="A68" s="97"/>
      <c r="B68" s="95">
        <v>18</v>
      </c>
      <c r="C68" s="95">
        <v>12.62</v>
      </c>
    </row>
    <row r="69" spans="1:3" ht="15.75" x14ac:dyDescent="0.25">
      <c r="A69" s="97">
        <v>100</v>
      </c>
      <c r="B69" s="95">
        <v>12</v>
      </c>
      <c r="C69" s="95">
        <v>9.39</v>
      </c>
    </row>
    <row r="70" spans="1:3" ht="15.75" x14ac:dyDescent="0.25">
      <c r="A70" s="97"/>
      <c r="B70" s="95">
        <v>14</v>
      </c>
      <c r="C70" s="95">
        <v>10.94</v>
      </c>
    </row>
    <row r="71" spans="1:3" ht="15.75" x14ac:dyDescent="0.25">
      <c r="A71" s="97"/>
      <c r="B71" s="95">
        <v>18</v>
      </c>
      <c r="C71" s="95">
        <v>14.03</v>
      </c>
    </row>
    <row r="72" spans="1:3" ht="15.75" x14ac:dyDescent="0.25">
      <c r="A72" s="97"/>
      <c r="B72" s="95">
        <v>20</v>
      </c>
      <c r="C72" s="95">
        <v>15.57</v>
      </c>
    </row>
    <row r="73" spans="1:3" ht="15.75" x14ac:dyDescent="0.25">
      <c r="A73" s="97">
        <v>102</v>
      </c>
      <c r="B73" s="95">
        <v>10.5</v>
      </c>
      <c r="C73" s="95">
        <v>8.39</v>
      </c>
    </row>
    <row r="74" spans="1:3" ht="15.75" x14ac:dyDescent="0.25">
      <c r="A74" s="97"/>
      <c r="B74" s="95">
        <v>12</v>
      </c>
      <c r="C74" s="95">
        <v>9.58</v>
      </c>
    </row>
    <row r="75" spans="1:3" ht="15.75" x14ac:dyDescent="0.25">
      <c r="A75" s="97"/>
      <c r="B75" s="95">
        <v>14</v>
      </c>
      <c r="C75" s="95">
        <v>11.16</v>
      </c>
    </row>
    <row r="76" spans="1:3" ht="15.75" x14ac:dyDescent="0.25">
      <c r="A76" s="97"/>
      <c r="B76" s="95">
        <v>16</v>
      </c>
      <c r="C76" s="95">
        <v>12.74</v>
      </c>
    </row>
    <row r="77" spans="1:3" ht="15.75" x14ac:dyDescent="0.25">
      <c r="A77" s="97">
        <v>120</v>
      </c>
      <c r="B77" s="95">
        <v>7</v>
      </c>
      <c r="C77" s="95">
        <v>6.59</v>
      </c>
    </row>
    <row r="78" spans="1:3" ht="15.75" x14ac:dyDescent="0.25">
      <c r="A78" s="97"/>
      <c r="B78" s="95">
        <v>12</v>
      </c>
      <c r="C78" s="95">
        <v>11.28</v>
      </c>
    </row>
    <row r="79" spans="1:3" ht="15.75" x14ac:dyDescent="0.25">
      <c r="A79" s="97"/>
      <c r="B79" s="95">
        <v>14</v>
      </c>
      <c r="C79" s="95">
        <v>13.14</v>
      </c>
    </row>
    <row r="80" spans="1:3" ht="15.75" x14ac:dyDescent="0.25">
      <c r="A80" s="97"/>
      <c r="B80" s="95">
        <v>16</v>
      </c>
      <c r="C80" s="95">
        <v>15</v>
      </c>
    </row>
    <row r="81" spans="1:3" ht="15.75" x14ac:dyDescent="0.25">
      <c r="A81" s="97">
        <v>130</v>
      </c>
      <c r="B81" s="95">
        <v>10</v>
      </c>
      <c r="C81" s="95">
        <v>10.19</v>
      </c>
    </row>
    <row r="82" spans="1:3" ht="15.75" x14ac:dyDescent="0.25">
      <c r="A82" s="97"/>
      <c r="B82" s="95">
        <v>12</v>
      </c>
      <c r="C82" s="95">
        <v>12.22</v>
      </c>
    </row>
    <row r="83" spans="1:3" ht="15.75" x14ac:dyDescent="0.25">
      <c r="A83" s="97"/>
      <c r="B83" s="95">
        <v>14</v>
      </c>
      <c r="C83" s="95">
        <v>14.24</v>
      </c>
    </row>
    <row r="84" spans="1:3" ht="15.75" x14ac:dyDescent="0.25">
      <c r="A84" s="97">
        <v>150</v>
      </c>
      <c r="B84" s="95">
        <v>12</v>
      </c>
      <c r="C84" s="95">
        <v>14.1</v>
      </c>
    </row>
    <row r="85" spans="1:3" ht="15.75" x14ac:dyDescent="0.25">
      <c r="A85" s="97"/>
      <c r="B85" s="95">
        <v>14</v>
      </c>
      <c r="C85" s="95">
        <v>16.100000000000001</v>
      </c>
    </row>
  </sheetData>
  <mergeCells count="17">
    <mergeCell ref="A62:A68"/>
    <mergeCell ref="A2:A5"/>
    <mergeCell ref="A6:A14"/>
    <mergeCell ref="A15:A18"/>
    <mergeCell ref="A19:A28"/>
    <mergeCell ref="A29:A30"/>
    <mergeCell ref="A31:A34"/>
    <mergeCell ref="A35:A40"/>
    <mergeCell ref="A41:A48"/>
    <mergeCell ref="A49:A57"/>
    <mergeCell ref="A58:A59"/>
    <mergeCell ref="A60:A61"/>
    <mergeCell ref="A69:A72"/>
    <mergeCell ref="A73:A76"/>
    <mergeCell ref="A77:A80"/>
    <mergeCell ref="A81:A83"/>
    <mergeCell ref="A84:A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МНОГОЛИСТОВЫЕ</vt:lpstr>
      <vt:lpstr>МАЛОЛИСТОВЫЕ</vt:lpstr>
      <vt:lpstr>СЕТКА</vt:lpstr>
      <vt:lpstr>Прокат полосовой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2016-12-13T11:04:20Z</dcterms:modified>
</cp:coreProperties>
</file>