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6" r:id="rId2"/>
    <sheet name="Лист3" sheetId="5" r:id="rId3"/>
  </sheets>
  <definedNames>
    <definedName name="_xlnm._FilterDatabase" localSheetId="0" hidden="1">Лист1!$A$2:$E$74</definedName>
  </definedNames>
  <calcPr calcId="125725"/>
  <pivotCaches>
    <pivotCache cacheId="4" r:id="rId4"/>
  </pivotCaches>
</workbook>
</file>

<file path=xl/calcChain.xml><?xml version="1.0" encoding="utf-8"?>
<calcChain xmlns="http://schemas.openxmlformats.org/spreadsheetml/2006/main">
  <c r="L1" i="6"/>
  <c r="E11" i="5"/>
  <c r="E5"/>
  <c r="F5" s="1"/>
  <c r="E14"/>
  <c r="E13"/>
  <c r="E12"/>
  <c r="E7"/>
  <c r="E3"/>
  <c r="F13" l="1"/>
  <c r="F14"/>
  <c r="F11"/>
  <c r="F12"/>
  <c r="F3"/>
  <c r="F7"/>
  <c r="E6" l="1"/>
  <c r="F6" s="1"/>
  <c r="E8" l="1"/>
  <c r="F8" s="1"/>
  <c r="E9"/>
  <c r="F9" s="1"/>
  <c r="E10"/>
  <c r="F10" s="1"/>
  <c r="E4"/>
  <c r="F4" s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 xml:space="preserve">В этом столбце нужны ВСЕ номера ДТ из КОНТРОЛЯ, по которым были платёжки с номером из ячейки A1
</t>
        </r>
      </text>
    </comment>
    <comment ref="C2" authorId="0">
      <text>
        <r>
          <rPr>
            <sz val="9"/>
            <color indexed="81"/>
            <rFont val="Tahoma"/>
            <family val="2"/>
            <charset val="204"/>
          </rPr>
          <t>В этом столбце нужны соответствующие размеры платежей по платёжке номер из ячейки A1</t>
        </r>
      </text>
    </comment>
  </commentList>
</comments>
</file>

<file path=xl/sharedStrings.xml><?xml version="1.0" encoding="utf-8"?>
<sst xmlns="http://schemas.openxmlformats.org/spreadsheetml/2006/main" count="246" uniqueCount="49">
  <si>
    <t>Особенности / ДТ</t>
  </si>
  <si>
    <t>Платежи</t>
  </si>
  <si>
    <t>Выпуск</t>
  </si>
  <si>
    <t>Номер</t>
  </si>
  <si>
    <t>Факт</t>
  </si>
  <si>
    <t>Сумма</t>
  </si>
  <si>
    <t>пошлина</t>
  </si>
  <si>
    <t>ндс</t>
  </si>
  <si>
    <t>Балтика</t>
  </si>
  <si>
    <t>Платёжка</t>
  </si>
  <si>
    <t>Дата</t>
  </si>
  <si>
    <t>Остаток</t>
  </si>
  <si>
    <t>Снято</t>
  </si>
  <si>
    <t>СПб</t>
  </si>
  <si>
    <t>спецпош.</t>
  </si>
  <si>
    <t>назначение</t>
  </si>
  <si>
    <t>ДТ 1</t>
  </si>
  <si>
    <t>ДТ 2</t>
  </si>
  <si>
    <t>ДТ 3</t>
  </si>
  <si>
    <t>ДТ 4</t>
  </si>
  <si>
    <t>ДТ 5</t>
  </si>
  <si>
    <t>ДТ 6</t>
  </si>
  <si>
    <t>ДТ 7</t>
  </si>
  <si>
    <t>ДТ 8</t>
  </si>
  <si>
    <t>ДТ 9</t>
  </si>
  <si>
    <t>ДТ 10</t>
  </si>
  <si>
    <t>ДТ 11</t>
  </si>
  <si>
    <t>ДТ 12</t>
  </si>
  <si>
    <t>ДТ 13</t>
  </si>
  <si>
    <t>ДТ 15</t>
  </si>
  <si>
    <t>ДТ 16</t>
  </si>
  <si>
    <t>ДТ 14</t>
  </si>
  <si>
    <t>ДТ 17</t>
  </si>
  <si>
    <t>ДТ 18</t>
  </si>
  <si>
    <t>ДТ 19</t>
  </si>
  <si>
    <t>ДТ 20</t>
  </si>
  <si>
    <t>ДТ 21</t>
  </si>
  <si>
    <t>ДТ 22</t>
  </si>
  <si>
    <t>ДТ 23</t>
  </si>
  <si>
    <t>ДТ 24</t>
  </si>
  <si>
    <t>ДТ 25</t>
  </si>
  <si>
    <t>ДТ 26</t>
  </si>
  <si>
    <t>ДТ 27</t>
  </si>
  <si>
    <t>ДТ 28</t>
  </si>
  <si>
    <t>ДТ 29</t>
  </si>
  <si>
    <t>ДТ 30</t>
  </si>
  <si>
    <t>ДТ 31</t>
  </si>
  <si>
    <t>Общий итог</t>
  </si>
  <si>
    <t>Сумма по полю Факт</t>
  </si>
</sst>
</file>

<file path=xl/styles.xml><?xml version="1.0" encoding="utf-8"?>
<styleSheet xmlns="http://schemas.openxmlformats.org/spreadsheetml/2006/main">
  <numFmts count="1">
    <numFmt numFmtId="165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0" fillId="0" borderId="5" xfId="0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0" fillId="0" borderId="0" xfId="0" applyNumberFormat="1"/>
    <xf numFmtId="14" fontId="0" fillId="0" borderId="0" xfId="0" applyNumberFormat="1"/>
    <xf numFmtId="0" fontId="0" fillId="2" borderId="5" xfId="0" applyFill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left" indent="1"/>
    </xf>
    <xf numFmtId="14" fontId="0" fillId="0" borderId="5" xfId="0" applyNumberFormat="1" applyFont="1" applyBorder="1" applyAlignment="1">
      <alignment horizontal="right"/>
    </xf>
    <xf numFmtId="4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 applyBorder="1"/>
    <xf numFmtId="4" fontId="0" fillId="2" borderId="0" xfId="0" applyNumberFormat="1" applyFill="1"/>
    <xf numFmtId="0" fontId="1" fillId="0" borderId="1" xfId="0" applyFont="1" applyBorder="1" applyAlignment="1"/>
    <xf numFmtId="0" fontId="1" fillId="0" borderId="7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2" fillId="2" borderId="0" xfId="0" applyNumberFormat="1" applyFont="1" applyFill="1" applyBorder="1" applyAlignment="1">
      <alignment horizontal="center" wrapText="1"/>
    </xf>
    <xf numFmtId="14" fontId="0" fillId="0" borderId="6" xfId="0" applyNumberFormat="1" applyBorder="1"/>
    <xf numFmtId="14" fontId="0" fillId="0" borderId="6" xfId="0" applyNumberFormat="1" applyBorder="1" applyAlignment="1">
      <alignment horizontal="center"/>
    </xf>
    <xf numFmtId="0" fontId="0" fillId="0" borderId="0" xfId="0" pivotButton="1"/>
    <xf numFmtId="165" fontId="0" fillId="0" borderId="0" xfId="0" applyNumberFormat="1"/>
  </cellXfs>
  <cellStyles count="1">
    <cellStyle name="Обычный" xfId="0" builtinId="0"/>
  </cellStyles>
  <dxfs count="3">
    <dxf>
      <numFmt numFmtId="165" formatCode="_-* #,##0_р_._-;\-* #,##0_р_._-;_-* &quot;-&quot;??_р_._-;_-@_-"/>
    </dxf>
    <dxf>
      <numFmt numFmtId="164" formatCode="_-* #,##0.0_р_._-;\-* #,##0.0_р_._-;_-* &quot;-&quot;??_р_._-;_-@_-"/>
    </dxf>
    <dxf>
      <numFmt numFmtId="35" formatCode="_-* #,##0.00_р_._-;\-* #,##0.00_р_._-;_-* &quot;-&quot;??_р_.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27.630591666668" createdVersion="3" refreshedVersion="3" minRefreshableVersion="3" recordCount="72">
  <cacheSource type="worksheet">
    <worksheetSource ref="A2:E74" sheet="Лист1"/>
  </cacheSource>
  <cacheFields count="5">
    <cacheField name="Особенности / ДТ" numFmtId="0">
      <sharedItems count="31">
        <s v="ДТ 1"/>
        <s v="ДТ 2"/>
        <s v="ДТ 3"/>
        <s v="ДТ 4"/>
        <s v="ДТ 5"/>
        <s v="ДТ 6"/>
        <s v="ДТ 7"/>
        <s v="ДТ 8"/>
        <s v="ДТ 9"/>
        <s v="ДТ 10"/>
        <s v="ДТ 11"/>
        <s v="ДТ 12"/>
        <s v="ДТ 13"/>
        <s v="ДТ 14"/>
        <s v="ДТ 15"/>
        <s v="ДТ 16"/>
        <s v="ДТ 17"/>
        <s v="ДТ 18"/>
        <s v="ДТ 19"/>
        <s v="ДТ 20"/>
        <s v="ДТ 21"/>
        <s v="ДТ 22"/>
        <s v="ДТ 23"/>
        <s v="ДТ 24"/>
        <s v="ДТ 25"/>
        <s v="ДТ 26"/>
        <s v="ДТ 27"/>
        <s v="ДТ 28"/>
        <s v="ДТ 29"/>
        <s v="ДТ 30"/>
        <s v="ДТ 31"/>
      </sharedItems>
    </cacheField>
    <cacheField name="Выпуск" numFmtId="14">
      <sharedItems containsSemiMixedTypes="0" containsNonDate="0" containsDate="1" containsString="0" minDate="2016-12-01T00:00:00" maxDate="2016-12-23T00:00:00" count="14">
        <d v="2016-12-01T00:00:00"/>
        <d v="2016-12-02T00:00:00"/>
        <d v="2016-12-06T00:00:00"/>
        <d v="2016-12-07T00:00:00"/>
        <d v="2016-12-08T00:00:00"/>
        <d v="2016-12-09T00:00:00"/>
        <d v="2016-12-10T00:00:00"/>
        <d v="2016-12-14T00:00:00"/>
        <d v="2016-12-15T00:00:00"/>
        <d v="2016-12-16T00:00:00"/>
        <d v="2016-12-19T00:00:00"/>
        <d v="2016-12-20T00:00:00"/>
        <d v="2016-12-21T00:00:00"/>
        <d v="2016-12-22T00:00:00"/>
      </sharedItems>
    </cacheField>
    <cacheField name="назначение" numFmtId="0">
      <sharedItems/>
    </cacheField>
    <cacheField name="Номер" numFmtId="0">
      <sharedItems containsSemiMixedTypes="0" containsString="0" containsNumber="1" containsInteger="1" minValue="732" maxValue="19195" count="13">
        <n v="18190"/>
        <n v="18191"/>
        <n v="17158"/>
        <n v="17159"/>
        <n v="19095"/>
        <n v="19096"/>
        <n v="17922"/>
        <n v="19195"/>
        <n v="17923"/>
        <n v="19194"/>
        <n v="732"/>
        <n v="19193"/>
        <n v="19192"/>
      </sharedItems>
    </cacheField>
    <cacheField name="Факт" numFmtId="4">
      <sharedItems containsSemiMixedTypes="0" containsString="0" containsNumber="1" minValue="1688.84" maxValue="2199992.3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s v="пошлина"/>
    <x v="0"/>
    <n v="234922.41"/>
  </r>
  <r>
    <x v="0"/>
    <x v="0"/>
    <s v="ндс"/>
    <x v="1"/>
    <n v="398993.6"/>
  </r>
  <r>
    <x v="1"/>
    <x v="0"/>
    <s v="пошлина"/>
    <x v="0"/>
    <n v="248701.62"/>
  </r>
  <r>
    <x v="1"/>
    <x v="0"/>
    <s v="ндс"/>
    <x v="1"/>
    <n v="421943.73"/>
  </r>
  <r>
    <x v="2"/>
    <x v="1"/>
    <s v="пошлина"/>
    <x v="0"/>
    <n v="427232.11"/>
  </r>
  <r>
    <x v="2"/>
    <x v="1"/>
    <s v="ндс"/>
    <x v="1"/>
    <n v="723795.31"/>
  </r>
  <r>
    <x v="3"/>
    <x v="1"/>
    <s v="пошлина"/>
    <x v="2"/>
    <n v="339324.94"/>
  </r>
  <r>
    <x v="3"/>
    <x v="1"/>
    <s v="пошлина"/>
    <x v="0"/>
    <n v="5359.11"/>
  </r>
  <r>
    <x v="3"/>
    <x v="1"/>
    <s v="ндс"/>
    <x v="1"/>
    <n v="656705.85"/>
  </r>
  <r>
    <x v="4"/>
    <x v="2"/>
    <s v="пошлина"/>
    <x v="0"/>
    <n v="229564.01"/>
  </r>
  <r>
    <x v="4"/>
    <x v="2"/>
    <s v="ндс"/>
    <x v="1"/>
    <n v="389792.56"/>
  </r>
  <r>
    <x v="4"/>
    <x v="2"/>
    <s v="пошлина"/>
    <x v="0"/>
    <n v="213180.77"/>
  </r>
  <r>
    <x v="4"/>
    <x v="2"/>
    <s v="ндс"/>
    <x v="3"/>
    <n v="98414.92"/>
  </r>
  <r>
    <x v="4"/>
    <x v="2"/>
    <s v="ндс"/>
    <x v="1"/>
    <n v="607645.85"/>
  </r>
  <r>
    <x v="5"/>
    <x v="2"/>
    <s v="пошлина"/>
    <x v="0"/>
    <n v="518735.24"/>
  </r>
  <r>
    <x v="5"/>
    <x v="2"/>
    <s v="ндс"/>
    <x v="1"/>
    <n v="826117.25"/>
  </r>
  <r>
    <x v="6"/>
    <x v="3"/>
    <s v="пошлина"/>
    <x v="0"/>
    <n v="199896.26"/>
  </r>
  <r>
    <x v="6"/>
    <x v="3"/>
    <s v="ндс"/>
    <x v="1"/>
    <n v="342003.11"/>
  </r>
  <r>
    <x v="7"/>
    <x v="4"/>
    <s v="пошлина"/>
    <x v="0"/>
    <n v="154938.93"/>
  </r>
  <r>
    <x v="7"/>
    <x v="4"/>
    <s v="ндс"/>
    <x v="1"/>
    <n v="4125"/>
  </r>
  <r>
    <x v="7"/>
    <x v="4"/>
    <s v="ндс"/>
    <x v="4"/>
    <n v="331030.40000000002"/>
  </r>
  <r>
    <x v="8"/>
    <x v="4"/>
    <s v="пошлина"/>
    <x v="0"/>
    <n v="142025.14000000001"/>
  </r>
  <r>
    <x v="8"/>
    <x v="4"/>
    <s v="ндс"/>
    <x v="4"/>
    <n v="247221.1"/>
  </r>
  <r>
    <x v="9"/>
    <x v="4"/>
    <s v="пошлина"/>
    <x v="0"/>
    <n v="1688.84"/>
  </r>
  <r>
    <x v="9"/>
    <x v="4"/>
    <s v="ндс"/>
    <x v="4"/>
    <n v="10812"/>
  </r>
  <r>
    <x v="10"/>
    <x v="4"/>
    <s v="пошлина"/>
    <x v="5"/>
    <n v="307355.25"/>
  </r>
  <r>
    <x v="10"/>
    <x v="4"/>
    <s v="ндс"/>
    <x v="4"/>
    <n v="521981.81"/>
  </r>
  <r>
    <x v="11"/>
    <x v="5"/>
    <s v="пошлина"/>
    <x v="6"/>
    <n v="1017392.36"/>
  </r>
  <r>
    <x v="11"/>
    <x v="5"/>
    <s v="пошлина"/>
    <x v="7"/>
    <n v="969529.59"/>
  </r>
  <r>
    <x v="11"/>
    <x v="5"/>
    <s v="ндс"/>
    <x v="8"/>
    <n v="1756613.08"/>
  </r>
  <r>
    <x v="11"/>
    <x v="5"/>
    <s v="ндс"/>
    <x v="9"/>
    <n v="2199992.38"/>
  </r>
  <r>
    <x v="12"/>
    <x v="5"/>
    <s v="пошлина"/>
    <x v="0"/>
    <n v="275719.44"/>
  </r>
  <r>
    <x v="12"/>
    <x v="5"/>
    <s v="ндс"/>
    <x v="4"/>
    <n v="490515.53"/>
  </r>
  <r>
    <x v="13"/>
    <x v="5"/>
    <s v="пошлина"/>
    <x v="5"/>
    <n v="300541.44"/>
  </r>
  <r>
    <x v="13"/>
    <x v="5"/>
    <s v="ндс"/>
    <x v="1"/>
    <n v="2373.79"/>
  </r>
  <r>
    <x v="13"/>
    <x v="5"/>
    <s v="ндс"/>
    <x v="4"/>
    <n v="546360.19999999995"/>
  </r>
  <r>
    <x v="14"/>
    <x v="6"/>
    <s v="пошлина"/>
    <x v="5"/>
    <n v="19863.419999999998"/>
  </r>
  <r>
    <x v="14"/>
    <x v="6"/>
    <s v="ндс"/>
    <x v="4"/>
    <n v="75833.73"/>
  </r>
  <r>
    <x v="15"/>
    <x v="6"/>
    <s v="пошлина"/>
    <x v="5"/>
    <n v="243450.5"/>
  </r>
  <r>
    <x v="16"/>
    <x v="6"/>
    <s v="ндс"/>
    <x v="4"/>
    <n v="429013.74"/>
  </r>
  <r>
    <x v="17"/>
    <x v="7"/>
    <s v="пошлина"/>
    <x v="5"/>
    <n v="15901.27"/>
  </r>
  <r>
    <x v="17"/>
    <x v="7"/>
    <s v="ндс"/>
    <x v="4"/>
    <n v="34348.410000000003"/>
  </r>
  <r>
    <x v="18"/>
    <x v="7"/>
    <s v="пошлина"/>
    <x v="5"/>
    <n v="256040.79"/>
  </r>
  <r>
    <x v="18"/>
    <x v="7"/>
    <s v="ндс"/>
    <x v="4"/>
    <n v="434273.53"/>
  </r>
  <r>
    <x v="19"/>
    <x v="7"/>
    <s v="пошлина"/>
    <x v="0"/>
    <n v="4700.96"/>
  </r>
  <r>
    <x v="19"/>
    <x v="7"/>
    <s v="пошлина"/>
    <x v="5"/>
    <n v="220400.66"/>
  </r>
  <r>
    <x v="19"/>
    <x v="7"/>
    <s v="ндс"/>
    <x v="4"/>
    <n v="382295.72"/>
  </r>
  <r>
    <x v="20"/>
    <x v="8"/>
    <s v="пошлина"/>
    <x v="5"/>
    <n v="267589.31"/>
  </r>
  <r>
    <x v="20"/>
    <x v="8"/>
    <s v="ндс"/>
    <x v="4"/>
    <n v="464667.71"/>
  </r>
  <r>
    <x v="21"/>
    <x v="8"/>
    <s v="пошлина"/>
    <x v="5"/>
    <n v="311464.40999999997"/>
  </r>
  <r>
    <x v="21"/>
    <x v="8"/>
    <s v="ндс"/>
    <x v="4"/>
    <n v="546735.25"/>
  </r>
  <r>
    <x v="22"/>
    <x v="9"/>
    <s v="пошлина"/>
    <x v="5"/>
    <n v="336770.72"/>
  </r>
  <r>
    <x v="22"/>
    <x v="9"/>
    <s v="ндс"/>
    <x v="4"/>
    <n v="593686.87"/>
  </r>
  <r>
    <x v="23"/>
    <x v="9"/>
    <s v="пошлина"/>
    <x v="5"/>
    <n v="42067.23"/>
  </r>
  <r>
    <x v="23"/>
    <x v="9"/>
    <s v="ндс"/>
    <x v="4"/>
    <n v="143528.60999999999"/>
  </r>
  <r>
    <x v="24"/>
    <x v="10"/>
    <s v="пошлина"/>
    <x v="5"/>
    <n v="229866.9"/>
  </r>
  <r>
    <x v="24"/>
    <x v="10"/>
    <s v="ндс"/>
    <x v="4"/>
    <n v="391591.31"/>
  </r>
  <r>
    <x v="25"/>
    <x v="10"/>
    <s v="пошлина"/>
    <x v="5"/>
    <n v="7329.74"/>
  </r>
  <r>
    <x v="25"/>
    <x v="10"/>
    <s v="спецпош."/>
    <x v="10"/>
    <n v="12033.78"/>
  </r>
  <r>
    <x v="25"/>
    <x v="10"/>
    <s v="ндс"/>
    <x v="4"/>
    <n v="21425.51"/>
  </r>
  <r>
    <x v="26"/>
    <x v="11"/>
    <s v="пошлина"/>
    <x v="5"/>
    <n v="270645"/>
  </r>
  <r>
    <x v="26"/>
    <x v="11"/>
    <s v="ндс"/>
    <x v="4"/>
    <n v="483511.29"/>
  </r>
  <r>
    <x v="27"/>
    <x v="12"/>
    <s v="пошлина"/>
    <x v="11"/>
    <n v="17242.86"/>
  </r>
  <r>
    <x v="27"/>
    <x v="12"/>
    <s v="ндс"/>
    <x v="4"/>
    <n v="29343.01"/>
  </r>
  <r>
    <x v="28"/>
    <x v="12"/>
    <s v="пошлина"/>
    <x v="5"/>
    <n v="170713.36"/>
  </r>
  <r>
    <x v="28"/>
    <x v="12"/>
    <s v="пошлина"/>
    <x v="11"/>
    <n v="54256.06"/>
  </r>
  <r>
    <x v="28"/>
    <x v="12"/>
    <s v="ндс"/>
    <x v="4"/>
    <n v="382073.63"/>
  </r>
  <r>
    <x v="29"/>
    <x v="13"/>
    <s v="пошлина"/>
    <x v="11"/>
    <n v="255052.53"/>
  </r>
  <r>
    <x v="29"/>
    <x v="13"/>
    <s v="ндс"/>
    <x v="12"/>
    <n v="433916.27"/>
  </r>
  <r>
    <x v="30"/>
    <x v="13"/>
    <s v="пошлина"/>
    <x v="11"/>
    <n v="474089.51"/>
  </r>
  <r>
    <x v="30"/>
    <x v="13"/>
    <s v="ндс"/>
    <x v="4"/>
    <n v="439750.64"/>
  </r>
  <r>
    <x v="30"/>
    <x v="13"/>
    <s v="ндс"/>
    <x v="12"/>
    <n v="441839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E17:H88" firstHeaderRow="1" firstDataRow="1" firstDataCol="3"/>
  <pivotFields count="5">
    <pivotField axis="axisRow" compact="0" outline="0" showAll="0" defaultSubtotal="0">
      <items count="31"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0"/>
        <item x="3"/>
        <item x="4"/>
        <item x="5"/>
        <item x="6"/>
        <item x="7"/>
        <item x="8"/>
      </items>
    </pivotField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axis="axisRow" compact="0" outline="0" showAll="0" defaultSubtotal="0">
      <items count="13">
        <item x="10"/>
        <item x="2"/>
        <item x="3"/>
        <item x="6"/>
        <item x="8"/>
        <item x="0"/>
        <item x="1"/>
        <item x="4"/>
        <item x="5"/>
        <item x="12"/>
        <item x="11"/>
        <item x="9"/>
        <item x="7"/>
      </items>
    </pivotField>
    <pivotField dataField="1" compact="0" numFmtId="4" outline="0" showAll="0"/>
  </pivotFields>
  <rowFields count="3">
    <field x="3"/>
    <field x="0"/>
    <field x="1"/>
  </rowFields>
  <rowItems count="71">
    <i>
      <x/>
      <x v="18"/>
      <x v="10"/>
    </i>
    <i>
      <x v="1"/>
      <x v="25"/>
      <x v="1"/>
    </i>
    <i>
      <x v="2"/>
      <x v="26"/>
      <x v="2"/>
    </i>
    <i>
      <x v="3"/>
      <x v="3"/>
      <x v="5"/>
    </i>
    <i>
      <x v="4"/>
      <x v="3"/>
      <x v="5"/>
    </i>
    <i>
      <x v="5"/>
      <x/>
      <x/>
    </i>
    <i r="1">
      <x v="1"/>
      <x v="4"/>
    </i>
    <i r="1">
      <x v="4"/>
      <x v="5"/>
    </i>
    <i r="1">
      <x v="11"/>
      <x/>
    </i>
    <i r="1">
      <x v="12"/>
      <x v="7"/>
    </i>
    <i r="1">
      <x v="22"/>
      <x v="1"/>
    </i>
    <i r="1">
      <x v="25"/>
      <x v="1"/>
    </i>
    <i r="1">
      <x v="26"/>
      <x v="2"/>
    </i>
    <i r="1">
      <x v="27"/>
      <x v="2"/>
    </i>
    <i r="1">
      <x v="28"/>
      <x v="3"/>
    </i>
    <i r="1">
      <x v="29"/>
      <x v="4"/>
    </i>
    <i r="1">
      <x v="30"/>
      <x v="4"/>
    </i>
    <i>
      <x v="6"/>
      <x/>
      <x/>
    </i>
    <i r="1">
      <x v="5"/>
      <x v="5"/>
    </i>
    <i r="1">
      <x v="11"/>
      <x/>
    </i>
    <i r="1">
      <x v="22"/>
      <x v="1"/>
    </i>
    <i r="1">
      <x v="25"/>
      <x v="1"/>
    </i>
    <i r="1">
      <x v="26"/>
      <x v="2"/>
    </i>
    <i r="1">
      <x v="27"/>
      <x v="2"/>
    </i>
    <i r="1">
      <x v="28"/>
      <x v="3"/>
    </i>
    <i r="1">
      <x v="29"/>
      <x v="4"/>
    </i>
    <i>
      <x v="7"/>
      <x v="1"/>
      <x v="4"/>
    </i>
    <i r="1">
      <x v="2"/>
      <x v="4"/>
    </i>
    <i r="1">
      <x v="4"/>
      <x v="5"/>
    </i>
    <i r="1">
      <x v="5"/>
      <x v="5"/>
    </i>
    <i r="1">
      <x v="6"/>
      <x v="6"/>
    </i>
    <i r="1">
      <x v="8"/>
      <x v="6"/>
    </i>
    <i r="1">
      <x v="9"/>
      <x v="7"/>
    </i>
    <i r="1">
      <x v="10"/>
      <x v="7"/>
    </i>
    <i r="1">
      <x v="12"/>
      <x v="7"/>
    </i>
    <i r="1">
      <x v="13"/>
      <x v="8"/>
    </i>
    <i r="1">
      <x v="14"/>
      <x v="8"/>
    </i>
    <i r="1">
      <x v="15"/>
      <x v="9"/>
    </i>
    <i r="1">
      <x v="16"/>
      <x v="9"/>
    </i>
    <i r="1">
      <x v="17"/>
      <x v="10"/>
    </i>
    <i r="1">
      <x v="18"/>
      <x v="10"/>
    </i>
    <i r="1">
      <x v="19"/>
      <x v="11"/>
    </i>
    <i r="1">
      <x v="20"/>
      <x v="12"/>
    </i>
    <i r="1">
      <x v="21"/>
      <x v="12"/>
    </i>
    <i r="1">
      <x v="24"/>
      <x v="13"/>
    </i>
    <i r="1">
      <x v="29"/>
      <x v="4"/>
    </i>
    <i r="1">
      <x v="30"/>
      <x v="4"/>
    </i>
    <i>
      <x v="8"/>
      <x v="2"/>
      <x v="4"/>
    </i>
    <i r="1">
      <x v="5"/>
      <x v="5"/>
    </i>
    <i r="1">
      <x v="6"/>
      <x v="6"/>
    </i>
    <i r="1">
      <x v="7"/>
      <x v="6"/>
    </i>
    <i r="1">
      <x v="9"/>
      <x v="7"/>
    </i>
    <i r="1">
      <x v="10"/>
      <x v="7"/>
    </i>
    <i r="1">
      <x v="12"/>
      <x v="7"/>
    </i>
    <i r="1">
      <x v="13"/>
      <x v="8"/>
    </i>
    <i r="1">
      <x v="14"/>
      <x v="8"/>
    </i>
    <i r="1">
      <x v="15"/>
      <x v="9"/>
    </i>
    <i r="1">
      <x v="16"/>
      <x v="9"/>
    </i>
    <i r="1">
      <x v="17"/>
      <x v="10"/>
    </i>
    <i r="1">
      <x v="18"/>
      <x v="10"/>
    </i>
    <i r="1">
      <x v="19"/>
      <x v="11"/>
    </i>
    <i r="1">
      <x v="21"/>
      <x v="12"/>
    </i>
    <i>
      <x v="9"/>
      <x v="23"/>
      <x v="13"/>
    </i>
    <i r="1">
      <x v="24"/>
      <x v="13"/>
    </i>
    <i>
      <x v="10"/>
      <x v="20"/>
      <x v="12"/>
    </i>
    <i r="1">
      <x v="21"/>
      <x v="12"/>
    </i>
    <i r="1">
      <x v="23"/>
      <x v="13"/>
    </i>
    <i r="1">
      <x v="24"/>
      <x v="13"/>
    </i>
    <i>
      <x v="11"/>
      <x v="3"/>
      <x v="5"/>
    </i>
    <i>
      <x v="12"/>
      <x v="3"/>
      <x v="5"/>
    </i>
    <i t="grand">
      <x/>
    </i>
  </rowItems>
  <colItems count="1">
    <i/>
  </colItems>
  <dataFields count="1">
    <dataField name="Сумма по полю Факт" fld="4" baseField="0" baseItem="0" numFmtId="165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zoomScale="85" zoomScaleNormal="85" workbookViewId="0">
      <pane ySplit="2" topLeftCell="A45" activePane="bottomLeft" state="frozen"/>
      <selection pane="bottomLeft" activeCell="A2" sqref="A2:E74"/>
    </sheetView>
  </sheetViews>
  <sheetFormatPr defaultRowHeight="15"/>
  <cols>
    <col min="1" max="1" width="31.85546875" style="24" customWidth="1"/>
    <col min="2" max="2" width="10.85546875" style="13" customWidth="1"/>
    <col min="3" max="3" width="11.28515625" customWidth="1"/>
    <col min="5" max="5" width="13" style="12" customWidth="1"/>
  </cols>
  <sheetData>
    <row r="1" spans="1:5" ht="15" customHeight="1">
      <c r="A1" s="34" t="s">
        <v>0</v>
      </c>
      <c r="B1" s="35" t="s">
        <v>10</v>
      </c>
      <c r="C1" s="33" t="s">
        <v>1</v>
      </c>
      <c r="D1" s="33" t="s">
        <v>1</v>
      </c>
      <c r="E1" s="33" t="s">
        <v>1</v>
      </c>
    </row>
    <row r="2" spans="1:5" ht="15.75" thickBot="1">
      <c r="A2" s="34" t="s">
        <v>0</v>
      </c>
      <c r="B2" s="36" t="s">
        <v>2</v>
      </c>
      <c r="C2" s="1" t="s">
        <v>15</v>
      </c>
      <c r="D2" s="1" t="s">
        <v>3</v>
      </c>
      <c r="E2" s="2" t="s">
        <v>4</v>
      </c>
    </row>
    <row r="3" spans="1:5">
      <c r="A3" s="21" t="s">
        <v>16</v>
      </c>
      <c r="B3" s="4">
        <v>42705</v>
      </c>
      <c r="C3" s="3" t="s">
        <v>6</v>
      </c>
      <c r="D3" s="3">
        <v>18190</v>
      </c>
      <c r="E3" s="10">
        <v>234922.41</v>
      </c>
    </row>
    <row r="4" spans="1:5">
      <c r="A4" s="22" t="s">
        <v>16</v>
      </c>
      <c r="B4" s="37">
        <v>42705</v>
      </c>
      <c r="C4" s="6" t="s">
        <v>7</v>
      </c>
      <c r="D4" s="6">
        <v>18191</v>
      </c>
      <c r="E4" s="29">
        <v>398993.6</v>
      </c>
    </row>
    <row r="5" spans="1:5" ht="15" customHeight="1">
      <c r="A5" s="14" t="s">
        <v>17</v>
      </c>
      <c r="B5" s="4">
        <v>42705</v>
      </c>
      <c r="C5" s="3" t="s">
        <v>6</v>
      </c>
      <c r="D5" s="3">
        <v>18190</v>
      </c>
      <c r="E5" s="10">
        <v>248701.62</v>
      </c>
    </row>
    <row r="6" spans="1:5">
      <c r="A6" s="23" t="s">
        <v>17</v>
      </c>
      <c r="B6" s="7">
        <v>42705</v>
      </c>
      <c r="C6" s="6" t="s">
        <v>7</v>
      </c>
      <c r="D6" s="6">
        <v>18191</v>
      </c>
      <c r="E6" s="29">
        <v>421943.73</v>
      </c>
    </row>
    <row r="7" spans="1:5" ht="15" customHeight="1">
      <c r="A7" s="14" t="s">
        <v>18</v>
      </c>
      <c r="B7" s="4">
        <v>42706</v>
      </c>
      <c r="C7" s="3" t="s">
        <v>6</v>
      </c>
      <c r="D7" s="3">
        <v>18190</v>
      </c>
      <c r="E7" s="10">
        <v>427232.11</v>
      </c>
    </row>
    <row r="8" spans="1:5">
      <c r="A8" s="20" t="s">
        <v>18</v>
      </c>
      <c r="B8" s="38">
        <v>42706</v>
      </c>
      <c r="C8" s="5" t="s">
        <v>7</v>
      </c>
      <c r="D8" s="5">
        <v>18191</v>
      </c>
      <c r="E8" s="11">
        <v>723795.31</v>
      </c>
    </row>
    <row r="9" spans="1:5" ht="15" customHeight="1">
      <c r="A9" s="17" t="s">
        <v>19</v>
      </c>
      <c r="B9" s="4">
        <v>42706</v>
      </c>
      <c r="C9" s="3" t="s">
        <v>6</v>
      </c>
      <c r="D9" s="3">
        <v>17158</v>
      </c>
      <c r="E9" s="10">
        <v>339324.94</v>
      </c>
    </row>
    <row r="10" spans="1:5">
      <c r="A10" s="19" t="s">
        <v>19</v>
      </c>
      <c r="B10" s="7">
        <v>42706</v>
      </c>
      <c r="C10" s="6" t="s">
        <v>6</v>
      </c>
      <c r="D10" s="6">
        <v>18190</v>
      </c>
      <c r="E10" s="29">
        <v>5359.11</v>
      </c>
    </row>
    <row r="11" spans="1:5">
      <c r="A11" s="18" t="s">
        <v>19</v>
      </c>
      <c r="B11" s="38">
        <v>42706</v>
      </c>
      <c r="C11" s="5" t="s">
        <v>7</v>
      </c>
      <c r="D11" s="5">
        <v>18191</v>
      </c>
      <c r="E11" s="11">
        <v>656705.85</v>
      </c>
    </row>
    <row r="12" spans="1:5" ht="15" customHeight="1">
      <c r="A12" s="14" t="s">
        <v>20</v>
      </c>
      <c r="B12" s="4">
        <v>42710</v>
      </c>
      <c r="C12" s="3" t="s">
        <v>6</v>
      </c>
      <c r="D12" s="3">
        <v>18190</v>
      </c>
      <c r="E12" s="10">
        <v>229564.01</v>
      </c>
    </row>
    <row r="13" spans="1:5">
      <c r="A13" s="18" t="s">
        <v>20</v>
      </c>
      <c r="B13" s="38">
        <v>42710</v>
      </c>
      <c r="C13" s="5" t="s">
        <v>7</v>
      </c>
      <c r="D13" s="5">
        <v>18191</v>
      </c>
      <c r="E13" s="11">
        <v>389792.56</v>
      </c>
    </row>
    <row r="14" spans="1:5" ht="15" customHeight="1">
      <c r="A14" s="14" t="s">
        <v>20</v>
      </c>
      <c r="B14" s="4">
        <v>42710</v>
      </c>
      <c r="C14" s="3" t="s">
        <v>6</v>
      </c>
      <c r="D14" s="3">
        <v>18190</v>
      </c>
      <c r="E14" s="10">
        <v>213180.77</v>
      </c>
    </row>
    <row r="15" spans="1:5">
      <c r="A15" s="23" t="s">
        <v>20</v>
      </c>
      <c r="B15" s="7">
        <v>42710</v>
      </c>
      <c r="C15" s="6" t="s">
        <v>7</v>
      </c>
      <c r="D15" s="6">
        <v>17159</v>
      </c>
      <c r="E15" s="29">
        <v>98414.92</v>
      </c>
    </row>
    <row r="16" spans="1:5">
      <c r="A16" s="18" t="s">
        <v>20</v>
      </c>
      <c r="B16" s="38">
        <v>42710</v>
      </c>
      <c r="C16" s="5" t="s">
        <v>7</v>
      </c>
      <c r="D16" s="5">
        <v>18191</v>
      </c>
      <c r="E16" s="11">
        <v>607645.85</v>
      </c>
    </row>
    <row r="17" spans="1:5" ht="15" customHeight="1">
      <c r="A17" s="14" t="s">
        <v>21</v>
      </c>
      <c r="B17" s="4">
        <v>42710</v>
      </c>
      <c r="C17" s="3" t="s">
        <v>6</v>
      </c>
      <c r="D17" s="3">
        <v>18190</v>
      </c>
      <c r="E17" s="10">
        <v>518735.24</v>
      </c>
    </row>
    <row r="18" spans="1:5">
      <c r="A18" s="20" t="s">
        <v>21</v>
      </c>
      <c r="B18" s="38">
        <v>42710</v>
      </c>
      <c r="C18" s="5" t="s">
        <v>7</v>
      </c>
      <c r="D18" s="5">
        <v>18191</v>
      </c>
      <c r="E18" s="11">
        <v>826117.25</v>
      </c>
    </row>
    <row r="19" spans="1:5" ht="15" customHeight="1">
      <c r="A19" s="14" t="s">
        <v>22</v>
      </c>
      <c r="B19" s="13">
        <v>42711</v>
      </c>
      <c r="C19" s="3" t="s">
        <v>6</v>
      </c>
      <c r="D19" s="3">
        <v>18190</v>
      </c>
      <c r="E19" s="10">
        <v>199896.26</v>
      </c>
    </row>
    <row r="20" spans="1:5">
      <c r="A20" s="18" t="s">
        <v>22</v>
      </c>
      <c r="B20" s="38">
        <v>42711</v>
      </c>
      <c r="C20" s="5" t="s">
        <v>7</v>
      </c>
      <c r="D20" s="5">
        <v>18191</v>
      </c>
      <c r="E20" s="11">
        <v>342003.11</v>
      </c>
    </row>
    <row r="21" spans="1:5" ht="15" customHeight="1">
      <c r="A21" s="14" t="s">
        <v>23</v>
      </c>
      <c r="B21" s="13">
        <v>42712</v>
      </c>
      <c r="C21" s="3" t="s">
        <v>6</v>
      </c>
      <c r="D21" s="3">
        <v>18190</v>
      </c>
      <c r="E21" s="10">
        <v>154938.93</v>
      </c>
    </row>
    <row r="22" spans="1:5">
      <c r="A22" s="23" t="s">
        <v>23</v>
      </c>
      <c r="B22" s="13">
        <v>42712</v>
      </c>
      <c r="C22" s="8" t="s">
        <v>7</v>
      </c>
      <c r="D22" s="8">
        <v>18191</v>
      </c>
      <c r="E22" s="29">
        <v>4125</v>
      </c>
    </row>
    <row r="23" spans="1:5">
      <c r="A23" s="18" t="s">
        <v>23</v>
      </c>
      <c r="B23" s="38">
        <v>42712</v>
      </c>
      <c r="C23" s="5" t="s">
        <v>7</v>
      </c>
      <c r="D23" s="5">
        <v>19095</v>
      </c>
      <c r="E23" s="11">
        <v>331030.40000000002</v>
      </c>
    </row>
    <row r="24" spans="1:5" ht="15" customHeight="1">
      <c r="A24" s="14" t="s">
        <v>24</v>
      </c>
      <c r="B24" s="4">
        <v>42712</v>
      </c>
      <c r="C24" s="3" t="s">
        <v>6</v>
      </c>
      <c r="D24" s="3">
        <v>18190</v>
      </c>
      <c r="E24" s="10">
        <v>142025.14000000001</v>
      </c>
    </row>
    <row r="25" spans="1:5">
      <c r="A25" s="20" t="s">
        <v>24</v>
      </c>
      <c r="B25" s="38">
        <v>42712</v>
      </c>
      <c r="C25" s="5" t="s">
        <v>7</v>
      </c>
      <c r="D25" s="5">
        <v>19095</v>
      </c>
      <c r="E25" s="11">
        <v>247221.1</v>
      </c>
    </row>
    <row r="26" spans="1:5">
      <c r="A26" s="14" t="s">
        <v>25</v>
      </c>
      <c r="B26" s="4">
        <v>42712</v>
      </c>
      <c r="C26" s="3" t="s">
        <v>6</v>
      </c>
      <c r="D26" s="3">
        <v>18190</v>
      </c>
      <c r="E26" s="10">
        <v>1688.84</v>
      </c>
    </row>
    <row r="27" spans="1:5">
      <c r="A27" s="18" t="s">
        <v>25</v>
      </c>
      <c r="B27" s="38">
        <v>42712</v>
      </c>
      <c r="C27" s="5" t="s">
        <v>7</v>
      </c>
      <c r="D27" s="5">
        <v>19095</v>
      </c>
      <c r="E27" s="11">
        <v>10812</v>
      </c>
    </row>
    <row r="28" spans="1:5">
      <c r="A28" s="14" t="s">
        <v>26</v>
      </c>
      <c r="B28" s="4">
        <v>42712</v>
      </c>
      <c r="C28" s="3" t="s">
        <v>6</v>
      </c>
      <c r="D28" s="9">
        <v>19096</v>
      </c>
      <c r="E28" s="10">
        <v>307355.25</v>
      </c>
    </row>
    <row r="29" spans="1:5">
      <c r="A29" s="23" t="s">
        <v>26</v>
      </c>
      <c r="B29" s="7">
        <v>42712</v>
      </c>
      <c r="C29" s="8" t="s">
        <v>7</v>
      </c>
      <c r="D29" s="8">
        <v>19095</v>
      </c>
      <c r="E29" s="29">
        <v>521981.81</v>
      </c>
    </row>
    <row r="30" spans="1:5">
      <c r="A30" s="17" t="s">
        <v>27</v>
      </c>
      <c r="B30" s="4">
        <v>42713</v>
      </c>
      <c r="C30" s="3" t="s">
        <v>6</v>
      </c>
      <c r="D30" s="3">
        <v>17922</v>
      </c>
      <c r="E30" s="10">
        <v>1017392.36</v>
      </c>
    </row>
    <row r="31" spans="1:5">
      <c r="A31" s="19" t="s">
        <v>27</v>
      </c>
      <c r="B31" s="7">
        <v>42713</v>
      </c>
      <c r="C31" s="6" t="s">
        <v>6</v>
      </c>
      <c r="D31" s="6">
        <v>19195</v>
      </c>
      <c r="E31" s="29">
        <v>969529.59</v>
      </c>
    </row>
    <row r="32" spans="1:5">
      <c r="A32" s="19" t="s">
        <v>27</v>
      </c>
      <c r="B32" s="7">
        <v>42713</v>
      </c>
      <c r="C32" s="8" t="s">
        <v>7</v>
      </c>
      <c r="D32" s="6">
        <v>17923</v>
      </c>
      <c r="E32" s="29">
        <v>1756613.08</v>
      </c>
    </row>
    <row r="33" spans="1:5">
      <c r="A33" s="19" t="s">
        <v>27</v>
      </c>
      <c r="B33" s="7">
        <v>42713</v>
      </c>
      <c r="C33" s="6" t="s">
        <v>7</v>
      </c>
      <c r="D33" s="8">
        <v>19194</v>
      </c>
      <c r="E33" s="29">
        <v>2199992.38</v>
      </c>
    </row>
    <row r="34" spans="1:5">
      <c r="A34" s="14" t="s">
        <v>28</v>
      </c>
      <c r="B34" s="4">
        <v>42713</v>
      </c>
      <c r="C34" s="3" t="s">
        <v>6</v>
      </c>
      <c r="D34" s="3">
        <v>18190</v>
      </c>
      <c r="E34" s="10">
        <v>275719.44</v>
      </c>
    </row>
    <row r="35" spans="1:5">
      <c r="A35" s="18" t="s">
        <v>28</v>
      </c>
      <c r="B35" s="38">
        <v>42713</v>
      </c>
      <c r="C35" s="5" t="s">
        <v>7</v>
      </c>
      <c r="D35" s="5">
        <v>19095</v>
      </c>
      <c r="E35" s="11">
        <v>490515.53</v>
      </c>
    </row>
    <row r="36" spans="1:5">
      <c r="A36" s="14" t="s">
        <v>31</v>
      </c>
      <c r="B36" s="4">
        <v>42713</v>
      </c>
      <c r="C36" s="3" t="s">
        <v>6</v>
      </c>
      <c r="D36" s="3">
        <v>19096</v>
      </c>
      <c r="E36" s="10">
        <v>300541.44</v>
      </c>
    </row>
    <row r="37" spans="1:5">
      <c r="A37" s="24" t="s">
        <v>31</v>
      </c>
      <c r="B37" s="13">
        <v>42713</v>
      </c>
      <c r="C37" s="8" t="s">
        <v>7</v>
      </c>
      <c r="D37" s="8">
        <v>18191</v>
      </c>
      <c r="E37" s="32">
        <v>2373.79</v>
      </c>
    </row>
    <row r="38" spans="1:5">
      <c r="A38" s="18" t="s">
        <v>31</v>
      </c>
      <c r="B38" s="38">
        <v>42713</v>
      </c>
      <c r="C38" s="5" t="s">
        <v>7</v>
      </c>
      <c r="D38" s="5">
        <v>19095</v>
      </c>
      <c r="E38" s="11">
        <v>546360.19999999995</v>
      </c>
    </row>
    <row r="39" spans="1:5">
      <c r="A39" s="14" t="s">
        <v>29</v>
      </c>
      <c r="B39" s="28">
        <v>42714</v>
      </c>
      <c r="C39" s="3" t="s">
        <v>6</v>
      </c>
      <c r="D39" s="3">
        <v>19096</v>
      </c>
      <c r="E39" s="10">
        <v>19863.419999999998</v>
      </c>
    </row>
    <row r="40" spans="1:5">
      <c r="A40" s="18" t="s">
        <v>29</v>
      </c>
      <c r="B40" s="38">
        <v>42714</v>
      </c>
      <c r="C40" s="5" t="s">
        <v>7</v>
      </c>
      <c r="D40" s="5">
        <v>19095</v>
      </c>
      <c r="E40" s="11">
        <v>75833.73</v>
      </c>
    </row>
    <row r="41" spans="1:5">
      <c r="A41" s="14" t="s">
        <v>30</v>
      </c>
      <c r="B41" s="4">
        <v>42714</v>
      </c>
      <c r="C41" s="3" t="s">
        <v>6</v>
      </c>
      <c r="D41" s="3">
        <v>19096</v>
      </c>
      <c r="E41" s="10">
        <v>243450.5</v>
      </c>
    </row>
    <row r="42" spans="1:5">
      <c r="A42" s="18" t="s">
        <v>32</v>
      </c>
      <c r="B42" s="38">
        <v>42714</v>
      </c>
      <c r="C42" s="5" t="s">
        <v>7</v>
      </c>
      <c r="D42" s="5">
        <v>19095</v>
      </c>
      <c r="E42" s="11">
        <v>429013.74</v>
      </c>
    </row>
    <row r="43" spans="1:5">
      <c r="A43" s="14" t="s">
        <v>33</v>
      </c>
      <c r="B43" s="15">
        <v>42718</v>
      </c>
      <c r="C43" s="3" t="s">
        <v>6</v>
      </c>
      <c r="D43" s="3">
        <v>19096</v>
      </c>
      <c r="E43" s="10">
        <v>15901.27</v>
      </c>
    </row>
    <row r="44" spans="1:5">
      <c r="A44" s="19" t="s">
        <v>33</v>
      </c>
      <c r="B44" s="16">
        <v>42718</v>
      </c>
      <c r="C44" s="8" t="s">
        <v>7</v>
      </c>
      <c r="D44" s="8">
        <v>19095</v>
      </c>
      <c r="E44" s="29">
        <v>34348.410000000003</v>
      </c>
    </row>
    <row r="45" spans="1:5">
      <c r="A45" s="23" t="s">
        <v>34</v>
      </c>
      <c r="B45" s="16">
        <v>42718</v>
      </c>
      <c r="C45" s="6" t="s">
        <v>6</v>
      </c>
      <c r="D45" s="6">
        <v>19096</v>
      </c>
      <c r="E45" s="29">
        <v>256040.79</v>
      </c>
    </row>
    <row r="46" spans="1:5">
      <c r="A46" s="18" t="s">
        <v>34</v>
      </c>
      <c r="B46" s="39">
        <v>42718</v>
      </c>
      <c r="C46" s="5" t="s">
        <v>7</v>
      </c>
      <c r="D46" s="5">
        <v>19095</v>
      </c>
      <c r="E46" s="11">
        <v>434273.53</v>
      </c>
    </row>
    <row r="47" spans="1:5">
      <c r="A47" s="14" t="s">
        <v>35</v>
      </c>
      <c r="B47" s="4">
        <v>42718</v>
      </c>
      <c r="C47" s="3" t="s">
        <v>6</v>
      </c>
      <c r="D47" s="3">
        <v>18190</v>
      </c>
      <c r="E47" s="10">
        <v>4700.96</v>
      </c>
    </row>
    <row r="48" spans="1:5">
      <c r="A48" s="24" t="s">
        <v>35</v>
      </c>
      <c r="B48" s="13">
        <v>42718</v>
      </c>
      <c r="C48" s="8" t="s">
        <v>6</v>
      </c>
      <c r="D48" s="8">
        <v>19096</v>
      </c>
      <c r="E48" s="32">
        <v>220400.66</v>
      </c>
    </row>
    <row r="49" spans="1:5">
      <c r="A49" s="18" t="s">
        <v>35</v>
      </c>
      <c r="B49" s="38">
        <v>42718</v>
      </c>
      <c r="C49" s="5" t="s">
        <v>7</v>
      </c>
      <c r="D49" s="5">
        <v>19095</v>
      </c>
      <c r="E49" s="11">
        <v>382295.72</v>
      </c>
    </row>
    <row r="50" spans="1:5">
      <c r="A50" s="14" t="s">
        <v>36</v>
      </c>
      <c r="B50" s="4">
        <v>42719</v>
      </c>
      <c r="C50" s="3" t="s">
        <v>6</v>
      </c>
      <c r="D50" s="3">
        <v>19096</v>
      </c>
      <c r="E50" s="10">
        <v>267589.31</v>
      </c>
    </row>
    <row r="51" spans="1:5">
      <c r="A51" s="18" t="s">
        <v>36</v>
      </c>
      <c r="B51" s="38">
        <v>42719</v>
      </c>
      <c r="C51" s="5" t="s">
        <v>7</v>
      </c>
      <c r="D51" s="5">
        <v>19095</v>
      </c>
      <c r="E51" s="11">
        <v>464667.71</v>
      </c>
    </row>
    <row r="52" spans="1:5">
      <c r="A52" s="14" t="s">
        <v>37</v>
      </c>
      <c r="B52" s="4">
        <v>42719</v>
      </c>
      <c r="C52" s="3" t="s">
        <v>6</v>
      </c>
      <c r="D52" s="3">
        <v>19096</v>
      </c>
      <c r="E52" s="10">
        <v>311464.40999999997</v>
      </c>
    </row>
    <row r="53" spans="1:5">
      <c r="A53" s="18" t="s">
        <v>37</v>
      </c>
      <c r="B53" s="38">
        <v>42719</v>
      </c>
      <c r="C53" s="5" t="s">
        <v>7</v>
      </c>
      <c r="D53" s="5">
        <v>19095</v>
      </c>
      <c r="E53" s="11">
        <v>546735.25</v>
      </c>
    </row>
    <row r="54" spans="1:5">
      <c r="A54" s="14" t="s">
        <v>38</v>
      </c>
      <c r="B54" s="4">
        <v>42720</v>
      </c>
      <c r="C54" s="3" t="s">
        <v>6</v>
      </c>
      <c r="D54" s="3">
        <v>19096</v>
      </c>
      <c r="E54" s="10">
        <v>336770.72</v>
      </c>
    </row>
    <row r="55" spans="1:5">
      <c r="A55" s="23" t="s">
        <v>38</v>
      </c>
      <c r="B55" s="7">
        <v>42720</v>
      </c>
      <c r="C55" s="8" t="s">
        <v>7</v>
      </c>
      <c r="D55" s="8">
        <v>19095</v>
      </c>
      <c r="E55" s="29">
        <v>593686.87</v>
      </c>
    </row>
    <row r="56" spans="1:5">
      <c r="A56" s="14" t="s">
        <v>39</v>
      </c>
      <c r="B56" s="4">
        <v>42720</v>
      </c>
      <c r="C56" s="3" t="s">
        <v>6</v>
      </c>
      <c r="D56" s="3">
        <v>19096</v>
      </c>
      <c r="E56" s="10">
        <v>42067.23</v>
      </c>
    </row>
    <row r="57" spans="1:5">
      <c r="A57" s="20" t="s">
        <v>39</v>
      </c>
      <c r="B57" s="38">
        <v>42720</v>
      </c>
      <c r="C57" s="5" t="s">
        <v>7</v>
      </c>
      <c r="D57" s="5">
        <v>19095</v>
      </c>
      <c r="E57" s="11">
        <v>143528.60999999999</v>
      </c>
    </row>
    <row r="58" spans="1:5">
      <c r="A58" s="14" t="s">
        <v>40</v>
      </c>
      <c r="B58" s="4">
        <v>42723</v>
      </c>
      <c r="C58" s="3" t="s">
        <v>6</v>
      </c>
      <c r="D58" s="3">
        <v>19096</v>
      </c>
      <c r="E58" s="10">
        <v>229866.9</v>
      </c>
    </row>
    <row r="59" spans="1:5">
      <c r="A59" s="23" t="s">
        <v>40</v>
      </c>
      <c r="B59" s="7">
        <v>42723</v>
      </c>
      <c r="C59" s="8" t="s">
        <v>7</v>
      </c>
      <c r="D59" s="8">
        <v>19095</v>
      </c>
      <c r="E59" s="29">
        <v>391591.31</v>
      </c>
    </row>
    <row r="60" spans="1:5">
      <c r="A60" s="14" t="s">
        <v>41</v>
      </c>
      <c r="B60" s="4">
        <v>42723</v>
      </c>
      <c r="C60" s="3" t="s">
        <v>6</v>
      </c>
      <c r="D60" s="3">
        <v>19096</v>
      </c>
      <c r="E60" s="10">
        <v>7329.74</v>
      </c>
    </row>
    <row r="61" spans="1:5">
      <c r="A61" s="23" t="s">
        <v>41</v>
      </c>
      <c r="B61" s="7">
        <v>42723</v>
      </c>
      <c r="C61" s="8" t="s">
        <v>14</v>
      </c>
      <c r="D61" s="6">
        <v>732</v>
      </c>
      <c r="E61" s="29">
        <v>12033.78</v>
      </c>
    </row>
    <row r="62" spans="1:5">
      <c r="A62" s="18" t="s">
        <v>41</v>
      </c>
      <c r="B62" s="38">
        <v>42723</v>
      </c>
      <c r="C62" s="5" t="s">
        <v>7</v>
      </c>
      <c r="D62" s="5">
        <v>19095</v>
      </c>
      <c r="E62" s="11">
        <v>21425.51</v>
      </c>
    </row>
    <row r="63" spans="1:5">
      <c r="A63" s="14" t="s">
        <v>42</v>
      </c>
      <c r="B63" s="4">
        <v>42724</v>
      </c>
      <c r="C63" s="3" t="s">
        <v>6</v>
      </c>
      <c r="D63" s="3">
        <v>19096</v>
      </c>
      <c r="E63" s="10">
        <v>270645</v>
      </c>
    </row>
    <row r="64" spans="1:5">
      <c r="A64" s="23" t="s">
        <v>42</v>
      </c>
      <c r="B64" s="7">
        <v>42724</v>
      </c>
      <c r="C64" s="8" t="s">
        <v>7</v>
      </c>
      <c r="D64" s="8">
        <v>19095</v>
      </c>
      <c r="E64" s="29">
        <v>483511.29</v>
      </c>
    </row>
    <row r="65" spans="1:5">
      <c r="A65" s="14" t="s">
        <v>43</v>
      </c>
      <c r="B65" s="4">
        <v>42725</v>
      </c>
      <c r="C65" s="3" t="s">
        <v>6</v>
      </c>
      <c r="D65" s="3">
        <v>19193</v>
      </c>
      <c r="E65" s="10">
        <v>17242.86</v>
      </c>
    </row>
    <row r="66" spans="1:5">
      <c r="A66" s="18" t="s">
        <v>43</v>
      </c>
      <c r="B66" s="38">
        <v>42725</v>
      </c>
      <c r="C66" s="5" t="s">
        <v>7</v>
      </c>
      <c r="D66" s="5">
        <v>19095</v>
      </c>
      <c r="E66" s="11">
        <v>29343.01</v>
      </c>
    </row>
    <row r="67" spans="1:5">
      <c r="A67" s="14" t="s">
        <v>44</v>
      </c>
      <c r="B67" s="4">
        <v>42725</v>
      </c>
      <c r="C67" s="3" t="s">
        <v>6</v>
      </c>
      <c r="D67" s="3">
        <v>19096</v>
      </c>
      <c r="E67" s="10">
        <v>170713.36</v>
      </c>
    </row>
    <row r="68" spans="1:5">
      <c r="A68" s="23" t="s">
        <v>44</v>
      </c>
      <c r="B68" s="7">
        <v>42725</v>
      </c>
      <c r="C68" s="6" t="s">
        <v>6</v>
      </c>
      <c r="D68" s="6">
        <v>19193</v>
      </c>
      <c r="E68" s="29">
        <v>54256.06</v>
      </c>
    </row>
    <row r="69" spans="1:5">
      <c r="A69" s="18" t="s">
        <v>44</v>
      </c>
      <c r="B69" s="38">
        <v>42725</v>
      </c>
      <c r="C69" s="5" t="s">
        <v>7</v>
      </c>
      <c r="D69" s="5">
        <v>19095</v>
      </c>
      <c r="E69" s="11">
        <v>382073.63</v>
      </c>
    </row>
    <row r="70" spans="1:5">
      <c r="A70" s="14" t="s">
        <v>45</v>
      </c>
      <c r="B70" s="4">
        <v>42726</v>
      </c>
      <c r="C70" s="3" t="s">
        <v>6</v>
      </c>
      <c r="D70" s="3">
        <v>19193</v>
      </c>
      <c r="E70" s="10">
        <v>255052.53</v>
      </c>
    </row>
    <row r="71" spans="1:5">
      <c r="A71" s="18" t="s">
        <v>45</v>
      </c>
      <c r="B71" s="38">
        <v>42726</v>
      </c>
      <c r="C71" s="5" t="s">
        <v>7</v>
      </c>
      <c r="D71" s="5">
        <v>19192</v>
      </c>
      <c r="E71" s="11">
        <v>433916.27</v>
      </c>
    </row>
    <row r="72" spans="1:5">
      <c r="A72" s="23" t="s">
        <v>46</v>
      </c>
      <c r="B72" s="7">
        <v>42726</v>
      </c>
      <c r="C72" s="6" t="s">
        <v>6</v>
      </c>
      <c r="D72">
        <v>19193</v>
      </c>
      <c r="E72" s="32">
        <v>474089.51</v>
      </c>
    </row>
    <row r="73" spans="1:5">
      <c r="A73" s="19" t="s">
        <v>46</v>
      </c>
      <c r="B73" s="7">
        <v>42726</v>
      </c>
      <c r="C73" s="8" t="s">
        <v>7</v>
      </c>
      <c r="D73">
        <v>19095</v>
      </c>
      <c r="E73" s="32">
        <v>439750.64</v>
      </c>
    </row>
    <row r="74" spans="1:5">
      <c r="A74" s="18" t="s">
        <v>46</v>
      </c>
      <c r="B74" s="38">
        <v>42726</v>
      </c>
      <c r="C74" s="5" t="s">
        <v>7</v>
      </c>
      <c r="D74" s="5">
        <v>19192</v>
      </c>
      <c r="E74" s="11">
        <v>441839.3</v>
      </c>
    </row>
    <row r="78" spans="1:5" ht="15" customHeight="1"/>
    <row r="79" spans="1:5">
      <c r="A79" s="23"/>
      <c r="B79" s="30"/>
      <c r="C79" s="31"/>
      <c r="D79" s="31"/>
      <c r="E79" s="29"/>
    </row>
    <row r="80" spans="1:5">
      <c r="A80" s="23"/>
      <c r="B80" s="30"/>
      <c r="C80" s="31"/>
      <c r="D80" s="31"/>
      <c r="E80" s="29"/>
    </row>
    <row r="81" spans="1:5">
      <c r="A81" s="23"/>
      <c r="B81" s="30"/>
      <c r="C81" s="31"/>
      <c r="D81" s="31"/>
      <c r="E81" s="29"/>
    </row>
    <row r="82" spans="1:5">
      <c r="A82" s="23"/>
      <c r="B82" s="30"/>
      <c r="C82" s="31"/>
      <c r="D82" s="31"/>
      <c r="E82" s="29"/>
    </row>
    <row r="83" spans="1:5">
      <c r="A83" s="23"/>
      <c r="B83" s="30"/>
      <c r="C83" s="31"/>
      <c r="D83" s="31"/>
      <c r="E83" s="29"/>
    </row>
    <row r="84" spans="1:5">
      <c r="A84" s="23"/>
      <c r="B84" s="30"/>
      <c r="C84" s="31"/>
      <c r="D84" s="31"/>
      <c r="E84" s="29"/>
    </row>
    <row r="85" spans="1:5">
      <c r="A85" s="23"/>
      <c r="B85" s="30"/>
      <c r="C85" s="31"/>
      <c r="D85" s="31"/>
      <c r="E85" s="29"/>
    </row>
    <row r="86" spans="1:5">
      <c r="A86" s="23"/>
      <c r="B86" s="30"/>
      <c r="C86" s="31"/>
      <c r="D86" s="31"/>
      <c r="E86" s="29"/>
    </row>
    <row r="87" spans="1:5">
      <c r="A87" s="23"/>
      <c r="B87" s="30"/>
      <c r="C87" s="31"/>
      <c r="D87" s="31"/>
      <c r="E87" s="29"/>
    </row>
    <row r="88" spans="1:5">
      <c r="A88" s="23"/>
      <c r="B88" s="30"/>
      <c r="C88" s="31"/>
      <c r="D88" s="31"/>
      <c r="E88" s="29"/>
    </row>
  </sheetData>
  <autoFilter ref="A2:E74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8"/>
  <sheetViews>
    <sheetView tabSelected="1" topLeftCell="A16" workbookViewId="0">
      <selection activeCell="I77" sqref="I77"/>
    </sheetView>
  </sheetViews>
  <sheetFormatPr defaultRowHeight="15"/>
  <cols>
    <col min="1" max="2" width="12.140625" customWidth="1"/>
    <col min="3" max="3" width="17.42578125" style="12" customWidth="1"/>
    <col min="5" max="5" width="17.28515625" bestFit="1" customWidth="1"/>
    <col min="6" max="6" width="10.140625" bestFit="1" customWidth="1"/>
    <col min="7" max="7" width="10.140625" customWidth="1"/>
    <col min="8" max="8" width="20.5703125" bestFit="1" customWidth="1"/>
  </cols>
  <sheetData>
    <row r="1" spans="1:12">
      <c r="A1">
        <v>18191</v>
      </c>
      <c r="B1" s="13">
        <v>42695</v>
      </c>
      <c r="C1" s="12">
        <v>7000000</v>
      </c>
      <c r="L1" s="12" t="str">
        <f>INDEX(Лист1!$A$2:$E$9934,MATCH(Лист2!A1,Лист1!$D$2:$D$9934,0),1)</f>
        <v>ДТ 1</v>
      </c>
    </row>
    <row r="2" spans="1:12"/>
    <row r="17" spans="1:8">
      <c r="A17">
        <v>18190</v>
      </c>
      <c r="B17" s="13">
        <v>42695</v>
      </c>
      <c r="C17" s="12">
        <v>3000000</v>
      </c>
      <c r="E17" s="40" t="s">
        <v>3</v>
      </c>
      <c r="F17" s="40" t="s">
        <v>0</v>
      </c>
      <c r="G17" s="40" t="s">
        <v>2</v>
      </c>
      <c r="H17" t="s">
        <v>48</v>
      </c>
    </row>
    <row r="18" spans="1:8">
      <c r="E18">
        <v>732</v>
      </c>
      <c r="F18" t="s">
        <v>41</v>
      </c>
      <c r="G18" s="13">
        <v>42723</v>
      </c>
      <c r="H18" s="41">
        <v>12033.78</v>
      </c>
    </row>
    <row r="19" spans="1:8">
      <c r="E19">
        <v>17158</v>
      </c>
      <c r="F19" t="s">
        <v>19</v>
      </c>
      <c r="G19" s="13">
        <v>42706</v>
      </c>
      <c r="H19" s="41">
        <v>339324.94</v>
      </c>
    </row>
    <row r="20" spans="1:8">
      <c r="E20">
        <v>17159</v>
      </c>
      <c r="F20" t="s">
        <v>20</v>
      </c>
      <c r="G20" s="13">
        <v>42710</v>
      </c>
      <c r="H20" s="41">
        <v>98414.92</v>
      </c>
    </row>
    <row r="21" spans="1:8">
      <c r="E21">
        <v>17922</v>
      </c>
      <c r="F21" t="s">
        <v>27</v>
      </c>
      <c r="G21" s="13">
        <v>42713</v>
      </c>
      <c r="H21" s="41">
        <v>1017392.36</v>
      </c>
    </row>
    <row r="22" spans="1:8">
      <c r="E22">
        <v>17923</v>
      </c>
      <c r="F22" t="s">
        <v>27</v>
      </c>
      <c r="G22" s="13">
        <v>42713</v>
      </c>
      <c r="H22" s="41">
        <v>1756613.08</v>
      </c>
    </row>
    <row r="23" spans="1:8">
      <c r="E23">
        <v>18190</v>
      </c>
      <c r="F23" t="s">
        <v>16</v>
      </c>
      <c r="G23" s="13">
        <v>42705</v>
      </c>
      <c r="H23" s="41">
        <v>234922.41</v>
      </c>
    </row>
    <row r="24" spans="1:8">
      <c r="F24" t="s">
        <v>25</v>
      </c>
      <c r="G24" s="13">
        <v>42712</v>
      </c>
      <c r="H24" s="41">
        <v>1688.84</v>
      </c>
    </row>
    <row r="25" spans="1:8">
      <c r="F25" t="s">
        <v>28</v>
      </c>
      <c r="G25" s="13">
        <v>42713</v>
      </c>
      <c r="H25" s="41">
        <v>275719.44</v>
      </c>
    </row>
    <row r="26" spans="1:8">
      <c r="F26" t="s">
        <v>17</v>
      </c>
      <c r="G26" s="13">
        <v>42705</v>
      </c>
      <c r="H26" s="41">
        <v>248701.62</v>
      </c>
    </row>
    <row r="27" spans="1:8">
      <c r="F27" t="s">
        <v>35</v>
      </c>
      <c r="G27" s="13">
        <v>42718</v>
      </c>
      <c r="H27" s="41">
        <v>4700.96</v>
      </c>
    </row>
    <row r="28" spans="1:8">
      <c r="F28" t="s">
        <v>18</v>
      </c>
      <c r="G28" s="13">
        <v>42706</v>
      </c>
      <c r="H28" s="41">
        <v>427232.11</v>
      </c>
    </row>
    <row r="29" spans="1:8">
      <c r="F29" t="s">
        <v>19</v>
      </c>
      <c r="G29" s="13">
        <v>42706</v>
      </c>
      <c r="H29" s="41">
        <v>5359.11</v>
      </c>
    </row>
    <row r="30" spans="1:8">
      <c r="F30" t="s">
        <v>20</v>
      </c>
      <c r="G30" s="13">
        <v>42710</v>
      </c>
      <c r="H30" s="41">
        <v>442744.78</v>
      </c>
    </row>
    <row r="31" spans="1:8">
      <c r="F31" t="s">
        <v>21</v>
      </c>
      <c r="G31" s="13">
        <v>42710</v>
      </c>
      <c r="H31" s="41">
        <v>518735.24</v>
      </c>
    </row>
    <row r="32" spans="1:8">
      <c r="F32" t="s">
        <v>22</v>
      </c>
      <c r="G32" s="13">
        <v>42711</v>
      </c>
      <c r="H32" s="41">
        <v>199896.26</v>
      </c>
    </row>
    <row r="33" spans="5:8">
      <c r="F33" t="s">
        <v>23</v>
      </c>
      <c r="G33" s="13">
        <v>42712</v>
      </c>
      <c r="H33" s="41">
        <v>154938.93</v>
      </c>
    </row>
    <row r="34" spans="5:8">
      <c r="F34" t="s">
        <v>24</v>
      </c>
      <c r="G34" s="13">
        <v>42712</v>
      </c>
      <c r="H34" s="41">
        <v>142025.14000000001</v>
      </c>
    </row>
    <row r="35" spans="5:8">
      <c r="E35">
        <v>18191</v>
      </c>
      <c r="F35" t="s">
        <v>16</v>
      </c>
      <c r="G35" s="13">
        <v>42705</v>
      </c>
      <c r="H35" s="41">
        <v>398993.6</v>
      </c>
    </row>
    <row r="36" spans="5:8">
      <c r="F36" t="s">
        <v>31</v>
      </c>
      <c r="G36" s="13">
        <v>42713</v>
      </c>
      <c r="H36" s="41">
        <v>2373.79</v>
      </c>
    </row>
    <row r="37" spans="5:8">
      <c r="F37" t="s">
        <v>17</v>
      </c>
      <c r="G37" s="13">
        <v>42705</v>
      </c>
      <c r="H37" s="41">
        <v>421943.73</v>
      </c>
    </row>
    <row r="38" spans="5:8">
      <c r="F38" t="s">
        <v>18</v>
      </c>
      <c r="G38" s="13">
        <v>42706</v>
      </c>
      <c r="H38" s="41">
        <v>723795.31</v>
      </c>
    </row>
    <row r="39" spans="5:8">
      <c r="F39" t="s">
        <v>19</v>
      </c>
      <c r="G39" s="13">
        <v>42706</v>
      </c>
      <c r="H39" s="41">
        <v>656705.85</v>
      </c>
    </row>
    <row r="40" spans="5:8">
      <c r="F40" t="s">
        <v>20</v>
      </c>
      <c r="G40" s="13">
        <v>42710</v>
      </c>
      <c r="H40" s="41">
        <v>997438.40999999992</v>
      </c>
    </row>
    <row r="41" spans="5:8">
      <c r="F41" t="s">
        <v>21</v>
      </c>
      <c r="G41" s="13">
        <v>42710</v>
      </c>
      <c r="H41" s="41">
        <v>826117.25</v>
      </c>
    </row>
    <row r="42" spans="5:8">
      <c r="F42" t="s">
        <v>22</v>
      </c>
      <c r="G42" s="13">
        <v>42711</v>
      </c>
      <c r="H42" s="41">
        <v>342003.11</v>
      </c>
    </row>
    <row r="43" spans="5:8">
      <c r="F43" t="s">
        <v>23</v>
      </c>
      <c r="G43" s="13">
        <v>42712</v>
      </c>
      <c r="H43" s="41">
        <v>4125</v>
      </c>
    </row>
    <row r="44" spans="5:8">
      <c r="E44">
        <v>19095</v>
      </c>
      <c r="F44" t="s">
        <v>25</v>
      </c>
      <c r="G44" s="13">
        <v>42712</v>
      </c>
      <c r="H44" s="41">
        <v>10812</v>
      </c>
    </row>
    <row r="45" spans="5:8">
      <c r="F45" t="s">
        <v>26</v>
      </c>
      <c r="G45" s="13">
        <v>42712</v>
      </c>
      <c r="H45" s="41">
        <v>521981.81</v>
      </c>
    </row>
    <row r="46" spans="5:8">
      <c r="F46" t="s">
        <v>28</v>
      </c>
      <c r="G46" s="13">
        <v>42713</v>
      </c>
      <c r="H46" s="41">
        <v>490515.53</v>
      </c>
    </row>
    <row r="47" spans="5:8">
      <c r="F47" t="s">
        <v>31</v>
      </c>
      <c r="G47" s="13">
        <v>42713</v>
      </c>
      <c r="H47" s="41">
        <v>546360.19999999995</v>
      </c>
    </row>
    <row r="48" spans="5:8">
      <c r="F48" t="s">
        <v>29</v>
      </c>
      <c r="G48" s="13">
        <v>42714</v>
      </c>
      <c r="H48" s="41">
        <v>75833.73</v>
      </c>
    </row>
    <row r="49" spans="6:8">
      <c r="F49" t="s">
        <v>32</v>
      </c>
      <c r="G49" s="13">
        <v>42714</v>
      </c>
      <c r="H49" s="41">
        <v>429013.74</v>
      </c>
    </row>
    <row r="50" spans="6:8">
      <c r="F50" t="s">
        <v>33</v>
      </c>
      <c r="G50" s="13">
        <v>42718</v>
      </c>
      <c r="H50" s="41">
        <v>34348.410000000003</v>
      </c>
    </row>
    <row r="51" spans="6:8">
      <c r="F51" t="s">
        <v>34</v>
      </c>
      <c r="G51" s="13">
        <v>42718</v>
      </c>
      <c r="H51" s="41">
        <v>434273.53</v>
      </c>
    </row>
    <row r="52" spans="6:8">
      <c r="F52" t="s">
        <v>35</v>
      </c>
      <c r="G52" s="13">
        <v>42718</v>
      </c>
      <c r="H52" s="41">
        <v>382295.72</v>
      </c>
    </row>
    <row r="53" spans="6:8">
      <c r="F53" t="s">
        <v>36</v>
      </c>
      <c r="G53" s="13">
        <v>42719</v>
      </c>
      <c r="H53" s="41">
        <v>464667.71</v>
      </c>
    </row>
    <row r="54" spans="6:8">
      <c r="F54" t="s">
        <v>37</v>
      </c>
      <c r="G54" s="13">
        <v>42719</v>
      </c>
      <c r="H54" s="41">
        <v>546735.25</v>
      </c>
    </row>
    <row r="55" spans="6:8">
      <c r="F55" t="s">
        <v>38</v>
      </c>
      <c r="G55" s="13">
        <v>42720</v>
      </c>
      <c r="H55" s="41">
        <v>593686.87</v>
      </c>
    </row>
    <row r="56" spans="6:8">
      <c r="F56" t="s">
        <v>39</v>
      </c>
      <c r="G56" s="13">
        <v>42720</v>
      </c>
      <c r="H56" s="41">
        <v>143528.60999999999</v>
      </c>
    </row>
    <row r="57" spans="6:8">
      <c r="F57" t="s">
        <v>40</v>
      </c>
      <c r="G57" s="13">
        <v>42723</v>
      </c>
      <c r="H57" s="41">
        <v>391591.31</v>
      </c>
    </row>
    <row r="58" spans="6:8">
      <c r="F58" t="s">
        <v>41</v>
      </c>
      <c r="G58" s="13">
        <v>42723</v>
      </c>
      <c r="H58" s="41">
        <v>21425.51</v>
      </c>
    </row>
    <row r="59" spans="6:8">
      <c r="F59" t="s">
        <v>42</v>
      </c>
      <c r="G59" s="13">
        <v>42724</v>
      </c>
      <c r="H59" s="41">
        <v>483511.29</v>
      </c>
    </row>
    <row r="60" spans="6:8">
      <c r="F60" t="s">
        <v>43</v>
      </c>
      <c r="G60" s="13">
        <v>42725</v>
      </c>
      <c r="H60" s="41">
        <v>29343.01</v>
      </c>
    </row>
    <row r="61" spans="6:8">
      <c r="F61" t="s">
        <v>44</v>
      </c>
      <c r="G61" s="13">
        <v>42725</v>
      </c>
      <c r="H61" s="41">
        <v>382073.63</v>
      </c>
    </row>
    <row r="62" spans="6:8">
      <c r="F62" t="s">
        <v>46</v>
      </c>
      <c r="G62" s="13">
        <v>42726</v>
      </c>
      <c r="H62" s="41">
        <v>439750.64</v>
      </c>
    </row>
    <row r="63" spans="6:8">
      <c r="F63" t="s">
        <v>23</v>
      </c>
      <c r="G63" s="13">
        <v>42712</v>
      </c>
      <c r="H63" s="41">
        <v>331030.40000000002</v>
      </c>
    </row>
    <row r="64" spans="6:8">
      <c r="F64" t="s">
        <v>24</v>
      </c>
      <c r="G64" s="13">
        <v>42712</v>
      </c>
      <c r="H64" s="41">
        <v>247221.1</v>
      </c>
    </row>
    <row r="65" spans="5:8">
      <c r="E65">
        <v>19096</v>
      </c>
      <c r="F65" t="s">
        <v>26</v>
      </c>
      <c r="G65" s="13">
        <v>42712</v>
      </c>
      <c r="H65" s="41">
        <v>307355.25</v>
      </c>
    </row>
    <row r="66" spans="5:8">
      <c r="F66" t="s">
        <v>31</v>
      </c>
      <c r="G66" s="13">
        <v>42713</v>
      </c>
      <c r="H66" s="41">
        <v>300541.44</v>
      </c>
    </row>
    <row r="67" spans="5:8">
      <c r="F67" t="s">
        <v>29</v>
      </c>
      <c r="G67" s="13">
        <v>42714</v>
      </c>
      <c r="H67" s="41">
        <v>19863.419999999998</v>
      </c>
    </row>
    <row r="68" spans="5:8">
      <c r="F68" t="s">
        <v>30</v>
      </c>
      <c r="G68" s="13">
        <v>42714</v>
      </c>
      <c r="H68" s="41">
        <v>243450.5</v>
      </c>
    </row>
    <row r="69" spans="5:8">
      <c r="F69" t="s">
        <v>33</v>
      </c>
      <c r="G69" s="13">
        <v>42718</v>
      </c>
      <c r="H69" s="41">
        <v>15901.27</v>
      </c>
    </row>
    <row r="70" spans="5:8">
      <c r="F70" t="s">
        <v>34</v>
      </c>
      <c r="G70" s="13">
        <v>42718</v>
      </c>
      <c r="H70" s="41">
        <v>256040.79</v>
      </c>
    </row>
    <row r="71" spans="5:8">
      <c r="F71" t="s">
        <v>35</v>
      </c>
      <c r="G71" s="13">
        <v>42718</v>
      </c>
      <c r="H71" s="41">
        <v>220400.66</v>
      </c>
    </row>
    <row r="72" spans="5:8">
      <c r="F72" t="s">
        <v>36</v>
      </c>
      <c r="G72" s="13">
        <v>42719</v>
      </c>
      <c r="H72" s="41">
        <v>267589.31</v>
      </c>
    </row>
    <row r="73" spans="5:8">
      <c r="F73" t="s">
        <v>37</v>
      </c>
      <c r="G73" s="13">
        <v>42719</v>
      </c>
      <c r="H73" s="41">
        <v>311464.40999999997</v>
      </c>
    </row>
    <row r="74" spans="5:8">
      <c r="F74" t="s">
        <v>38</v>
      </c>
      <c r="G74" s="13">
        <v>42720</v>
      </c>
      <c r="H74" s="41">
        <v>336770.72</v>
      </c>
    </row>
    <row r="75" spans="5:8">
      <c r="F75" t="s">
        <v>39</v>
      </c>
      <c r="G75" s="13">
        <v>42720</v>
      </c>
      <c r="H75" s="41">
        <v>42067.23</v>
      </c>
    </row>
    <row r="76" spans="5:8">
      <c r="F76" t="s">
        <v>40</v>
      </c>
      <c r="G76" s="13">
        <v>42723</v>
      </c>
      <c r="H76" s="41">
        <v>229866.9</v>
      </c>
    </row>
    <row r="77" spans="5:8">
      <c r="F77" t="s">
        <v>41</v>
      </c>
      <c r="G77" s="13">
        <v>42723</v>
      </c>
      <c r="H77" s="41">
        <v>7329.74</v>
      </c>
    </row>
    <row r="78" spans="5:8">
      <c r="F78" t="s">
        <v>42</v>
      </c>
      <c r="G78" s="13">
        <v>42724</v>
      </c>
      <c r="H78" s="41">
        <v>270645</v>
      </c>
    </row>
    <row r="79" spans="5:8">
      <c r="F79" t="s">
        <v>44</v>
      </c>
      <c r="G79" s="13">
        <v>42725</v>
      </c>
      <c r="H79" s="41">
        <v>170713.36</v>
      </c>
    </row>
    <row r="80" spans="5:8">
      <c r="E80">
        <v>19192</v>
      </c>
      <c r="F80" t="s">
        <v>45</v>
      </c>
      <c r="G80" s="13">
        <v>42726</v>
      </c>
      <c r="H80" s="41">
        <v>433916.27</v>
      </c>
    </row>
    <row r="81" spans="5:8">
      <c r="F81" t="s">
        <v>46</v>
      </c>
      <c r="G81" s="13">
        <v>42726</v>
      </c>
      <c r="H81" s="41">
        <v>441839.3</v>
      </c>
    </row>
    <row r="82" spans="5:8">
      <c r="E82">
        <v>19193</v>
      </c>
      <c r="F82" t="s">
        <v>43</v>
      </c>
      <c r="G82" s="13">
        <v>42725</v>
      </c>
      <c r="H82" s="41">
        <v>17242.86</v>
      </c>
    </row>
    <row r="83" spans="5:8">
      <c r="F83" t="s">
        <v>44</v>
      </c>
      <c r="G83" s="13">
        <v>42725</v>
      </c>
      <c r="H83" s="41">
        <v>54256.06</v>
      </c>
    </row>
    <row r="84" spans="5:8">
      <c r="F84" t="s">
        <v>45</v>
      </c>
      <c r="G84" s="13">
        <v>42726</v>
      </c>
      <c r="H84" s="41">
        <v>255052.53</v>
      </c>
    </row>
    <row r="85" spans="5:8">
      <c r="F85" t="s">
        <v>46</v>
      </c>
      <c r="G85" s="13">
        <v>42726</v>
      </c>
      <c r="H85" s="41">
        <v>474089.51</v>
      </c>
    </row>
    <row r="86" spans="5:8">
      <c r="E86">
        <v>19194</v>
      </c>
      <c r="F86" t="s">
        <v>27</v>
      </c>
      <c r="G86" s="13">
        <v>42713</v>
      </c>
      <c r="H86" s="41">
        <v>2199992.38</v>
      </c>
    </row>
    <row r="87" spans="5:8">
      <c r="E87">
        <v>19195</v>
      </c>
      <c r="F87" t="s">
        <v>27</v>
      </c>
      <c r="G87" s="13">
        <v>42713</v>
      </c>
      <c r="H87" s="41">
        <v>969529.59</v>
      </c>
    </row>
    <row r="88" spans="5:8">
      <c r="E88" t="s">
        <v>47</v>
      </c>
      <c r="H88" s="41">
        <v>25099858.469999995</v>
      </c>
    </row>
  </sheetData>
  <pageMargins left="0.7" right="0.7" top="0.75" bottom="0.75" header="0.3" footer="0.3"/>
  <pageSetup paperSize="9"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4"/>
  <sheetViews>
    <sheetView workbookViewId="0">
      <selection activeCell="E7" sqref="E7"/>
    </sheetView>
  </sheetViews>
  <sheetFormatPr defaultRowHeight="15"/>
  <cols>
    <col min="2" max="2" width="13.85546875" customWidth="1"/>
    <col min="3" max="3" width="12.5703125" customWidth="1"/>
    <col min="4" max="4" width="17.140625" style="12" customWidth="1"/>
    <col min="5" max="5" width="16.85546875" style="12" customWidth="1"/>
    <col min="6" max="6" width="16.42578125" style="12" customWidth="1"/>
    <col min="7" max="7" width="51.140625" style="27" customWidth="1"/>
  </cols>
  <sheetData>
    <row r="2" spans="2:7" ht="15.75">
      <c r="B2" s="25" t="s">
        <v>9</v>
      </c>
      <c r="C2" s="25" t="s">
        <v>10</v>
      </c>
      <c r="D2" s="26" t="s">
        <v>5</v>
      </c>
      <c r="E2" s="26" t="s">
        <v>12</v>
      </c>
      <c r="F2" s="26" t="s">
        <v>11</v>
      </c>
    </row>
    <row r="3" spans="2:7">
      <c r="B3">
        <v>17158</v>
      </c>
      <c r="C3" s="13">
        <v>42676</v>
      </c>
      <c r="E3" s="12">
        <f>SUMIF(Лист1!$D$3:$D$9963,"17158",Лист1!$E$3:$E$9963)</f>
        <v>339324.94</v>
      </c>
      <c r="F3" s="12">
        <f>D3-E3</f>
        <v>-339324.94</v>
      </c>
      <c r="G3" s="27" t="s">
        <v>13</v>
      </c>
    </row>
    <row r="4" spans="2:7">
      <c r="B4">
        <v>17159</v>
      </c>
      <c r="C4" s="13">
        <v>42676</v>
      </c>
      <c r="E4" s="12">
        <f>SUMIF(Лист1!$D$3:$D$9963,"17159",Лист1!$E$3:$E$9963)</f>
        <v>98414.92</v>
      </c>
      <c r="F4" s="12">
        <f t="shared" ref="F4:F14" si="0">D4-E4</f>
        <v>-98414.92</v>
      </c>
      <c r="G4" s="27" t="s">
        <v>13</v>
      </c>
    </row>
    <row r="5" spans="2:7" hidden="1">
      <c r="B5">
        <v>17922</v>
      </c>
      <c r="C5" s="13">
        <v>42689</v>
      </c>
      <c r="E5" s="12">
        <f>SUMIF(Лист1!$D$3:$D$9963,"17922",Лист1!$E$3:$E$9963)</f>
        <v>1017392.36</v>
      </c>
      <c r="F5" s="12">
        <f>D5-E5</f>
        <v>-1017392.36</v>
      </c>
      <c r="G5" s="27" t="s">
        <v>8</v>
      </c>
    </row>
    <row r="6" spans="2:7" hidden="1">
      <c r="B6">
        <v>17923</v>
      </c>
      <c r="C6" s="13">
        <v>42689</v>
      </c>
      <c r="E6" s="12">
        <f>SUMIF(Лист1!$D$3:$D$9963,"17923",Лист1!$E$3:$E$9963)</f>
        <v>1756613.08</v>
      </c>
      <c r="F6" s="12">
        <f>D6-E6</f>
        <v>-1756613.08</v>
      </c>
      <c r="G6" s="27" t="s">
        <v>8</v>
      </c>
    </row>
    <row r="7" spans="2:7">
      <c r="B7">
        <v>18190</v>
      </c>
      <c r="C7" s="13">
        <v>42695</v>
      </c>
      <c r="D7" s="12">
        <v>3000000</v>
      </c>
      <c r="E7" s="12">
        <f>SUMIF(Лист1!$D$3:$D$9963,"18190",Лист1!$E$3:$E$9963)</f>
        <v>2656664.84</v>
      </c>
      <c r="F7" s="12">
        <f t="shared" si="0"/>
        <v>343335.16000000015</v>
      </c>
      <c r="G7" s="27" t="s">
        <v>13</v>
      </c>
    </row>
    <row r="8" spans="2:7">
      <c r="B8">
        <v>18191</v>
      </c>
      <c r="C8" s="13">
        <v>42695</v>
      </c>
      <c r="D8" s="12">
        <v>7000000</v>
      </c>
      <c r="E8" s="12">
        <f>SUMIF(Лист1!$D$3:$D$9963,"18191",Лист1!$E$3:$E$9963)</f>
        <v>4373496.0500000007</v>
      </c>
      <c r="F8" s="12">
        <f t="shared" si="0"/>
        <v>2626503.9499999993</v>
      </c>
      <c r="G8" s="27" t="s">
        <v>13</v>
      </c>
    </row>
    <row r="9" spans="2:7">
      <c r="B9">
        <v>19095</v>
      </c>
      <c r="C9" s="13">
        <v>42711</v>
      </c>
      <c r="D9" s="12">
        <v>7000000</v>
      </c>
      <c r="E9" s="12">
        <f>SUMIF(Лист1!$D$3:$D$9963,"19095",Лист1!$E$3:$E$9963)</f>
        <v>6999999.9999999991</v>
      </c>
      <c r="F9" s="12">
        <f t="shared" si="0"/>
        <v>0</v>
      </c>
      <c r="G9" s="27" t="s">
        <v>13</v>
      </c>
    </row>
    <row r="10" spans="2:7">
      <c r="B10">
        <v>19096</v>
      </c>
      <c r="C10" s="13">
        <v>42711</v>
      </c>
      <c r="D10" s="12">
        <v>3000000</v>
      </c>
      <c r="E10" s="12">
        <f>SUMIF(Лист1!$D$3:$D$9963,"19096",Лист1!$E$3:$E$9963)</f>
        <v>2999999.9999999995</v>
      </c>
      <c r="F10" s="12">
        <f t="shared" si="0"/>
        <v>0</v>
      </c>
      <c r="G10" s="27" t="s">
        <v>13</v>
      </c>
    </row>
    <row r="11" spans="2:7">
      <c r="B11">
        <v>19192</v>
      </c>
      <c r="C11" s="13">
        <v>42712</v>
      </c>
      <c r="D11" s="12">
        <v>7000000</v>
      </c>
      <c r="E11" s="12">
        <f>SUMIF(Лист1!$D$3:$D$9963,"19192",Лист1!$E$3:$E$9963)</f>
        <v>875755.57000000007</v>
      </c>
      <c r="F11" s="12">
        <f t="shared" si="0"/>
        <v>6124244.4299999997</v>
      </c>
      <c r="G11" s="27" t="s">
        <v>13</v>
      </c>
    </row>
    <row r="12" spans="2:7">
      <c r="B12">
        <v>19193</v>
      </c>
      <c r="C12" s="13">
        <v>42712</v>
      </c>
      <c r="D12" s="12">
        <v>3000000</v>
      </c>
      <c r="E12" s="12">
        <f>SUMIF(Лист1!$D$3:$D$9963,"19193",Лист1!$E$3:$E$9963)</f>
        <v>800640.96</v>
      </c>
      <c r="F12" s="12">
        <f t="shared" si="0"/>
        <v>2199359.04</v>
      </c>
      <c r="G12" s="27" t="s">
        <v>13</v>
      </c>
    </row>
    <row r="13" spans="2:7" hidden="1">
      <c r="B13">
        <v>19194</v>
      </c>
      <c r="C13" s="13">
        <v>42712</v>
      </c>
      <c r="D13" s="12">
        <v>2300000</v>
      </c>
      <c r="E13" s="12">
        <f>SUMIF(Лист1!$D$3:$D$9963,"19194",Лист1!$E$3:$E$9963)</f>
        <v>2199992.38</v>
      </c>
      <c r="F13" s="12">
        <f>D13-E13</f>
        <v>100007.62000000011</v>
      </c>
      <c r="G13" s="27" t="s">
        <v>8</v>
      </c>
    </row>
    <row r="14" spans="2:7" hidden="1">
      <c r="B14">
        <v>19195</v>
      </c>
      <c r="C14" s="13">
        <v>42712</v>
      </c>
      <c r="D14" s="12">
        <v>1100000</v>
      </c>
      <c r="E14" s="12">
        <f>SUMIF(Лист1!$D$3:$D$9963,"19195",Лист1!$E$3:$E$9963)</f>
        <v>969529.59</v>
      </c>
      <c r="F14" s="12">
        <f t="shared" si="0"/>
        <v>130470.41000000003</v>
      </c>
      <c r="G14" s="27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2016-12-23T12:10:03Z</dcterms:modified>
</cp:coreProperties>
</file>