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90" yWindow="270" windowWidth="13380" windowHeight="7770"/>
  </bookViews>
  <sheets>
    <sheet name="Данные" sheetId="1" r:id="rId1"/>
    <sheet name="Результат" sheetId="2" r:id="rId2"/>
  </sheets>
  <definedNames>
    <definedName name="Hmm">Данные!$B$3</definedName>
    <definedName name="Lmm">Данные!$B$2</definedName>
    <definedName name="Кво">Данные!$B$6</definedName>
  </definedNames>
  <calcPr calcId="145621"/>
</workbook>
</file>

<file path=xl/calcChain.xml><?xml version="1.0" encoding="utf-8"?>
<calcChain xmlns="http://schemas.openxmlformats.org/spreadsheetml/2006/main">
  <c r="D2" i="2" l="1"/>
  <c r="D4" i="2"/>
  <c r="F4" i="2" s="1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3" i="2"/>
  <c r="F3" i="2" s="1"/>
  <c r="A1" i="2"/>
  <c r="B4" i="1"/>
  <c r="D17" i="2" l="1"/>
  <c r="F17" i="2" l="1"/>
  <c r="B5" i="1" s="1"/>
  <c r="B7" i="1" s="1"/>
</calcChain>
</file>

<file path=xl/sharedStrings.xml><?xml version="1.0" encoding="utf-8"?>
<sst xmlns="http://schemas.openxmlformats.org/spreadsheetml/2006/main" count="76" uniqueCount="40">
  <si>
    <t>Ширина L</t>
  </si>
  <si>
    <t>Высота H</t>
  </si>
  <si>
    <t>Поз.</t>
  </si>
  <si>
    <t>Наименование</t>
  </si>
  <si>
    <t>—</t>
  </si>
  <si>
    <t>Артикул</t>
  </si>
  <si>
    <t>НТ-01</t>
  </si>
  <si>
    <t>НТ-02</t>
  </si>
  <si>
    <t>НТ-03</t>
  </si>
  <si>
    <t>ФТ-04</t>
  </si>
  <si>
    <t>ФТ-05</t>
  </si>
  <si>
    <t>ФТ-06</t>
  </si>
  <si>
    <t>УНТ-07</t>
  </si>
  <si>
    <t>УНТ-08</t>
  </si>
  <si>
    <t>УНТ-09</t>
  </si>
  <si>
    <t>УНТ-10</t>
  </si>
  <si>
    <t>УНТ-11</t>
  </si>
  <si>
    <t>УНТ-12</t>
  </si>
  <si>
    <t>УНТ-13</t>
  </si>
  <si>
    <t>УНТ-14</t>
  </si>
  <si>
    <t>УНТ-15</t>
  </si>
  <si>
    <t>УНТ-16</t>
  </si>
  <si>
    <t>Таблица выбора в зависимости от ширины и высоты</t>
  </si>
  <si>
    <t>Кол-во</t>
  </si>
  <si>
    <t>Стоимость</t>
  </si>
  <si>
    <t>стоимость</t>
  </si>
  <si>
    <t>Выбрано</t>
  </si>
  <si>
    <t>Данные</t>
  </si>
  <si>
    <t>руб./ед.</t>
  </si>
  <si>
    <t>Набор</t>
  </si>
  <si>
    <t>Набор-11</t>
  </si>
  <si>
    <t>Набор-00</t>
  </si>
  <si>
    <t>Набор-10</t>
  </si>
  <si>
    <t>Набор-20</t>
  </si>
  <si>
    <t>Набор-01</t>
  </si>
  <si>
    <t>Набор-21</t>
  </si>
  <si>
    <t>Таблица Комплектации</t>
  </si>
  <si>
    <t>Итого</t>
  </si>
  <si>
    <t>от</t>
  </si>
  <si>
    <t>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</si>
</sst>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A0D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1" fontId="4" fillId="0" borderId="9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top"/>
    </xf>
    <xf numFmtId="1" fontId="4" fillId="0" borderId="1" xfId="1" applyNumberFormat="1" applyFont="1" applyFill="1" applyBorder="1" applyAlignment="1" applyProtection="1">
      <alignment horizontal="center" vertical="top"/>
    </xf>
    <xf numFmtId="0" fontId="4" fillId="0" borderId="1" xfId="1" applyNumberFormat="1" applyFont="1" applyFill="1" applyBorder="1" applyAlignment="1" applyProtection="1">
      <alignment horizontal="center" vertical="top"/>
    </xf>
    <xf numFmtId="1" fontId="4" fillId="0" borderId="6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left" vertical="top"/>
    </xf>
    <xf numFmtId="0" fontId="0" fillId="0" borderId="1" xfId="0" applyFill="1" applyBorder="1" applyAlignment="1">
      <alignment horizontal="center" vertical="center"/>
    </xf>
    <xf numFmtId="1" fontId="4" fillId="0" borderId="1" xfId="1" applyNumberFormat="1" applyFont="1" applyFill="1" applyBorder="1" applyAlignment="1" applyProtection="1">
      <alignment horizontal="left" vertical="top"/>
    </xf>
    <xf numFmtId="0" fontId="0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1" fontId="1" fillId="0" borderId="0" xfId="0" applyNumberFormat="1" applyFont="1"/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4" fillId="0" borderId="9" xfId="1" applyNumberFormat="1" applyFont="1" applyFill="1" applyBorder="1" applyAlignment="1" applyProtection="1">
      <alignment horizontal="left" vertical="top"/>
    </xf>
    <xf numFmtId="1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396240</xdr:colOff>
      <xdr:row>7</xdr:row>
      <xdr:rowOff>11430</xdr:rowOff>
    </xdr:from>
    <xdr:to>
      <xdr:col>17</xdr:col>
      <xdr:colOff>687705</xdr:colOff>
      <xdr:row>10</xdr:row>
      <xdr:rowOff>114300</xdr:rowOff>
    </xdr:to>
    <xdr:sp macro="" textlink="">
      <xdr:nvSpPr>
        <xdr:cNvPr id="2" name="Прямоугольник 1"/>
        <xdr:cNvSpPr/>
      </xdr:nvSpPr>
      <xdr:spPr>
        <a:xfrm>
          <a:off x="6997065" y="1335405"/>
          <a:ext cx="2710815" cy="6743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Выборка в зависимости от ширины и высоты, результат в соседний лист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19"/>
  <sheetViews>
    <sheetView tabSelected="1" zoomScaleNormal="100" workbookViewId="0">
      <selection activeCell="G3" sqref="G3"/>
    </sheetView>
  </sheetViews>
  <sheetFormatPr defaultColWidth="8.85546875" defaultRowHeight="15" x14ac:dyDescent="0.25"/>
  <cols>
    <col min="1" max="1" width="10.5703125" style="1" customWidth="1"/>
    <col min="2" max="2" width="13.85546875" style="1" customWidth="1"/>
    <col min="3" max="3" width="3.7109375" style="1" customWidth="1"/>
    <col min="4" max="4" width="5.7109375" style="1" customWidth="1"/>
    <col min="5" max="5" width="7.7109375" style="1" bestFit="1" customWidth="1"/>
    <col min="6" max="6" width="23.42578125" style="1" bestFit="1" customWidth="1"/>
    <col min="7" max="12" width="3.7109375" style="1" customWidth="1"/>
    <col min="13" max="13" width="8" style="1" bestFit="1" customWidth="1"/>
    <col min="14" max="14" width="3.7109375" style="1" customWidth="1"/>
    <col min="15" max="15" width="11.7109375" style="1" customWidth="1"/>
    <col min="16" max="18" width="12.28515625" style="1" bestFit="1" customWidth="1"/>
    <col min="19" max="16384" width="8.85546875" style="1"/>
  </cols>
  <sheetData>
    <row r="1" spans="1:19" x14ac:dyDescent="0.25">
      <c r="A1" s="2" t="s">
        <v>27</v>
      </c>
      <c r="D1" s="2" t="s">
        <v>36</v>
      </c>
      <c r="O1" s="2" t="s">
        <v>22</v>
      </c>
    </row>
    <row r="2" spans="1:19" ht="14.45" customHeight="1" x14ac:dyDescent="0.25">
      <c r="A2" s="20" t="s">
        <v>0</v>
      </c>
      <c r="B2" s="35">
        <v>851</v>
      </c>
      <c r="D2" s="41" t="s">
        <v>2</v>
      </c>
      <c r="E2" s="41" t="s">
        <v>5</v>
      </c>
      <c r="F2" s="41" t="s">
        <v>3</v>
      </c>
      <c r="G2" s="37" t="s">
        <v>29</v>
      </c>
      <c r="H2" s="37"/>
      <c r="I2" s="37"/>
      <c r="J2" s="37"/>
      <c r="K2" s="37"/>
      <c r="L2" s="37"/>
      <c r="M2" s="39" t="s">
        <v>28</v>
      </c>
      <c r="O2" s="42" t="s">
        <v>1</v>
      </c>
      <c r="P2" s="14"/>
      <c r="Q2" s="38" t="s">
        <v>0</v>
      </c>
      <c r="R2" s="38"/>
      <c r="S2" s="38"/>
    </row>
    <row r="3" spans="1:19" x14ac:dyDescent="0.25">
      <c r="A3" s="20" t="s">
        <v>1</v>
      </c>
      <c r="B3" s="35">
        <v>1927</v>
      </c>
      <c r="D3" s="41"/>
      <c r="E3" s="41"/>
      <c r="F3" s="41"/>
      <c r="G3" s="32">
        <v>0</v>
      </c>
      <c r="H3" s="32">
        <v>10</v>
      </c>
      <c r="I3" s="32">
        <v>20</v>
      </c>
      <c r="J3" s="32">
        <v>1</v>
      </c>
      <c r="K3" s="33">
        <v>11</v>
      </c>
      <c r="L3" s="32">
        <v>21</v>
      </c>
      <c r="M3" s="40"/>
      <c r="O3" s="43"/>
      <c r="P3" s="15" t="s">
        <v>38</v>
      </c>
      <c r="Q3" s="16">
        <v>450</v>
      </c>
      <c r="R3" s="16">
        <v>601</v>
      </c>
      <c r="S3" s="16">
        <v>1201</v>
      </c>
    </row>
    <row r="4" spans="1:19" x14ac:dyDescent="0.25">
      <c r="A4" s="20" t="s">
        <v>26</v>
      </c>
      <c r="B4" s="3" t="str">
        <f>INDEX($Q$5:$S$6,MATCH(LOOKUP(Hmm,O5:P6),$P$5:$P$6,0),MATCH(LOOKUP(Lmm,Q3:S4),Q4:S4,0))</f>
        <v>Набор-11</v>
      </c>
      <c r="D4" s="5">
        <v>1</v>
      </c>
      <c r="E4" s="13" t="s">
        <v>6</v>
      </c>
      <c r="F4" s="6"/>
      <c r="G4" s="7">
        <v>1</v>
      </c>
      <c r="H4" s="7">
        <v>1</v>
      </c>
      <c r="I4" s="7">
        <v>1</v>
      </c>
      <c r="J4" s="7">
        <v>1</v>
      </c>
      <c r="K4" s="30">
        <v>1</v>
      </c>
      <c r="L4" s="7">
        <v>1</v>
      </c>
      <c r="M4" s="18">
        <v>1</v>
      </c>
      <c r="O4" s="43" t="s">
        <v>38</v>
      </c>
      <c r="P4" s="15" t="s">
        <v>39</v>
      </c>
      <c r="Q4" s="16">
        <v>600</v>
      </c>
      <c r="R4" s="16">
        <v>1200</v>
      </c>
      <c r="S4" s="16">
        <v>1600</v>
      </c>
    </row>
    <row r="5" spans="1:19" x14ac:dyDescent="0.25">
      <c r="A5" s="21" t="s">
        <v>24</v>
      </c>
      <c r="B5" s="19">
        <f>Результат!F17</f>
        <v>715</v>
      </c>
      <c r="D5" s="5">
        <v>2</v>
      </c>
      <c r="E5" s="13" t="s">
        <v>7</v>
      </c>
      <c r="F5" s="6"/>
      <c r="G5" s="7">
        <v>1</v>
      </c>
      <c r="H5" s="7">
        <v>1</v>
      </c>
      <c r="I5" s="7">
        <v>1</v>
      </c>
      <c r="J5" s="7">
        <v>1</v>
      </c>
      <c r="K5" s="30">
        <v>1</v>
      </c>
      <c r="L5" s="7">
        <v>1</v>
      </c>
      <c r="M5" s="18">
        <v>2</v>
      </c>
      <c r="O5" s="17">
        <v>600</v>
      </c>
      <c r="P5" s="17">
        <v>1200</v>
      </c>
      <c r="Q5" s="12" t="s">
        <v>31</v>
      </c>
      <c r="R5" s="12" t="s">
        <v>32</v>
      </c>
      <c r="S5" s="12" t="s">
        <v>33</v>
      </c>
    </row>
    <row r="6" spans="1:19" x14ac:dyDescent="0.25">
      <c r="A6" s="21" t="s">
        <v>23</v>
      </c>
      <c r="B6" s="19">
        <v>5</v>
      </c>
      <c r="D6" s="5">
        <v>3</v>
      </c>
      <c r="E6" s="13" t="s">
        <v>8</v>
      </c>
      <c r="F6" s="6"/>
      <c r="G6" s="7">
        <v>1</v>
      </c>
      <c r="H6" s="7">
        <v>1</v>
      </c>
      <c r="I6" s="7">
        <v>1</v>
      </c>
      <c r="J6" s="7">
        <v>1</v>
      </c>
      <c r="K6" s="31" t="s">
        <v>4</v>
      </c>
      <c r="L6" s="8" t="s">
        <v>4</v>
      </c>
      <c r="M6" s="18">
        <v>3</v>
      </c>
      <c r="O6" s="17">
        <v>1201</v>
      </c>
      <c r="P6" s="17">
        <v>2400</v>
      </c>
      <c r="Q6" s="12" t="s">
        <v>34</v>
      </c>
      <c r="R6" s="36" t="s">
        <v>30</v>
      </c>
      <c r="S6" s="12" t="s">
        <v>35</v>
      </c>
    </row>
    <row r="7" spans="1:19" x14ac:dyDescent="0.25">
      <c r="A7" s="21" t="s">
        <v>37</v>
      </c>
      <c r="B7" s="34">
        <f>B5*Кво</f>
        <v>3575</v>
      </c>
      <c r="D7" s="5">
        <v>4</v>
      </c>
      <c r="E7" s="13" t="s">
        <v>9</v>
      </c>
      <c r="F7" s="6"/>
      <c r="G7" s="7">
        <v>1</v>
      </c>
      <c r="H7" s="7">
        <v>1</v>
      </c>
      <c r="I7" s="7">
        <v>1</v>
      </c>
      <c r="J7" s="7">
        <v>1</v>
      </c>
      <c r="K7" s="30">
        <v>1</v>
      </c>
      <c r="L7" s="7">
        <v>1</v>
      </c>
      <c r="M7" s="18">
        <v>4</v>
      </c>
    </row>
    <row r="8" spans="1:19" x14ac:dyDescent="0.25">
      <c r="D8" s="5">
        <v>5</v>
      </c>
      <c r="E8" s="13" t="s">
        <v>10</v>
      </c>
      <c r="F8" s="6"/>
      <c r="G8" s="7">
        <v>1</v>
      </c>
      <c r="H8" s="7">
        <v>1</v>
      </c>
      <c r="I8" s="7">
        <v>1</v>
      </c>
      <c r="J8" s="7">
        <v>1</v>
      </c>
      <c r="K8" s="30">
        <v>1</v>
      </c>
      <c r="L8" s="7">
        <v>1</v>
      </c>
      <c r="M8" s="18">
        <v>5</v>
      </c>
    </row>
    <row r="9" spans="1:19" x14ac:dyDescent="0.25">
      <c r="D9" s="5">
        <v>6</v>
      </c>
      <c r="E9" s="13" t="s">
        <v>11</v>
      </c>
      <c r="F9" s="6"/>
      <c r="G9" s="7">
        <v>1</v>
      </c>
      <c r="H9" s="7">
        <v>1</v>
      </c>
      <c r="I9" s="7">
        <v>1</v>
      </c>
      <c r="J9" s="7">
        <v>1</v>
      </c>
      <c r="K9" s="30">
        <v>1</v>
      </c>
      <c r="L9" s="7">
        <v>1</v>
      </c>
      <c r="M9" s="18">
        <v>6</v>
      </c>
    </row>
    <row r="10" spans="1:19" x14ac:dyDescent="0.25">
      <c r="D10" s="5">
        <v>7</v>
      </c>
      <c r="E10" s="13" t="s">
        <v>12</v>
      </c>
      <c r="F10" s="6"/>
      <c r="G10" s="7">
        <v>1</v>
      </c>
      <c r="H10" s="7">
        <v>1</v>
      </c>
      <c r="I10" s="7">
        <v>1</v>
      </c>
      <c r="J10" s="7">
        <v>1</v>
      </c>
      <c r="K10" s="30">
        <v>1</v>
      </c>
      <c r="L10" s="7">
        <v>1</v>
      </c>
      <c r="M10" s="18">
        <v>7</v>
      </c>
    </row>
    <row r="11" spans="1:19" x14ac:dyDescent="0.25">
      <c r="D11" s="5">
        <v>8</v>
      </c>
      <c r="E11" s="13" t="s">
        <v>13</v>
      </c>
      <c r="F11" s="6"/>
      <c r="G11" s="7">
        <v>1</v>
      </c>
      <c r="H11" s="7">
        <v>3</v>
      </c>
      <c r="I11" s="7">
        <v>1</v>
      </c>
      <c r="J11" s="7">
        <v>3</v>
      </c>
      <c r="K11" s="31">
        <v>3</v>
      </c>
      <c r="L11" s="7">
        <v>5</v>
      </c>
      <c r="M11" s="18">
        <v>8</v>
      </c>
    </row>
    <row r="12" spans="1:19" x14ac:dyDescent="0.25">
      <c r="D12" s="5">
        <v>9</v>
      </c>
      <c r="E12" s="13" t="s">
        <v>14</v>
      </c>
      <c r="F12" s="6"/>
      <c r="G12" s="7">
        <v>1</v>
      </c>
      <c r="H12" s="7">
        <v>1</v>
      </c>
      <c r="I12" s="8" t="s">
        <v>4</v>
      </c>
      <c r="J12" s="8" t="s">
        <v>4</v>
      </c>
      <c r="K12" s="31" t="s">
        <v>4</v>
      </c>
      <c r="L12" s="8" t="s">
        <v>4</v>
      </c>
      <c r="M12" s="18">
        <v>9</v>
      </c>
    </row>
    <row r="13" spans="1:19" x14ac:dyDescent="0.25">
      <c r="D13" s="5">
        <v>10</v>
      </c>
      <c r="E13" s="13" t="s">
        <v>15</v>
      </c>
      <c r="F13" s="6"/>
      <c r="G13" s="8" t="s">
        <v>4</v>
      </c>
      <c r="H13" s="8" t="s">
        <v>4</v>
      </c>
      <c r="I13" s="7">
        <v>1</v>
      </c>
      <c r="J13" s="7">
        <v>1</v>
      </c>
      <c r="K13" s="30">
        <v>1</v>
      </c>
      <c r="L13" s="7">
        <v>1</v>
      </c>
      <c r="M13" s="18">
        <v>10</v>
      </c>
    </row>
    <row r="14" spans="1:19" x14ac:dyDescent="0.25">
      <c r="D14" s="5">
        <v>11</v>
      </c>
      <c r="E14" s="13" t="s">
        <v>16</v>
      </c>
      <c r="F14" s="6"/>
      <c r="G14" s="8" t="s">
        <v>4</v>
      </c>
      <c r="H14" s="7">
        <v>1</v>
      </c>
      <c r="I14" s="8" t="s">
        <v>4</v>
      </c>
      <c r="J14" s="7">
        <v>1</v>
      </c>
      <c r="K14" s="30">
        <v>1</v>
      </c>
      <c r="L14" s="7">
        <v>2</v>
      </c>
      <c r="M14" s="18">
        <v>11</v>
      </c>
    </row>
    <row r="15" spans="1:19" x14ac:dyDescent="0.25">
      <c r="D15" s="5">
        <v>12</v>
      </c>
      <c r="E15" s="13" t="s">
        <v>17</v>
      </c>
      <c r="F15" s="6"/>
      <c r="G15" s="8" t="s">
        <v>4</v>
      </c>
      <c r="H15" s="7">
        <v>2</v>
      </c>
      <c r="I15" s="8" t="s">
        <v>4</v>
      </c>
      <c r="J15" s="7">
        <v>2</v>
      </c>
      <c r="K15" s="31">
        <v>2</v>
      </c>
      <c r="L15" s="7">
        <v>4</v>
      </c>
      <c r="M15" s="18">
        <v>12</v>
      </c>
    </row>
    <row r="16" spans="1:19" x14ac:dyDescent="0.25">
      <c r="D16" s="5">
        <v>13</v>
      </c>
      <c r="E16" s="13" t="s">
        <v>18</v>
      </c>
      <c r="F16" s="6"/>
      <c r="G16" s="8" t="s">
        <v>4</v>
      </c>
      <c r="H16" s="8" t="s">
        <v>4</v>
      </c>
      <c r="I16" s="8" t="s">
        <v>4</v>
      </c>
      <c r="J16" s="8" t="s">
        <v>4</v>
      </c>
      <c r="K16" s="30">
        <v>1</v>
      </c>
      <c r="L16" s="7">
        <v>1</v>
      </c>
      <c r="M16" s="18">
        <v>13</v>
      </c>
    </row>
    <row r="17" spans="4:13" x14ac:dyDescent="0.25">
      <c r="D17" s="5">
        <v>14</v>
      </c>
      <c r="E17" s="13" t="s">
        <v>19</v>
      </c>
      <c r="F17" s="6"/>
      <c r="G17" s="7">
        <v>1</v>
      </c>
      <c r="H17" s="7">
        <v>1</v>
      </c>
      <c r="I17" s="7">
        <v>1</v>
      </c>
      <c r="J17" s="7">
        <v>1</v>
      </c>
      <c r="K17" s="30">
        <v>1</v>
      </c>
      <c r="L17" s="7">
        <v>1</v>
      </c>
      <c r="M17" s="18">
        <v>14</v>
      </c>
    </row>
    <row r="18" spans="4:13" x14ac:dyDescent="0.25">
      <c r="D18" s="5">
        <v>15</v>
      </c>
      <c r="E18" s="13" t="s">
        <v>20</v>
      </c>
      <c r="F18" s="6"/>
      <c r="G18" s="7">
        <v>1</v>
      </c>
      <c r="H18" s="7">
        <v>1</v>
      </c>
      <c r="I18" s="7">
        <v>1</v>
      </c>
      <c r="J18" s="7">
        <v>1</v>
      </c>
      <c r="K18" s="30">
        <v>1</v>
      </c>
      <c r="L18" s="7">
        <v>1</v>
      </c>
      <c r="M18" s="18">
        <v>15</v>
      </c>
    </row>
    <row r="19" spans="4:13" x14ac:dyDescent="0.25">
      <c r="D19" s="5">
        <v>16</v>
      </c>
      <c r="E19" s="13" t="s">
        <v>21</v>
      </c>
      <c r="F19" s="6"/>
      <c r="G19" s="7">
        <v>1</v>
      </c>
      <c r="H19" s="7">
        <v>1</v>
      </c>
      <c r="I19" s="7">
        <v>1</v>
      </c>
      <c r="J19" s="7">
        <v>1</v>
      </c>
      <c r="K19" s="30">
        <v>1</v>
      </c>
      <c r="L19" s="7">
        <v>1</v>
      </c>
      <c r="M19" s="18">
        <v>16</v>
      </c>
    </row>
  </sheetData>
  <mergeCells count="6">
    <mergeCell ref="Q2:S2"/>
    <mergeCell ref="G2:L2"/>
    <mergeCell ref="M2:M3"/>
    <mergeCell ref="D2:D3"/>
    <mergeCell ref="E2:E3"/>
    <mergeCell ref="F2:F3"/>
  </mergeCells>
  <dataValidations count="2">
    <dataValidation type="whole" allowBlank="1" showInputMessage="1" showErrorMessage="1" sqref="B2">
      <formula1>450</formula1>
      <formula2>1600</formula2>
    </dataValidation>
    <dataValidation type="whole" allowBlank="1" showInputMessage="1" showErrorMessage="1" sqref="B3">
      <formula1>600</formula1>
      <formula2>2400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workbookViewId="0">
      <selection activeCell="D20" sqref="D20"/>
    </sheetView>
  </sheetViews>
  <sheetFormatPr defaultRowHeight="15" x14ac:dyDescent="0.25"/>
  <cols>
    <col min="3" max="3" width="20.7109375" customWidth="1"/>
    <col min="4" max="4" width="11.7109375" bestFit="1" customWidth="1"/>
    <col min="6" max="6" width="9.85546875" bestFit="1" customWidth="1"/>
  </cols>
  <sheetData>
    <row r="1" spans="1:6" ht="15.75" thickBot="1" x14ac:dyDescent="0.3">
      <c r="A1" t="str">
        <f>"Комплектация для " &amp;Данные!B4</f>
        <v>Комплектация для Набор-11</v>
      </c>
    </row>
    <row r="2" spans="1:6" x14ac:dyDescent="0.25">
      <c r="A2" s="24" t="s">
        <v>2</v>
      </c>
      <c r="B2" s="25" t="s">
        <v>5</v>
      </c>
      <c r="C2" s="25" t="s">
        <v>3</v>
      </c>
      <c r="D2" s="26" t="str">
        <f>Данные!B4</f>
        <v>Набор-11</v>
      </c>
      <c r="E2" s="25" t="s">
        <v>28</v>
      </c>
      <c r="F2" s="27" t="s">
        <v>25</v>
      </c>
    </row>
    <row r="3" spans="1:6" x14ac:dyDescent="0.25">
      <c r="A3" s="9">
        <v>1</v>
      </c>
      <c r="B3" s="13" t="s">
        <v>6</v>
      </c>
      <c r="C3" s="6"/>
      <c r="D3" s="5">
        <f>INDEX(Данные!G4:L4,,MATCH(--RIGHT($D$2,2),Данные!$G$3:$L$3,0))</f>
        <v>1</v>
      </c>
      <c r="E3" s="5">
        <v>1</v>
      </c>
      <c r="F3" s="28">
        <f>IFERROR(D3*E3*Кво,0)</f>
        <v>5</v>
      </c>
    </row>
    <row r="4" spans="1:6" x14ac:dyDescent="0.25">
      <c r="A4" s="9">
        <v>2</v>
      </c>
      <c r="B4" s="13" t="s">
        <v>7</v>
      </c>
      <c r="C4" s="6"/>
      <c r="D4" s="5">
        <f>INDEX(Данные!G5:L5,,MATCH(--RIGHT($D$2,2),Данные!$G$3:$L$3,0))</f>
        <v>1</v>
      </c>
      <c r="E4" s="5">
        <v>2</v>
      </c>
      <c r="F4" s="28">
        <f>IFERROR(D4*E4*Кво,0)</f>
        <v>10</v>
      </c>
    </row>
    <row r="5" spans="1:6" x14ac:dyDescent="0.25">
      <c r="A5" s="9">
        <v>4</v>
      </c>
      <c r="B5" s="13" t="s">
        <v>9</v>
      </c>
      <c r="C5" s="6"/>
      <c r="D5" s="5" t="str">
        <f>INDEX(Данные!G6:L6,,MATCH(--RIGHT($D$2,2),Данные!$G$3:$L$3,0))</f>
        <v>—</v>
      </c>
      <c r="E5" s="5">
        <v>4</v>
      </c>
      <c r="F5" s="28">
        <f>IFERROR(D5*E5*Кво,0)</f>
        <v>0</v>
      </c>
    </row>
    <row r="6" spans="1:6" x14ac:dyDescent="0.25">
      <c r="A6" s="9">
        <v>5</v>
      </c>
      <c r="B6" s="13" t="s">
        <v>10</v>
      </c>
      <c r="C6" s="6"/>
      <c r="D6" s="5">
        <f>INDEX(Данные!G7:L7,,MATCH(--RIGHT($D$2,2),Данные!$G$3:$L$3,0))</f>
        <v>1</v>
      </c>
      <c r="E6" s="5">
        <v>5</v>
      </c>
      <c r="F6" s="28">
        <f>IFERROR(D6*E6*Кво,0)</f>
        <v>25</v>
      </c>
    </row>
    <row r="7" spans="1:6" x14ac:dyDescent="0.25">
      <c r="A7" s="9">
        <v>6</v>
      </c>
      <c r="B7" s="13" t="s">
        <v>11</v>
      </c>
      <c r="C7" s="6"/>
      <c r="D7" s="5">
        <f>INDEX(Данные!G8:L8,,MATCH(--RIGHT($D$2,2),Данные!$G$3:$L$3,0))</f>
        <v>1</v>
      </c>
      <c r="E7" s="5">
        <v>6</v>
      </c>
      <c r="F7" s="28">
        <f>IFERROR(D7*E7*Кво,0)</f>
        <v>30</v>
      </c>
    </row>
    <row r="8" spans="1:6" x14ac:dyDescent="0.25">
      <c r="A8" s="9">
        <v>7</v>
      </c>
      <c r="B8" s="13" t="s">
        <v>12</v>
      </c>
      <c r="C8" s="6"/>
      <c r="D8" s="5">
        <f>INDEX(Данные!G9:L9,,MATCH(--RIGHT($D$2,2),Данные!$G$3:$L$3,0))</f>
        <v>1</v>
      </c>
      <c r="E8" s="5">
        <v>7</v>
      </c>
      <c r="F8" s="28">
        <f>IFERROR(D8*E8*Кво,0)</f>
        <v>35</v>
      </c>
    </row>
    <row r="9" spans="1:6" x14ac:dyDescent="0.25">
      <c r="A9" s="9">
        <v>8</v>
      </c>
      <c r="B9" s="13" t="s">
        <v>13</v>
      </c>
      <c r="C9" s="6"/>
      <c r="D9" s="5">
        <f>INDEX(Данные!G10:L10,,MATCH(--RIGHT($D$2,2),Данные!$G$3:$L$3,0))</f>
        <v>1</v>
      </c>
      <c r="E9" s="5">
        <v>8</v>
      </c>
      <c r="F9" s="28">
        <f>IFERROR(D9*E9*Кво,0)</f>
        <v>40</v>
      </c>
    </row>
    <row r="10" spans="1:6" x14ac:dyDescent="0.25">
      <c r="A10" s="9">
        <v>10</v>
      </c>
      <c r="B10" s="13" t="s">
        <v>15</v>
      </c>
      <c r="C10" s="6"/>
      <c r="D10" s="5">
        <f>INDEX(Данные!G11:L11,,MATCH(--RIGHT($D$2,2),Данные!$G$3:$L$3,0))</f>
        <v>3</v>
      </c>
      <c r="E10" s="5">
        <v>10</v>
      </c>
      <c r="F10" s="28">
        <f>IFERROR(D10*E10*Кво,0)</f>
        <v>150</v>
      </c>
    </row>
    <row r="11" spans="1:6" x14ac:dyDescent="0.25">
      <c r="A11" s="9">
        <v>11</v>
      </c>
      <c r="B11" s="13" t="s">
        <v>16</v>
      </c>
      <c r="C11" s="6"/>
      <c r="D11" s="5" t="str">
        <f>INDEX(Данные!G12:L12,,MATCH(--RIGHT($D$2,2),Данные!$G$3:$L$3,0))</f>
        <v>—</v>
      </c>
      <c r="E11" s="5">
        <v>11</v>
      </c>
      <c r="F11" s="28">
        <f>IFERROR(D11*E11*Кво,0)</f>
        <v>0</v>
      </c>
    </row>
    <row r="12" spans="1:6" x14ac:dyDescent="0.25">
      <c r="A12" s="9">
        <v>11</v>
      </c>
      <c r="B12" s="13" t="s">
        <v>17</v>
      </c>
      <c r="C12" s="6"/>
      <c r="D12" s="5">
        <f>INDEX(Данные!G13:L13,,MATCH(--RIGHT($D$2,2),Данные!$G$3:$L$3,0))</f>
        <v>1</v>
      </c>
      <c r="E12" s="5">
        <v>12</v>
      </c>
      <c r="F12" s="28">
        <f>IFERROR(D12*E12*Кво,0)</f>
        <v>60</v>
      </c>
    </row>
    <row r="13" spans="1:6" x14ac:dyDescent="0.25">
      <c r="A13" s="9">
        <v>13</v>
      </c>
      <c r="B13" s="13" t="s">
        <v>18</v>
      </c>
      <c r="C13" s="6"/>
      <c r="D13" s="5">
        <f>INDEX(Данные!G14:L14,,MATCH(--RIGHT($D$2,2),Данные!$G$3:$L$3,0))</f>
        <v>1</v>
      </c>
      <c r="E13" s="5">
        <v>13</v>
      </c>
      <c r="F13" s="28">
        <f>IFERROR(D13*E13*Кво,0)</f>
        <v>65</v>
      </c>
    </row>
    <row r="14" spans="1:6" x14ac:dyDescent="0.25">
      <c r="A14" s="9">
        <v>14</v>
      </c>
      <c r="B14" s="13" t="s">
        <v>19</v>
      </c>
      <c r="C14" s="6"/>
      <c r="D14" s="5">
        <f>INDEX(Данные!G15:L15,,MATCH(--RIGHT($D$2,2),Данные!$G$3:$L$3,0))</f>
        <v>2</v>
      </c>
      <c r="E14" s="5">
        <v>14</v>
      </c>
      <c r="F14" s="28">
        <f>IFERROR(D14*E14*Кво,0)</f>
        <v>140</v>
      </c>
    </row>
    <row r="15" spans="1:6" x14ac:dyDescent="0.25">
      <c r="A15" s="9">
        <v>15</v>
      </c>
      <c r="B15" s="13" t="s">
        <v>20</v>
      </c>
      <c r="C15" s="6"/>
      <c r="D15" s="5">
        <f>INDEX(Данные!G16:L16,,MATCH(--RIGHT($D$2,2),Данные!$G$3:$L$3,0))</f>
        <v>1</v>
      </c>
      <c r="E15" s="5">
        <v>15</v>
      </c>
      <c r="F15" s="28">
        <f>IFERROR(D15*E15*Кво,0)</f>
        <v>75</v>
      </c>
    </row>
    <row r="16" spans="1:6" ht="15.75" thickBot="1" x14ac:dyDescent="0.3">
      <c r="A16" s="10">
        <v>16</v>
      </c>
      <c r="B16" s="29" t="s">
        <v>21</v>
      </c>
      <c r="C16" s="11"/>
      <c r="D16" s="5">
        <f>INDEX(Данные!G17:L17,,MATCH(--RIGHT($D$2,2),Данные!$G$3:$L$3,0))</f>
        <v>1</v>
      </c>
      <c r="E16" s="4">
        <v>16</v>
      </c>
      <c r="F16" s="28">
        <f>IFERROR(D16*E16*Кво,0)</f>
        <v>80</v>
      </c>
    </row>
    <row r="17" spans="1:6" x14ac:dyDescent="0.25">
      <c r="A17" s="1"/>
      <c r="B17" s="1"/>
      <c r="C17" s="1"/>
      <c r="D17" s="23">
        <f>SUM(D3:D16)</f>
        <v>15</v>
      </c>
      <c r="E17" s="1"/>
      <c r="F17" s="22">
        <f>SUM(F3:F16)</f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Данные</vt:lpstr>
      <vt:lpstr>Результат</vt:lpstr>
      <vt:lpstr>Hmm</vt:lpstr>
      <vt:lpstr>Lmm</vt:lpstr>
      <vt:lpstr>Кво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Client</cp:lastModifiedBy>
  <dcterms:created xsi:type="dcterms:W3CDTF">2017-01-08T20:20:30Z</dcterms:created>
  <dcterms:modified xsi:type="dcterms:W3CDTF">2017-01-13T08:08:40Z</dcterms:modified>
</cp:coreProperties>
</file>