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 Тимощук\Desktop\"/>
    </mc:Choice>
  </mc:AlternateContent>
  <bookViews>
    <workbookView xWindow="0" yWindow="0" windowWidth="24000" windowHeight="9735"/>
  </bookViews>
  <sheets>
    <sheet name="КС2" sheetId="18" r:id="rId1"/>
    <sheet name="0" sheetId="16" r:id="rId2"/>
  </sheets>
  <definedNames>
    <definedName name="_xlnm._FilterDatabase" localSheetId="0" hidden="1">КС2!$A$24:$H$93</definedName>
    <definedName name="_xlnm.Print_Titles" localSheetId="0">КС2!$22:$24</definedName>
    <definedName name="_xlnm.Print_Area" localSheetId="0">КС2!$A$1:$H$93</definedName>
  </definedNames>
  <calcPr calcId="152511" fullPrecision="0"/>
</workbook>
</file>

<file path=xl/calcChain.xml><?xml version="1.0" encoding="utf-8"?>
<calcChain xmlns="http://schemas.openxmlformats.org/spreadsheetml/2006/main">
  <c r="K26" i="16" l="1"/>
  <c r="L149" i="16"/>
  <c r="P72" i="18"/>
  <c r="P71" i="18"/>
  <c r="O71" i="18"/>
  <c r="N71" i="18" s="1"/>
  <c r="M71" i="18"/>
  <c r="H71" i="18"/>
  <c r="H74" i="18" s="1"/>
  <c r="P68" i="18"/>
  <c r="P67" i="18"/>
  <c r="O67" i="18"/>
  <c r="H68" i="18" s="1"/>
  <c r="M67" i="18"/>
  <c r="H67" i="18"/>
  <c r="P63" i="18"/>
  <c r="P62" i="18"/>
  <c r="O62" i="18"/>
  <c r="H63" i="18" s="1"/>
  <c r="H65" i="18" s="1"/>
  <c r="M62" i="18"/>
  <c r="N62" i="18" s="1"/>
  <c r="H62" i="18"/>
  <c r="J79" i="18" s="1"/>
  <c r="P59" i="18"/>
  <c r="H59" i="18" s="1"/>
  <c r="P58" i="18"/>
  <c r="O58" i="18"/>
  <c r="M58" i="18"/>
  <c r="N58" i="18" s="1"/>
  <c r="H58" i="18"/>
  <c r="P55" i="18"/>
  <c r="H56" i="18"/>
  <c r="P54" i="18"/>
  <c r="O54" i="18"/>
  <c r="H55" i="18" s="1"/>
  <c r="M54" i="18"/>
  <c r="N54" i="18" s="1"/>
  <c r="H54" i="18"/>
  <c r="H57" i="18" s="1"/>
  <c r="P51" i="18"/>
  <c r="H52" i="18" s="1"/>
  <c r="P50" i="18"/>
  <c r="O50" i="18"/>
  <c r="H51" i="18" s="1"/>
  <c r="H53" i="18" s="1"/>
  <c r="M50" i="18"/>
  <c r="N50" i="18"/>
  <c r="H50" i="18"/>
  <c r="P47" i="18"/>
  <c r="H47" i="18" s="1"/>
  <c r="P46" i="18"/>
  <c r="O46" i="18"/>
  <c r="N46" i="18"/>
  <c r="M46" i="18"/>
  <c r="H46" i="18"/>
  <c r="P43" i="18"/>
  <c r="P42" i="18"/>
  <c r="O42" i="18"/>
  <c r="H43" i="18"/>
  <c r="M42" i="18"/>
  <c r="N42" i="18"/>
  <c r="H42" i="18"/>
  <c r="P39" i="18"/>
  <c r="H40" i="18" s="1"/>
  <c r="P38" i="18"/>
  <c r="O38" i="18"/>
  <c r="H39" i="18" s="1"/>
  <c r="H41" i="18" s="1"/>
  <c r="M38" i="18"/>
  <c r="N38" i="18"/>
  <c r="H38" i="18"/>
  <c r="P35" i="18"/>
  <c r="H36" i="18"/>
  <c r="P34" i="18"/>
  <c r="O34" i="18"/>
  <c r="H35" i="18" s="1"/>
  <c r="M34" i="18"/>
  <c r="N34" i="18" s="1"/>
  <c r="H34" i="18"/>
  <c r="H37" i="18" s="1"/>
  <c r="P31" i="18"/>
  <c r="H31" i="18" s="1"/>
  <c r="P30" i="18"/>
  <c r="O30" i="18"/>
  <c r="N30" i="18"/>
  <c r="M30" i="18"/>
  <c r="H30" i="18"/>
  <c r="H75" i="18" s="1"/>
  <c r="P27" i="18"/>
  <c r="P26" i="18"/>
  <c r="O26" i="18"/>
  <c r="H27" i="18"/>
  <c r="M26" i="18"/>
  <c r="N26" i="18"/>
  <c r="H26" i="18"/>
  <c r="H72" i="18"/>
  <c r="H73" i="18"/>
  <c r="N67" i="18"/>
  <c r="H28" i="18"/>
  <c r="H44" i="18"/>
  <c r="H45" i="18"/>
  <c r="H32" i="18"/>
  <c r="H48" i="18"/>
  <c r="H64" i="18"/>
  <c r="H29" i="18"/>
  <c r="H77" i="18" l="1"/>
  <c r="M77" i="18" s="1"/>
  <c r="N76" i="18"/>
  <c r="H76" i="18" s="1"/>
  <c r="H49" i="18"/>
  <c r="H70" i="18"/>
  <c r="H69" i="18"/>
  <c r="M75" i="18"/>
  <c r="H33" i="18"/>
  <c r="H60" i="18"/>
  <c r="H61" i="18" s="1"/>
  <c r="M79" i="18" l="1"/>
  <c r="H78" i="18"/>
  <c r="M78" i="18" s="1"/>
  <c r="H79" i="18"/>
  <c r="H81" i="18" s="1"/>
</calcChain>
</file>

<file path=xl/sharedStrings.xml><?xml version="1.0" encoding="utf-8"?>
<sst xmlns="http://schemas.openxmlformats.org/spreadsheetml/2006/main" count="1469" uniqueCount="746">
  <si>
    <t>Отчетный период</t>
  </si>
  <si>
    <t>с</t>
  </si>
  <si>
    <t>по</t>
  </si>
  <si>
    <t>Номер</t>
  </si>
  <si>
    <t>Номер единичной расценки</t>
  </si>
  <si>
    <t>Единица измерения</t>
  </si>
  <si>
    <t>количество</t>
  </si>
  <si>
    <t>Накладные расходы</t>
  </si>
  <si>
    <t>Сметная прибыль</t>
  </si>
  <si>
    <t>т</t>
  </si>
  <si>
    <t>Наименование объектов, подобъектов, видов и /или этапов работ и затрат</t>
  </si>
  <si>
    <t>Выполнено работ за отчетный период</t>
  </si>
  <si>
    <t>по порядку</t>
  </si>
  <si>
    <t>Цена за единицу,
руб.</t>
  </si>
  <si>
    <t>Стоимость, 
руб</t>
  </si>
  <si>
    <t>поз.по смете</t>
  </si>
  <si>
    <t>Раздел 1. СВАЙНЫЕ РАБОТЫ</t>
  </si>
  <si>
    <t>ГЭСН 5-1-55-5</t>
  </si>
  <si>
    <t>3.20.13.116</t>
  </si>
  <si>
    <t>ГЭСН 5-1-53-5</t>
  </si>
  <si>
    <t>3.20.13.101</t>
  </si>
  <si>
    <t>3.20.13.87</t>
  </si>
  <si>
    <t>ГЭСНм 38-1-6-1</t>
  </si>
  <si>
    <t>Итого:</t>
  </si>
  <si>
    <t xml:space="preserve">Изготовление металлоконструкций оголовков свай из листовой стали        </t>
  </si>
  <si>
    <t xml:space="preserve">Сталь листовая горячекатаная углеродистая обыкновенного качества Ст3пс толщиной 9-12 мм        </t>
  </si>
  <si>
    <t xml:space="preserve">Трубы стальные электросварные для свай, ГОСТ 10704-91, сталь 09Г2С, диаметр (толщина стенки) 159(6)мм *{прим.}        </t>
  </si>
  <si>
    <t xml:space="preserve">Трубы стальные электросварные для свай, ГОСТ 10704-91, сталь 09Г2С, диаметр (толщина стенки) 219(8)мм *{прим.}        </t>
  </si>
  <si>
    <t>1 м скважины</t>
  </si>
  <si>
    <t>1 т конструкций</t>
  </si>
  <si>
    <t xml:space="preserve">Трубы стальные электросварные для свай, ГОСТ 10704-91, сталь 09Г2С, диаметр (толщина стенки) 325(8)мм *{прим.}        </t>
  </si>
  <si>
    <t xml:space="preserve">Изготовление металлоконструкций температурных трубок        </t>
  </si>
  <si>
    <t xml:space="preserve">Монтаж металлоконструкций температурных трубок из труб        </t>
  </si>
  <si>
    <t xml:space="preserve">Трубы стальные электросварные, ГОСТ 10704-91, сталь 2,10 пс сп, диаметр (толщина стенки) 57(3,5)мм        </t>
  </si>
  <si>
    <t>3.20.14.16</t>
  </si>
  <si>
    <t xml:space="preserve">Бурение скважин диаметром 300 мм вращательным (роторным) способом в грунтах и породах группы 5 (глубиной 13,5 м, 44 шт.) {Т.Ч.1.4.1.2 ТОЗ=0.80, ММ=0.90}        </t>
  </si>
  <si>
    <t xml:space="preserve">Бурение скважин диаметром 450 мм вращательным (роторным) способом в грунтах и породах группы 5 (глубиной 13,5 м, 51 шт.) {Т.Ч.1.4.1.2 ТОЗ=0.80, ММ=0.90}        </t>
  </si>
  <si>
    <t>Раздел 2. МОНТАЖ МЕТАЛЛОКОНСТРУКЦИЙ. ПРОЧИХ (ОПОРЫ, СТОЙКИ, РОСТВЕРКИ, БАЛКИ)</t>
  </si>
  <si>
    <t xml:space="preserve">Бурение скважин диаметром 300 мм вращательным (роторным) способом в грунтах и породах группы 5 (глубиной 10 м, 292 шт.) {Т.Ч.1.4.1.2 ТОЗ=0.80, ММ=0.90}        
       </t>
  </si>
  <si>
    <t>ЛОКАЛЬНАЯ СМЕТА № 2-652-20  Строительные работы обвязки нагнетателей компрессорного цеха</t>
  </si>
  <si>
    <t>Всего с затратами</t>
  </si>
  <si>
    <t>в том числе: материалы, руб</t>
  </si>
  <si>
    <t>Накладные расходы, руб</t>
  </si>
  <si>
    <t>Сметная прибыль, руб</t>
  </si>
  <si>
    <t>Всего с НР и СП</t>
  </si>
  <si>
    <t>в том числе :</t>
  </si>
  <si>
    <t>Строительные работы</t>
  </si>
  <si>
    <t>Монтаж оборудования</t>
  </si>
  <si>
    <t xml:space="preserve">ГЭСН 9-6-24-5
</t>
  </si>
  <si>
    <t xml:space="preserve">ГЭСН 13-3-4-5
</t>
  </si>
  <si>
    <t xml:space="preserve">ГЭСН 9-6-24-5
</t>
  </si>
  <si>
    <t xml:space="preserve">ГЭСН 5-1-53-5
</t>
  </si>
  <si>
    <t>Номер документа</t>
  </si>
  <si>
    <t>Дата составления</t>
  </si>
  <si>
    <t>ВЕДОМОСТЬ ВЫПОЛНЕННЫХ РАБОТ</t>
  </si>
  <si>
    <t>МТР</t>
  </si>
  <si>
    <t>Локальная смета № 2-652-20</t>
  </si>
  <si>
    <t>Строительные работы обвязки нагнетателей компрессорного цеха</t>
  </si>
  <si>
    <t>Основание : чертеж №</t>
  </si>
  <si>
    <t>11.062.1-09.01-022.01-АС1</t>
  </si>
  <si>
    <t xml:space="preserve">Составлена в ценах по состоянию на   01.01.2010 г. </t>
  </si>
  <si>
    <t>№ п.п.</t>
  </si>
  <si>
    <t>Шифр и номер позиции норматива</t>
  </si>
  <si>
    <t>Наименование работ и затрат, единица измерения</t>
  </si>
  <si>
    <t xml:space="preserve">Количество </t>
  </si>
  <si>
    <t>Стоимость единицы, руб.</t>
  </si>
  <si>
    <t>Общая стоимость, руб.</t>
  </si>
  <si>
    <t>Накл. расходы, руб.</t>
  </si>
  <si>
    <t>Трудозатр. осн. рабочих чел. час</t>
  </si>
  <si>
    <t>Всего</t>
  </si>
  <si>
    <t>Эксплуатации машин</t>
  </si>
  <si>
    <t xml:space="preserve"> оплаты труда основных рабочих</t>
  </si>
  <si>
    <t>в т.ч. оплаты труда</t>
  </si>
  <si>
    <t>Сметн. прибыль, руб.</t>
  </si>
  <si>
    <t xml:space="preserve">Трудозатр. машинистов чел. час </t>
  </si>
  <si>
    <t/>
  </si>
  <si>
    <t>Раздел №1 (C 3.3)</t>
  </si>
  <si>
    <t>УСТРОЙСТВО ФУНДАМЕНТОВ. СВАИ ИЗ МЕТАЛЛИЧЕСКИХ ТРУБ</t>
  </si>
  <si>
    <t>Начисления</t>
  </si>
  <si>
    <t>Автоматические начисления</t>
  </si>
  <si>
    <t>Норма накладных по коду ЭСН</t>
  </si>
  <si>
    <t>Норма прибыли по коду ЭСН</t>
  </si>
  <si>
    <t>1</t>
  </si>
  <si>
    <t xml:space="preserve">ГЭСН 5-1-53-5
нк.=121.00%
пр.=69.00%
</t>
  </si>
  <si>
    <t>Бурение скважин диаметром 300 мм вращательным (роторным) способом в грунтах и породах группы 5 (глубиной 10 м, 292 шт.) {Т.Ч.1.4.1.2 ТОЗ=0.80, ММ=0.90}        
         1 м скважины</t>
  </si>
  <si>
    <t>2 920,0000</t>
  </si>
  <si>
    <r>
      <t xml:space="preserve">  3 405,77     </t>
    </r>
    <r>
      <rPr>
        <sz val="10"/>
        <rFont val="Arial"/>
        <family val="2"/>
        <charset val="204"/>
      </rPr>
      <t xml:space="preserve">
  521,59</t>
    </r>
  </si>
  <si>
    <r>
      <t xml:space="preserve">  2 158,99     </t>
    </r>
    <r>
      <rPr>
        <sz val="10"/>
        <rFont val="Arial"/>
        <family val="2"/>
        <charset val="204"/>
      </rPr>
      <t xml:space="preserve">
  471,30</t>
    </r>
  </si>
  <si>
    <r>
      <t xml:space="preserve">  9 944 845    </t>
    </r>
    <r>
      <rPr>
        <sz val="10"/>
        <rFont val="Arial"/>
        <family val="2"/>
        <charset val="204"/>
      </rPr>
      <t xml:space="preserve">
 1 523 049</t>
    </r>
  </si>
  <si>
    <r>
      <t xml:space="preserve">  6 304 254    </t>
    </r>
    <r>
      <rPr>
        <sz val="10"/>
        <rFont val="Arial"/>
        <family val="2"/>
        <charset val="204"/>
      </rPr>
      <t xml:space="preserve">
 1 376 199</t>
    </r>
  </si>
  <si>
    <r>
      <t xml:space="preserve">  3 508 089    </t>
    </r>
    <r>
      <rPr>
        <sz val="10"/>
        <rFont val="Arial"/>
        <family val="2"/>
        <charset val="204"/>
      </rPr>
      <t xml:space="preserve">
 2 000 481</t>
    </r>
  </si>
  <si>
    <r>
      <t xml:space="preserve">  7 008,00     </t>
    </r>
    <r>
      <rPr>
        <sz val="10"/>
        <rFont val="Arial"/>
        <family val="2"/>
        <charset val="204"/>
      </rPr>
      <t xml:space="preserve">
  6 780,24</t>
    </r>
  </si>
  <si>
    <t>2</t>
  </si>
  <si>
    <t>Бурение скважин диаметром 300 мм вращательным (роторным) способом в грунтах и породах группы 5 (глубиной 13,5 м, 44 шт.) {Т.Ч.1.4.1.2 ТОЗ=0.80, ММ=0.90}        
         1 м скважины</t>
  </si>
  <si>
    <t>594,0000</t>
  </si>
  <si>
    <r>
      <t xml:space="preserve">  2 023 027    </t>
    </r>
    <r>
      <rPr>
        <sz val="10"/>
        <rFont val="Arial"/>
        <family val="2"/>
        <charset val="204"/>
      </rPr>
      <t xml:space="preserve">
   309 826</t>
    </r>
  </si>
  <si>
    <r>
      <t xml:space="preserve">  1 282 441    </t>
    </r>
    <r>
      <rPr>
        <sz val="10"/>
        <rFont val="Arial"/>
        <family val="2"/>
        <charset val="204"/>
      </rPr>
      <t xml:space="preserve">
   279 953</t>
    </r>
  </si>
  <si>
    <r>
      <t xml:space="preserve">   713 632     </t>
    </r>
    <r>
      <rPr>
        <sz val="10"/>
        <rFont val="Arial"/>
        <family val="2"/>
        <charset val="204"/>
      </rPr>
      <t xml:space="preserve">
   406 947</t>
    </r>
  </si>
  <si>
    <r>
      <t xml:space="preserve">  1 425,60     </t>
    </r>
    <r>
      <rPr>
        <sz val="10"/>
        <rFont val="Arial"/>
        <family val="2"/>
        <charset val="204"/>
      </rPr>
      <t xml:space="preserve">
  1 379,27</t>
    </r>
  </si>
  <si>
    <t>3</t>
  </si>
  <si>
    <t xml:space="preserve">ГЭСН 5-1-55-5
нк.=121.00%
пр.=69.00%
</t>
  </si>
  <si>
    <t>Бурение скважин диаметром 450 мм вращательным (роторным) способом в грунтах и породах группы 5 (глубиной 13,5 м, 51 шт.) {Т.Ч.1.4.1.2 ТОЗ=0.80, ММ=0.90}        
         1 м скважины</t>
  </si>
  <si>
    <t>688,5000</t>
  </si>
  <si>
    <r>
      <t xml:space="preserve">  4 797,35     </t>
    </r>
    <r>
      <rPr>
        <sz val="10"/>
        <rFont val="Arial"/>
        <family val="2"/>
        <charset val="204"/>
      </rPr>
      <t xml:space="preserve">
  754,57</t>
    </r>
  </si>
  <si>
    <r>
      <t xml:space="preserve">  3 083,75     </t>
    </r>
    <r>
      <rPr>
        <sz val="10"/>
        <rFont val="Arial"/>
        <family val="2"/>
        <charset val="204"/>
      </rPr>
      <t xml:space="preserve">
  683,10</t>
    </r>
  </si>
  <si>
    <r>
      <t xml:space="preserve">  3 302 972    </t>
    </r>
    <r>
      <rPr>
        <sz val="10"/>
        <rFont val="Arial"/>
        <family val="2"/>
        <charset val="204"/>
      </rPr>
      <t xml:space="preserve">
   519 521</t>
    </r>
  </si>
  <si>
    <r>
      <t xml:space="preserve">  2 123 161    </t>
    </r>
    <r>
      <rPr>
        <sz val="10"/>
        <rFont val="Arial"/>
        <family val="2"/>
        <charset val="204"/>
      </rPr>
      <t xml:space="preserve">
   470 311</t>
    </r>
  </si>
  <si>
    <r>
      <t xml:space="preserve">  1 197 697    </t>
    </r>
    <r>
      <rPr>
        <sz val="10"/>
        <rFont val="Arial"/>
        <family val="2"/>
        <charset val="204"/>
      </rPr>
      <t xml:space="preserve">
   682 984</t>
    </r>
  </si>
  <si>
    <r>
      <t xml:space="preserve">  2 390,47     </t>
    </r>
    <r>
      <rPr>
        <sz val="10"/>
        <rFont val="Arial"/>
        <family val="2"/>
        <charset val="204"/>
      </rPr>
      <t xml:space="preserve">
  2 317,49</t>
    </r>
  </si>
  <si>
    <t>4</t>
  </si>
  <si>
    <t xml:space="preserve">ГЭСН 5-1-95-7
нк.=121.00%
пр.=69.00%
</t>
  </si>
  <si>
    <t>Установка в скважины в мерзлых и вечномерзлых грунтах стальных свай объемом до 0,35 м3        
         1 м3 свай</t>
  </si>
  <si>
    <t>55,6668</t>
  </si>
  <si>
    <r>
      <t xml:space="preserve">  5 017,00     </t>
    </r>
    <r>
      <rPr>
        <sz val="10"/>
        <rFont val="Arial"/>
        <family val="2"/>
        <charset val="204"/>
      </rPr>
      <t xml:space="preserve">
  1 867,49</t>
    </r>
  </si>
  <si>
    <r>
      <t xml:space="preserve">  2 189,80     </t>
    </r>
    <r>
      <rPr>
        <sz val="10"/>
        <rFont val="Arial"/>
        <family val="2"/>
        <charset val="204"/>
      </rPr>
      <t xml:space="preserve">
  429,78</t>
    </r>
  </si>
  <si>
    <r>
      <t xml:space="preserve">   279 280     </t>
    </r>
    <r>
      <rPr>
        <sz val="10"/>
        <rFont val="Arial"/>
        <family val="2"/>
        <charset val="204"/>
      </rPr>
      <t xml:space="preserve">
   103 957</t>
    </r>
  </si>
  <si>
    <r>
      <t xml:space="preserve">   121 899     </t>
    </r>
    <r>
      <rPr>
        <sz val="10"/>
        <rFont val="Arial"/>
        <family val="2"/>
        <charset val="204"/>
      </rPr>
      <t xml:space="preserve">
  23 925</t>
    </r>
  </si>
  <si>
    <r>
      <t xml:space="preserve">   154 737     </t>
    </r>
    <r>
      <rPr>
        <sz val="10"/>
        <rFont val="Arial"/>
        <family val="2"/>
        <charset val="204"/>
      </rPr>
      <t xml:space="preserve">
  88 238</t>
    </r>
  </si>
  <si>
    <r>
      <t xml:space="preserve">   545,53      </t>
    </r>
    <r>
      <rPr>
        <sz val="10"/>
        <rFont val="Arial"/>
        <family val="2"/>
        <charset val="204"/>
      </rPr>
      <t xml:space="preserve">
  104,65</t>
    </r>
  </si>
  <si>
    <t>5</t>
  </si>
  <si>
    <t>3.20.13.87
-
103-0178-10070</t>
  </si>
  <si>
    <t>Трубы стальные электросварные для свай, ГОСТ 10704-91, сталь 09Г2С, диаметр (толщина стенки) 159(6)мм *{прим.}        
        т</t>
  </si>
  <si>
    <t>63,4950</t>
  </si>
  <si>
    <t>49 084,44</t>
  </si>
  <si>
    <t>3 116 617</t>
  </si>
  <si>
    <t>6</t>
  </si>
  <si>
    <t xml:space="preserve">ГЭСН 5-1-95-6
нк.=121.00%
пр.=69.00%
</t>
  </si>
  <si>
    <t>Установка в скважины в мерзлых и вечномерзлых грунтах стальных свай объемом до 0,2 м3        
         1 м3 свай</t>
  </si>
  <si>
    <t>6,7474</t>
  </si>
  <si>
    <r>
      <t xml:space="preserve">  7 408,38     </t>
    </r>
    <r>
      <rPr>
        <sz val="10"/>
        <rFont val="Arial"/>
        <family val="2"/>
        <charset val="204"/>
      </rPr>
      <t xml:space="preserve">
  2 641,16</t>
    </r>
  </si>
  <si>
    <r>
      <t xml:space="preserve">  3 622,33     </t>
    </r>
    <r>
      <rPr>
        <sz val="10"/>
        <rFont val="Arial"/>
        <family val="2"/>
        <charset val="204"/>
      </rPr>
      <t xml:space="preserve">
  747,48</t>
    </r>
  </si>
  <si>
    <r>
      <t xml:space="preserve">   49 987      </t>
    </r>
    <r>
      <rPr>
        <sz val="10"/>
        <rFont val="Arial"/>
        <family val="2"/>
        <charset val="204"/>
      </rPr>
      <t xml:space="preserve">
  17 821</t>
    </r>
  </si>
  <si>
    <r>
      <t xml:space="preserve">   24 441      </t>
    </r>
    <r>
      <rPr>
        <sz val="10"/>
        <rFont val="Arial"/>
        <family val="2"/>
        <charset val="204"/>
      </rPr>
      <t xml:space="preserve">
  5 044</t>
    </r>
  </si>
  <si>
    <r>
      <t xml:space="preserve">   27 666      </t>
    </r>
    <r>
      <rPr>
        <sz val="10"/>
        <rFont val="Arial"/>
        <family val="2"/>
        <charset val="204"/>
      </rPr>
      <t xml:space="preserve">
  15 777</t>
    </r>
  </si>
  <si>
    <r>
      <t xml:space="preserve">    93,52      </t>
    </r>
    <r>
      <rPr>
        <sz val="10"/>
        <rFont val="Arial"/>
        <family val="2"/>
        <charset val="204"/>
      </rPr>
      <t xml:space="preserve">
  22,06</t>
    </r>
  </si>
  <si>
    <t>7</t>
  </si>
  <si>
    <t>7,6976</t>
  </si>
  <si>
    <t xml:space="preserve"> 377 832</t>
  </si>
  <si>
    <t>8</t>
  </si>
  <si>
    <t>0,7144</t>
  </si>
  <si>
    <r>
      <t xml:space="preserve">    3 584      </t>
    </r>
    <r>
      <rPr>
        <sz val="10"/>
        <rFont val="Arial"/>
        <family val="2"/>
        <charset val="204"/>
      </rPr>
      <t xml:space="preserve">
  1 334</t>
    </r>
  </si>
  <si>
    <r>
      <t xml:space="preserve">    1 564      </t>
    </r>
    <r>
      <rPr>
        <sz val="10"/>
        <rFont val="Arial"/>
        <family val="2"/>
        <charset val="204"/>
      </rPr>
      <t xml:space="preserve">
   307</t>
    </r>
  </si>
  <si>
    <r>
      <t xml:space="preserve">    1 986      </t>
    </r>
    <r>
      <rPr>
        <sz val="10"/>
        <rFont val="Arial"/>
        <family val="2"/>
        <charset val="204"/>
      </rPr>
      <t xml:space="preserve">
  1 132</t>
    </r>
  </si>
  <si>
    <r>
      <t xml:space="preserve">    7,00       </t>
    </r>
    <r>
      <rPr>
        <sz val="10"/>
        <rFont val="Arial"/>
        <family val="2"/>
        <charset val="204"/>
      </rPr>
      <t xml:space="preserve">
   1,34</t>
    </r>
  </si>
  <si>
    <t>9</t>
  </si>
  <si>
    <t>0,8160</t>
  </si>
  <si>
    <t>40 053</t>
  </si>
  <si>
    <t>10</t>
  </si>
  <si>
    <t xml:space="preserve">ГЭСН 5-1-95-8
нк.=121.00%
пр.=69.00%
</t>
  </si>
  <si>
    <t>Установка в скважины в мерзлых и вечномерзлых грунтах стальных свай объемом до 0,55 м3        
         1 м3 свай</t>
  </si>
  <si>
    <t>23,1920</t>
  </si>
  <si>
    <r>
      <t xml:space="preserve">  3 574,75     </t>
    </r>
    <r>
      <rPr>
        <sz val="10"/>
        <rFont val="Arial"/>
        <family val="2"/>
        <charset val="204"/>
      </rPr>
      <t xml:space="preserve">
  1 400,62</t>
    </r>
  </si>
  <si>
    <r>
      <t xml:space="preserve">  1 436,08     </t>
    </r>
    <r>
      <rPr>
        <sz val="10"/>
        <rFont val="Arial"/>
        <family val="2"/>
        <charset val="204"/>
      </rPr>
      <t xml:space="preserve">
  269,70</t>
    </r>
  </si>
  <si>
    <r>
      <t xml:space="preserve">   82 906      </t>
    </r>
    <r>
      <rPr>
        <sz val="10"/>
        <rFont val="Arial"/>
        <family val="2"/>
        <charset val="204"/>
      </rPr>
      <t xml:space="preserve">
  32 483</t>
    </r>
  </si>
  <si>
    <r>
      <t xml:space="preserve">   33 306      </t>
    </r>
    <r>
      <rPr>
        <sz val="10"/>
        <rFont val="Arial"/>
        <family val="2"/>
        <charset val="204"/>
      </rPr>
      <t xml:space="preserve">
  6 255</t>
    </r>
  </si>
  <si>
    <r>
      <t xml:space="preserve">   46 873      </t>
    </r>
    <r>
      <rPr>
        <sz val="10"/>
        <rFont val="Arial"/>
        <family val="2"/>
        <charset val="204"/>
      </rPr>
      <t xml:space="preserve">
  26 729</t>
    </r>
  </si>
  <si>
    <r>
      <t xml:space="preserve">   170,46      </t>
    </r>
    <r>
      <rPr>
        <sz val="10"/>
        <rFont val="Arial"/>
        <family val="2"/>
        <charset val="204"/>
      </rPr>
      <t xml:space="preserve">
  27,37</t>
    </r>
  </si>
  <si>
    <t>11</t>
  </si>
  <si>
    <t>3.20.13.101
-
103-0192-10084</t>
  </si>
  <si>
    <t>Трубы стальные электросварные для свай, ГОСТ 10704-91, сталь 09Г2С, диаметр (толщина стенки) 219(8)мм *{прим.}        
        т</t>
  </si>
  <si>
    <t>25,6440</t>
  </si>
  <si>
    <t>62 963,90</t>
  </si>
  <si>
    <t>1 614 646</t>
  </si>
  <si>
    <t>12</t>
  </si>
  <si>
    <t xml:space="preserve">ГЭСН 5-1-95-10
нк.=121.00%
пр.=69.00%
</t>
  </si>
  <si>
    <t>Установка в скважины в мерзлых и вечномерзлых грунтах стальных свай объемом до 1,25 м3        
         1 м3 свай</t>
  </si>
  <si>
    <t>59,2017</t>
  </si>
  <si>
    <r>
      <t xml:space="preserve">  2 408,77     </t>
    </r>
    <r>
      <rPr>
        <sz val="10"/>
        <rFont val="Arial"/>
        <family val="2"/>
        <charset val="204"/>
      </rPr>
      <t xml:space="preserve">
  874,67</t>
    </r>
  </si>
  <si>
    <r>
      <t xml:space="preserve">   964,13      </t>
    </r>
    <r>
      <rPr>
        <sz val="10"/>
        <rFont val="Arial"/>
        <family val="2"/>
        <charset val="204"/>
      </rPr>
      <t xml:space="preserve">
  129,68</t>
    </r>
  </si>
  <si>
    <r>
      <t xml:space="preserve">   142 604     </t>
    </r>
    <r>
      <rPr>
        <sz val="10"/>
        <rFont val="Arial"/>
        <family val="2"/>
        <charset val="204"/>
      </rPr>
      <t xml:space="preserve">
  51 782</t>
    </r>
  </si>
  <si>
    <r>
      <t xml:space="preserve">   57 078      </t>
    </r>
    <r>
      <rPr>
        <sz val="10"/>
        <rFont val="Arial"/>
        <family val="2"/>
        <charset val="204"/>
      </rPr>
      <t xml:space="preserve">
  7 677</t>
    </r>
  </si>
  <si>
    <r>
      <t xml:space="preserve">   71 946      </t>
    </r>
    <r>
      <rPr>
        <sz val="10"/>
        <rFont val="Arial"/>
        <family val="2"/>
        <charset val="204"/>
      </rPr>
      <t xml:space="preserve">
  41 027</t>
    </r>
  </si>
  <si>
    <r>
      <t xml:space="preserve">   271,74      </t>
    </r>
    <r>
      <rPr>
        <sz val="10"/>
        <rFont val="Arial"/>
        <family val="2"/>
        <charset val="204"/>
      </rPr>
      <t xml:space="preserve">
  31,38</t>
    </r>
  </si>
  <si>
    <t>13</t>
  </si>
  <si>
    <t>3.20.13.116
-
103-0204-10099</t>
  </si>
  <si>
    <t>Трубы стальные электросварные для свай, ГОСТ 10704-91, сталь 09Г2С, диаметр (толщина стенки) 325(8)мм *{прим.}        
        т</t>
  </si>
  <si>
    <t>44,6530</t>
  </si>
  <si>
    <t>66 503,79</t>
  </si>
  <si>
    <t>2 969 594</t>
  </si>
  <si>
    <t>14</t>
  </si>
  <si>
    <t>3.3.2.18</t>
  </si>
  <si>
    <t>Раствор цементно-песчаный 1:5 *{прим.}        
        м3</t>
  </si>
  <si>
    <t>213,0000</t>
  </si>
  <si>
    <t>8 044,19</t>
  </si>
  <si>
    <t>1 713 412</t>
  </si>
  <si>
    <t>15</t>
  </si>
  <si>
    <t>3.33.24.381
401-0006</t>
  </si>
  <si>
    <t>Бетон тяжелый, класс В15 (М200)        
        м3</t>
  </si>
  <si>
    <t>46,3000</t>
  </si>
  <si>
    <t>8 583,58</t>
  </si>
  <si>
    <t xml:space="preserve"> 397 420</t>
  </si>
  <si>
    <t>16</t>
  </si>
  <si>
    <t xml:space="preserve">ГЭСН 8-1-2-1
нк.=108.00%
пр.=69.00%
</t>
  </si>
  <si>
    <t>Заполнение скважин песком        
         1 м3 основания</t>
  </si>
  <si>
    <t>43,1000</t>
  </si>
  <si>
    <r>
      <t xml:space="preserve">  1 117,64     </t>
    </r>
    <r>
      <rPr>
        <sz val="10"/>
        <rFont val="Arial"/>
        <family val="2"/>
        <charset val="204"/>
      </rPr>
      <t xml:space="preserve">
  362,48</t>
    </r>
  </si>
  <si>
    <r>
      <t xml:space="preserve">   145,43      </t>
    </r>
    <r>
      <rPr>
        <sz val="10"/>
        <rFont val="Arial"/>
        <family val="2"/>
        <charset val="204"/>
      </rPr>
      <t xml:space="preserve">
  58,12</t>
    </r>
  </si>
  <si>
    <r>
      <t xml:space="preserve">   48 170      </t>
    </r>
    <r>
      <rPr>
        <sz val="10"/>
        <rFont val="Arial"/>
        <family val="2"/>
        <charset val="204"/>
      </rPr>
      <t xml:space="preserve">
  15 623</t>
    </r>
  </si>
  <si>
    <r>
      <t xml:space="preserve">    6 268      </t>
    </r>
    <r>
      <rPr>
        <sz val="10"/>
        <rFont val="Arial"/>
        <family val="2"/>
        <charset val="204"/>
      </rPr>
      <t xml:space="preserve">
  2 505</t>
    </r>
  </si>
  <si>
    <r>
      <t xml:space="preserve">   19 578      </t>
    </r>
    <r>
      <rPr>
        <sz val="10"/>
        <rFont val="Arial"/>
        <family val="2"/>
        <charset val="204"/>
      </rPr>
      <t xml:space="preserve">
  12 508</t>
    </r>
  </si>
  <si>
    <r>
      <t xml:space="preserve">    99,13      </t>
    </r>
    <r>
      <rPr>
        <sz val="10"/>
        <rFont val="Arial"/>
        <family val="2"/>
        <charset val="204"/>
      </rPr>
      <t xml:space="preserve">
  12,50</t>
    </r>
  </si>
  <si>
    <t>17</t>
  </si>
  <si>
    <t xml:space="preserve">ГЭСНм 38-1-6-1
нк.=53.00%
пр.=34.00%
</t>
  </si>
  <si>
    <t>Изготовление металлоконструкций температурных трубок        
         1 т конструкций</t>
  </si>
  <si>
    <t>0,5000</t>
  </si>
  <si>
    <r>
      <t xml:space="preserve">  54 089,92    </t>
    </r>
    <r>
      <rPr>
        <sz val="10"/>
        <rFont val="Arial"/>
        <family val="2"/>
        <charset val="204"/>
      </rPr>
      <t xml:space="preserve">
 31 081,05</t>
    </r>
  </si>
  <si>
    <r>
      <t xml:space="preserve">  20 413,15    </t>
    </r>
    <r>
      <rPr>
        <sz val="10"/>
        <rFont val="Arial"/>
        <family val="2"/>
        <charset val="204"/>
      </rPr>
      <t xml:space="preserve">
  2 414,75</t>
    </r>
  </si>
  <si>
    <r>
      <t xml:space="preserve">   27 045      </t>
    </r>
    <r>
      <rPr>
        <sz val="10"/>
        <rFont val="Arial"/>
        <family val="2"/>
        <charset val="204"/>
      </rPr>
      <t xml:space="preserve">
  15 541</t>
    </r>
  </si>
  <si>
    <r>
      <t xml:space="preserve">   10 207      </t>
    </r>
    <r>
      <rPr>
        <sz val="10"/>
        <rFont val="Arial"/>
        <family val="2"/>
        <charset val="204"/>
      </rPr>
      <t xml:space="preserve">
  1 207</t>
    </r>
  </si>
  <si>
    <r>
      <t xml:space="preserve">    8 876      </t>
    </r>
    <r>
      <rPr>
        <sz val="10"/>
        <rFont val="Arial"/>
        <family val="2"/>
        <charset val="204"/>
      </rPr>
      <t xml:space="preserve">
  5 694</t>
    </r>
  </si>
  <si>
    <r>
      <t xml:space="preserve">    80,50      </t>
    </r>
    <r>
      <rPr>
        <sz val="10"/>
        <rFont val="Arial"/>
        <family val="2"/>
        <charset val="204"/>
      </rPr>
      <t xml:space="preserve">
   5,55</t>
    </r>
  </si>
  <si>
    <t>18</t>
  </si>
  <si>
    <t xml:space="preserve">ГЭСН 9-6-24-5
нк.=80.00%
пр.=73.00%
</t>
  </si>
  <si>
    <t>Монтаж металлоконструкций температурных трубок из труб        
         1 т конструкций</t>
  </si>
  <si>
    <r>
      <t xml:space="preserve">  16 296,94    </t>
    </r>
    <r>
      <rPr>
        <sz val="10"/>
        <rFont val="Arial"/>
        <family val="2"/>
        <charset val="204"/>
      </rPr>
      <t xml:space="preserve">
 10 769,76</t>
    </r>
  </si>
  <si>
    <r>
      <t xml:space="preserve">  3 990,99     </t>
    </r>
    <r>
      <rPr>
        <sz val="10"/>
        <rFont val="Arial"/>
        <family val="2"/>
        <charset val="204"/>
      </rPr>
      <t xml:space="preserve">
  250,45</t>
    </r>
  </si>
  <si>
    <r>
      <t xml:space="preserve">    8 148      </t>
    </r>
    <r>
      <rPr>
        <sz val="10"/>
        <rFont val="Arial"/>
        <family val="2"/>
        <charset val="204"/>
      </rPr>
      <t xml:space="preserve">
  5 385</t>
    </r>
  </si>
  <si>
    <r>
      <t xml:space="preserve">    1 995      </t>
    </r>
    <r>
      <rPr>
        <sz val="10"/>
        <rFont val="Arial"/>
        <family val="2"/>
        <charset val="204"/>
      </rPr>
      <t xml:space="preserve">
   125</t>
    </r>
  </si>
  <si>
    <r>
      <t xml:space="preserve">    4 408      </t>
    </r>
    <r>
      <rPr>
        <sz val="10"/>
        <rFont val="Arial"/>
        <family val="2"/>
        <charset val="204"/>
      </rPr>
      <t xml:space="preserve">
  4 022</t>
    </r>
  </si>
  <si>
    <r>
      <t xml:space="preserve">    27,20      </t>
    </r>
    <r>
      <rPr>
        <sz val="10"/>
        <rFont val="Arial"/>
        <family val="2"/>
        <charset val="204"/>
      </rPr>
      <t xml:space="preserve">
   0,57</t>
    </r>
  </si>
  <si>
    <t>19</t>
  </si>
  <si>
    <t>3.20.14.16
-
103-0139-00016</t>
  </si>
  <si>
    <t>Трубы стальные электросварные, ГОСТ 10704-91, сталь 2,10 пс сп, диаметр (толщина стенки) 57(3,5)мм        
        т</t>
  </si>
  <si>
    <t>0,5320</t>
  </si>
  <si>
    <t>41 141,39</t>
  </si>
  <si>
    <t>21 887</t>
  </si>
  <si>
    <t>20</t>
  </si>
  <si>
    <t xml:space="preserve">ГЭСН 13-6-2-1
нк.=80.00%
пр.=60.00%
</t>
  </si>
  <si>
    <t>Очистка кварцевым песком сплошных наружных поверхностей        
         1 м2 очищаемой повер</t>
  </si>
  <si>
    <t>1 120,0000</t>
  </si>
  <si>
    <r>
      <t xml:space="preserve">   779,28      </t>
    </r>
    <r>
      <rPr>
        <sz val="10"/>
        <rFont val="Arial"/>
        <family val="2"/>
        <charset val="204"/>
      </rPr>
      <t xml:space="preserve">
  67,54</t>
    </r>
  </si>
  <si>
    <r>
      <t xml:space="preserve">   231,10      </t>
    </r>
    <r>
      <rPr>
        <sz val="10"/>
        <rFont val="Arial"/>
        <family val="2"/>
        <charset val="204"/>
      </rPr>
      <t xml:space="preserve">
  56,70</t>
    </r>
  </si>
  <si>
    <r>
      <t xml:space="preserve">   872 797     </t>
    </r>
    <r>
      <rPr>
        <sz val="10"/>
        <rFont val="Arial"/>
        <family val="2"/>
        <charset val="204"/>
      </rPr>
      <t xml:space="preserve">
  75 649</t>
    </r>
  </si>
  <si>
    <r>
      <t xml:space="preserve">   258 830     </t>
    </r>
    <r>
      <rPr>
        <sz val="10"/>
        <rFont val="Arial"/>
        <family val="2"/>
        <charset val="204"/>
      </rPr>
      <t xml:space="preserve">
  63 508</t>
    </r>
  </si>
  <si>
    <r>
      <t xml:space="preserve">   111 326     </t>
    </r>
    <r>
      <rPr>
        <sz val="10"/>
        <rFont val="Arial"/>
        <family val="2"/>
        <charset val="204"/>
      </rPr>
      <t xml:space="preserve">
  83 494</t>
    </r>
  </si>
  <si>
    <r>
      <t xml:space="preserve">   436,80      </t>
    </r>
    <r>
      <rPr>
        <sz val="10"/>
        <rFont val="Arial"/>
        <family val="2"/>
        <charset val="204"/>
      </rPr>
      <t xml:space="preserve">
  324,80</t>
    </r>
  </si>
  <si>
    <t>21</t>
  </si>
  <si>
    <t xml:space="preserve">ГЭСН 13-3-2-1
нк.=80.00%
пр.=60.00%
</t>
  </si>
  <si>
    <t>Огрунтовка металлических поверхностей за один раз: грунтовкой ХС-010 {КФ. ТОЗ=2.00, РР=2.00, ММ=2.00}        
         100 м2 окрашиваемой</t>
  </si>
  <si>
    <t>11,2000</t>
  </si>
  <si>
    <r>
      <t xml:space="preserve">  6 404,92     </t>
    </r>
    <r>
      <rPr>
        <sz val="10"/>
        <rFont val="Arial"/>
        <family val="2"/>
        <charset val="204"/>
      </rPr>
      <t xml:space="preserve">
  1 722,84</t>
    </r>
  </si>
  <si>
    <r>
      <t xml:space="preserve">   119,78      </t>
    </r>
    <r>
      <rPr>
        <sz val="10"/>
        <rFont val="Arial"/>
        <family val="2"/>
        <charset val="204"/>
      </rPr>
      <t xml:space="preserve">
   4,35</t>
    </r>
  </si>
  <si>
    <r>
      <t xml:space="preserve">   71 735      </t>
    </r>
    <r>
      <rPr>
        <sz val="10"/>
        <rFont val="Arial"/>
        <family val="2"/>
        <charset val="204"/>
      </rPr>
      <t xml:space="preserve">
  19 296</t>
    </r>
  </si>
  <si>
    <r>
      <t xml:space="preserve">    1 342      </t>
    </r>
    <r>
      <rPr>
        <sz val="10"/>
        <rFont val="Arial"/>
        <family val="2"/>
        <charset val="204"/>
      </rPr>
      <t xml:space="preserve">
   49</t>
    </r>
  </si>
  <si>
    <r>
      <t xml:space="preserve">   15 476      </t>
    </r>
    <r>
      <rPr>
        <sz val="10"/>
        <rFont val="Arial"/>
        <family val="2"/>
        <charset val="204"/>
      </rPr>
      <t xml:space="preserve">
  11 607</t>
    </r>
  </si>
  <si>
    <r>
      <t xml:space="preserve">    87,81      </t>
    </r>
    <r>
      <rPr>
        <sz val="10"/>
        <rFont val="Arial"/>
        <family val="2"/>
        <charset val="204"/>
      </rPr>
      <t xml:space="preserve">
   0,22</t>
    </r>
  </si>
  <si>
    <t>22</t>
  </si>
  <si>
    <t xml:space="preserve">ГЭСН 13-3-4-5
нк.=80.00%
пр.=60.00%
</t>
  </si>
  <si>
    <t>Окраска металлических огрунтованных поверхностей эмалью ХВ-785 {КФ. ТОЗ=3.00, РР=3.00, ММ=3.00}        
         100 м2 окрашиваемой</t>
  </si>
  <si>
    <r>
      <t xml:space="preserve">  11 340,10    </t>
    </r>
    <r>
      <rPr>
        <sz val="10"/>
        <rFont val="Arial"/>
        <family val="2"/>
        <charset val="204"/>
      </rPr>
      <t xml:space="preserve">
  1 375,30</t>
    </r>
  </si>
  <si>
    <r>
      <t xml:space="preserve">   139,69      </t>
    </r>
    <r>
      <rPr>
        <sz val="10"/>
        <rFont val="Arial"/>
        <family val="2"/>
        <charset val="204"/>
      </rPr>
      <t xml:space="preserve">
   6,53</t>
    </r>
  </si>
  <si>
    <r>
      <t xml:space="preserve">   127 009     </t>
    </r>
    <r>
      <rPr>
        <sz val="10"/>
        <rFont val="Arial"/>
        <family val="2"/>
        <charset val="204"/>
      </rPr>
      <t xml:space="preserve">
  15 403</t>
    </r>
  </si>
  <si>
    <r>
      <t xml:space="preserve">    1 564      </t>
    </r>
    <r>
      <rPr>
        <sz val="10"/>
        <rFont val="Arial"/>
        <family val="2"/>
        <charset val="204"/>
      </rPr>
      <t xml:space="preserve">
   73</t>
    </r>
  </si>
  <si>
    <r>
      <t xml:space="preserve">   12 381      </t>
    </r>
    <r>
      <rPr>
        <sz val="10"/>
        <rFont val="Arial"/>
        <family val="2"/>
        <charset val="204"/>
      </rPr>
      <t xml:space="preserve">
  9 286</t>
    </r>
  </si>
  <si>
    <r>
      <t xml:space="preserve">    82,99      </t>
    </r>
    <r>
      <rPr>
        <sz val="10"/>
        <rFont val="Arial"/>
        <family val="2"/>
        <charset val="204"/>
      </rPr>
      <t xml:space="preserve">
   0,34</t>
    </r>
  </si>
  <si>
    <t>23</t>
  </si>
  <si>
    <t>Срезка свай на проектную отметку {Т.Ч.5 ТОЗ=0.70, ММ=0.70}        
         1 т конструкций</t>
  </si>
  <si>
    <t>1,7500</t>
  </si>
  <si>
    <r>
      <t xml:space="preserve">  10 332,53    </t>
    </r>
    <r>
      <rPr>
        <sz val="10"/>
        <rFont val="Arial"/>
        <family val="2"/>
        <charset val="204"/>
      </rPr>
      <t xml:space="preserve">
  7 538,83</t>
    </r>
  </si>
  <si>
    <r>
      <t xml:space="preserve">  2 793,70     </t>
    </r>
    <r>
      <rPr>
        <sz val="10"/>
        <rFont val="Arial"/>
        <family val="2"/>
        <charset val="204"/>
      </rPr>
      <t xml:space="preserve">
  175,31</t>
    </r>
  </si>
  <si>
    <r>
      <t xml:space="preserve">   18 082      </t>
    </r>
    <r>
      <rPr>
        <sz val="10"/>
        <rFont val="Arial"/>
        <family val="2"/>
        <charset val="204"/>
      </rPr>
      <t xml:space="preserve">
  13 193</t>
    </r>
  </si>
  <si>
    <r>
      <t xml:space="preserve">    4 889      </t>
    </r>
    <r>
      <rPr>
        <sz val="10"/>
        <rFont val="Arial"/>
        <family val="2"/>
        <charset val="204"/>
      </rPr>
      <t xml:space="preserve">
   307</t>
    </r>
  </si>
  <si>
    <r>
      <t xml:space="preserve">   10 800      </t>
    </r>
    <r>
      <rPr>
        <sz val="10"/>
        <rFont val="Arial"/>
        <family val="2"/>
        <charset val="204"/>
      </rPr>
      <t xml:space="preserve">
  9 855</t>
    </r>
  </si>
  <si>
    <r>
      <t xml:space="preserve">    66,63      </t>
    </r>
    <r>
      <rPr>
        <sz val="10"/>
        <rFont val="Arial"/>
        <family val="2"/>
        <charset val="204"/>
      </rPr>
      <t xml:space="preserve">
   1,38</t>
    </r>
  </si>
  <si>
    <t xml:space="preserve">Итого по разделу 1 (строительных работ)
</t>
  </si>
  <si>
    <r>
      <t xml:space="preserve">  27 253 652   </t>
    </r>
    <r>
      <rPr>
        <sz val="10"/>
        <rFont val="Arial"/>
        <family val="2"/>
        <charset val="204"/>
      </rPr>
      <t xml:space="preserve">
 2 719 863</t>
    </r>
  </si>
  <si>
    <r>
      <t xml:space="preserve">  10 233 240   </t>
    </r>
    <r>
      <rPr>
        <sz val="10"/>
        <rFont val="Arial"/>
        <family val="2"/>
        <charset val="204"/>
      </rPr>
      <t xml:space="preserve">
 2 237 444</t>
    </r>
  </si>
  <si>
    <t xml:space="preserve">Накладные расходы
</t>
  </si>
  <si>
    <t>119,1300</t>
  </si>
  <si>
    <t xml:space="preserve">  5 905 471    
    0</t>
  </si>
  <si>
    <t xml:space="preserve">Сметная прибыль
</t>
  </si>
  <si>
    <t>68,5800</t>
  </si>
  <si>
    <t xml:space="preserve">  3 399 782    
    0</t>
  </si>
  <si>
    <t xml:space="preserve">Всего по разделу 1 (строительных работ)
</t>
  </si>
  <si>
    <r>
      <t xml:space="preserve">  36 558 906   </t>
    </r>
    <r>
      <rPr>
        <sz val="10"/>
        <rFont val="Arial"/>
        <family val="2"/>
        <charset val="204"/>
      </rPr>
      <t xml:space="preserve">
 2 719 863</t>
    </r>
  </si>
  <si>
    <t>Раздел №2 (C 11.6)</t>
  </si>
  <si>
    <t>МОНТАЖ МЕТАЛЛОКОНСТРУКЦИЙ. ПРОЧИХ (ОПОРЫ, СТОЙКИ, РОСТВЕРКИ, БАЛКИ)</t>
  </si>
  <si>
    <t>Примечание</t>
  </si>
  <si>
    <t xml:space="preserve">МОНТАЖ МЕТАЛЛОКОНСТРУКЦИЙ РОСТВЕРКОВ И ОПОР        
</t>
  </si>
  <si>
    <t>24</t>
  </si>
  <si>
    <t>Изготовление металлоконструкций оголовков свай из листовой стали        
         1 т конструкций</t>
  </si>
  <si>
    <t>8,1000</t>
  </si>
  <si>
    <r>
      <t xml:space="preserve">   438 128     </t>
    </r>
    <r>
      <rPr>
        <sz val="10"/>
        <rFont val="Arial"/>
        <family val="2"/>
        <charset val="204"/>
      </rPr>
      <t xml:space="preserve">
   251 757</t>
    </r>
  </si>
  <si>
    <r>
      <t xml:space="preserve">   165 347     </t>
    </r>
    <r>
      <rPr>
        <sz val="10"/>
        <rFont val="Arial"/>
        <family val="2"/>
        <charset val="204"/>
      </rPr>
      <t xml:space="preserve">
  19 559</t>
    </r>
  </si>
  <si>
    <r>
      <t xml:space="preserve">   143 797     </t>
    </r>
    <r>
      <rPr>
        <sz val="10"/>
        <rFont val="Arial"/>
        <family val="2"/>
        <charset val="204"/>
      </rPr>
      <t xml:space="preserve">
  92 247</t>
    </r>
  </si>
  <si>
    <r>
      <t xml:space="preserve">  1 304,10     </t>
    </r>
    <r>
      <rPr>
        <sz val="10"/>
        <rFont val="Arial"/>
        <family val="2"/>
        <charset val="204"/>
      </rPr>
      <t xml:space="preserve">
  89,91</t>
    </r>
  </si>
  <si>
    <t>25</t>
  </si>
  <si>
    <t>Монтаж металлоконструкций оголовков свай из листовой стали Ст 345 {КФ. ТОЗ=1.10, РР=1.10, ММ=1.10}        
         1 т конструкций</t>
  </si>
  <si>
    <r>
      <t xml:space="preserve">  17 926,63    </t>
    </r>
    <r>
      <rPr>
        <sz val="10"/>
        <rFont val="Arial"/>
        <family val="2"/>
        <charset val="204"/>
      </rPr>
      <t xml:space="preserve">
 11 846,74</t>
    </r>
  </si>
  <si>
    <r>
      <t xml:space="preserve">  4 390,09     </t>
    </r>
    <r>
      <rPr>
        <sz val="10"/>
        <rFont val="Arial"/>
        <family val="2"/>
        <charset val="204"/>
      </rPr>
      <t xml:space="preserve">
  275,49</t>
    </r>
  </si>
  <si>
    <r>
      <t xml:space="preserve">   145 206     </t>
    </r>
    <r>
      <rPr>
        <sz val="10"/>
        <rFont val="Arial"/>
        <family val="2"/>
        <charset val="204"/>
      </rPr>
      <t xml:space="preserve">
  95 959</t>
    </r>
  </si>
  <si>
    <r>
      <t xml:space="preserve">   35 560      </t>
    </r>
    <r>
      <rPr>
        <sz val="10"/>
        <rFont val="Arial"/>
        <family val="2"/>
        <charset val="204"/>
      </rPr>
      <t xml:space="preserve">
  2 231</t>
    </r>
  </si>
  <si>
    <r>
      <t xml:space="preserve">   78 552      </t>
    </r>
    <r>
      <rPr>
        <sz val="10"/>
        <rFont val="Arial"/>
        <family val="2"/>
        <charset val="204"/>
      </rPr>
      <t xml:space="preserve">
  71 679</t>
    </r>
  </si>
  <si>
    <r>
      <t xml:space="preserve">   484,61      </t>
    </r>
    <r>
      <rPr>
        <sz val="10"/>
        <rFont val="Arial"/>
        <family val="2"/>
        <charset val="204"/>
      </rPr>
      <t xml:space="preserve">
  10,07</t>
    </r>
  </si>
  <si>
    <t>26</t>
  </si>
  <si>
    <t>3.33.1.2766
101-1733</t>
  </si>
  <si>
    <t>Сталь листовая горячекатаная углеродистая обыкновенного качества Ст3пс толщиной 9-12 мм        
        т</t>
  </si>
  <si>
    <t>8,6184</t>
  </si>
  <si>
    <t xml:space="preserve"> 107 236,44</t>
  </si>
  <si>
    <t xml:space="preserve"> 924 207</t>
  </si>
  <si>
    <t>27</t>
  </si>
  <si>
    <t xml:space="preserve">ГЭСНм 38-1-3-1
нк.=53.00%
пр.=34.00%
</t>
  </si>
  <si>
    <t>Изготовление металлоконструкций ростверков        
         1 т конструкций</t>
  </si>
  <si>
    <t>10,0200</t>
  </si>
  <si>
    <r>
      <t xml:space="preserve">  26 000,25    </t>
    </r>
    <r>
      <rPr>
        <sz val="10"/>
        <rFont val="Arial"/>
        <family val="2"/>
        <charset val="204"/>
      </rPr>
      <t xml:space="preserve">
 18 018,91</t>
    </r>
  </si>
  <si>
    <r>
      <t xml:space="preserve">  6 509,43     </t>
    </r>
    <r>
      <rPr>
        <sz val="10"/>
        <rFont val="Arial"/>
        <family val="2"/>
        <charset val="204"/>
      </rPr>
      <t xml:space="preserve">
  1 447,68</t>
    </r>
  </si>
  <si>
    <r>
      <t xml:space="preserve">   260 522     </t>
    </r>
    <r>
      <rPr>
        <sz val="10"/>
        <rFont val="Arial"/>
        <family val="2"/>
        <charset val="204"/>
      </rPr>
      <t xml:space="preserve">
   180 549</t>
    </r>
  </si>
  <si>
    <r>
      <t xml:space="preserve">   65 225      </t>
    </r>
    <r>
      <rPr>
        <sz val="10"/>
        <rFont val="Arial"/>
        <family val="2"/>
        <charset val="204"/>
      </rPr>
      <t xml:space="preserve">
  14 506</t>
    </r>
  </si>
  <si>
    <r>
      <t xml:space="preserve">   103 379     </t>
    </r>
    <r>
      <rPr>
        <sz val="10"/>
        <rFont val="Arial"/>
        <family val="2"/>
        <charset val="204"/>
      </rPr>
      <t xml:space="preserve">
  66 319</t>
    </r>
  </si>
  <si>
    <r>
      <t xml:space="preserve">   911,82      </t>
    </r>
    <r>
      <rPr>
        <sz val="10"/>
        <rFont val="Arial"/>
        <family val="2"/>
        <charset val="204"/>
      </rPr>
      <t xml:space="preserve">
  68,54</t>
    </r>
  </si>
  <si>
    <t>28</t>
  </si>
  <si>
    <t xml:space="preserve">ГЭСН 9-3-15-1
нк.=80.00%
пр.=73.00%
</t>
  </si>
  <si>
    <t>Монтаж металлоконструкций ростверков из стали Ст345 {КФ. ТОЗ=1.09, РР=1.09, ММ=1.09}        
         1 т конструкций</t>
  </si>
  <si>
    <r>
      <t xml:space="preserve">  19 862,89    </t>
    </r>
    <r>
      <rPr>
        <sz val="10"/>
        <rFont val="Arial"/>
        <family val="2"/>
        <charset val="204"/>
      </rPr>
      <t xml:space="preserve">
  3 066,16</t>
    </r>
  </si>
  <si>
    <r>
      <t xml:space="preserve">  16 035,95    </t>
    </r>
    <r>
      <rPr>
        <sz val="10"/>
        <rFont val="Arial"/>
        <family val="2"/>
        <charset val="204"/>
      </rPr>
      <t xml:space="preserve">
  431,65</t>
    </r>
  </si>
  <si>
    <r>
      <t xml:space="preserve">   199 026     </t>
    </r>
    <r>
      <rPr>
        <sz val="10"/>
        <rFont val="Arial"/>
        <family val="2"/>
        <charset val="204"/>
      </rPr>
      <t xml:space="preserve">
  30 723</t>
    </r>
  </si>
  <si>
    <r>
      <t xml:space="preserve">   160 680     </t>
    </r>
    <r>
      <rPr>
        <sz val="10"/>
        <rFont val="Arial"/>
        <family val="2"/>
        <charset val="204"/>
      </rPr>
      <t xml:space="preserve">
  4 325</t>
    </r>
  </si>
  <si>
    <r>
      <t xml:space="preserve">   28 038      </t>
    </r>
    <r>
      <rPr>
        <sz val="10"/>
        <rFont val="Arial"/>
        <family val="2"/>
        <charset val="204"/>
      </rPr>
      <t xml:space="preserve">
  25 585</t>
    </r>
  </si>
  <si>
    <r>
      <t xml:space="preserve">   172,46      </t>
    </r>
    <r>
      <rPr>
        <sz val="10"/>
        <rFont val="Arial"/>
        <family val="2"/>
        <charset val="204"/>
      </rPr>
      <t xml:space="preserve">
  17,04</t>
    </r>
  </si>
  <si>
    <t>29</t>
  </si>
  <si>
    <t>3.33.1.3217
101-2241</t>
  </si>
  <si>
    <t>Швеллеры № 30 из горячекатаного проката немерной длины нормальной точности прокатки *{прим.}        
        т</t>
  </si>
  <si>
    <t>4,0248</t>
  </si>
  <si>
    <t>32 855,72</t>
  </si>
  <si>
    <t xml:space="preserve"> 132 238</t>
  </si>
  <si>
    <t>30</t>
  </si>
  <si>
    <t>2,6832</t>
  </si>
  <si>
    <t xml:space="preserve"> 287 737</t>
  </si>
  <si>
    <t>31</t>
  </si>
  <si>
    <t>3.33.1.2767
101-1734</t>
  </si>
  <si>
    <t>Сталь листовая горячекатаная углеродистая обыкновенного качества Ст3пс толщиной 13-20 мм        
        т</t>
  </si>
  <si>
    <t>3,6330</t>
  </si>
  <si>
    <t>32 787,03</t>
  </si>
  <si>
    <t xml:space="preserve"> 119 115</t>
  </si>
  <si>
    <t>32</t>
  </si>
  <si>
    <t>Изготовление металлоконструкций опор        
         1 т конструкций</t>
  </si>
  <si>
    <t>39,7000</t>
  </si>
  <si>
    <r>
      <t xml:space="preserve">  1 032 210    </t>
    </r>
    <r>
      <rPr>
        <sz val="10"/>
        <rFont val="Arial"/>
        <family val="2"/>
        <charset val="204"/>
      </rPr>
      <t xml:space="preserve">
   715 351</t>
    </r>
  </si>
  <si>
    <r>
      <t xml:space="preserve">   258 424     </t>
    </r>
    <r>
      <rPr>
        <sz val="10"/>
        <rFont val="Arial"/>
        <family val="2"/>
        <charset val="204"/>
      </rPr>
      <t xml:space="preserve">
  57 473</t>
    </r>
  </si>
  <si>
    <r>
      <t xml:space="preserve">   409 597     </t>
    </r>
    <r>
      <rPr>
        <sz val="10"/>
        <rFont val="Arial"/>
        <family val="2"/>
        <charset val="204"/>
      </rPr>
      <t xml:space="preserve">
   262 760</t>
    </r>
  </si>
  <si>
    <r>
      <t xml:space="preserve">  3 612,70     </t>
    </r>
    <r>
      <rPr>
        <sz val="10"/>
        <rFont val="Arial"/>
        <family val="2"/>
        <charset val="204"/>
      </rPr>
      <t xml:space="preserve">
  271,55</t>
    </r>
  </si>
  <si>
    <t>33</t>
  </si>
  <si>
    <t xml:space="preserve">ГЭСН 9-3-39-1
нк.=80.00%
пр.=73.00%
</t>
  </si>
  <si>
    <t>Монтаж металлоконструкций опор из стали Ст345 {КФ. ТОЗ=1.09, РР=1.09, ММ=1.09}        
         1 т конструкций</t>
  </si>
  <si>
    <r>
      <t xml:space="preserve">  19 257,93    </t>
    </r>
    <r>
      <rPr>
        <sz val="10"/>
        <rFont val="Arial"/>
        <family val="2"/>
        <charset val="204"/>
      </rPr>
      <t xml:space="preserve">
 16 228,83</t>
    </r>
  </si>
  <si>
    <r>
      <t xml:space="preserve">  1 186,71     </t>
    </r>
    <r>
      <rPr>
        <sz val="10"/>
        <rFont val="Arial"/>
        <family val="2"/>
        <charset val="204"/>
      </rPr>
      <t xml:space="preserve">
  26,08</t>
    </r>
  </si>
  <si>
    <r>
      <t xml:space="preserve">   764 540     </t>
    </r>
    <r>
      <rPr>
        <sz val="10"/>
        <rFont val="Arial"/>
        <family val="2"/>
        <charset val="204"/>
      </rPr>
      <t xml:space="preserve">
   644 284</t>
    </r>
  </si>
  <si>
    <r>
      <t xml:space="preserve">   47 113      </t>
    </r>
    <r>
      <rPr>
        <sz val="10"/>
        <rFont val="Arial"/>
        <family val="2"/>
        <charset val="204"/>
      </rPr>
      <t xml:space="preserve">
  1 036</t>
    </r>
  </si>
  <si>
    <r>
      <t xml:space="preserve">   516 256     </t>
    </r>
    <r>
      <rPr>
        <sz val="10"/>
        <rFont val="Arial"/>
        <family val="2"/>
        <charset val="204"/>
      </rPr>
      <t xml:space="preserve">
   471 084</t>
    </r>
  </si>
  <si>
    <r>
      <t xml:space="preserve">  3 471,36     </t>
    </r>
    <r>
      <rPr>
        <sz val="10"/>
        <rFont val="Arial"/>
        <family val="2"/>
        <charset val="204"/>
      </rPr>
      <t xml:space="preserve">
   4,76</t>
    </r>
  </si>
  <si>
    <t>34</t>
  </si>
  <si>
    <t>3.32.48.33
-
101-9410-00034</t>
  </si>
  <si>
    <t>Швеллеры № 12П (прим.)        
        т</t>
  </si>
  <si>
    <t>0,1032</t>
  </si>
  <si>
    <t>27 674,80</t>
  </si>
  <si>
    <t>2 856</t>
  </si>
  <si>
    <t>35</t>
  </si>
  <si>
    <t>3.32.48.26
-
101-9410-00027</t>
  </si>
  <si>
    <t>Швеллеры № 16П (прим.)        
        т</t>
  </si>
  <si>
    <t>14,4480</t>
  </si>
  <si>
    <t xml:space="preserve"> 399 846</t>
  </si>
  <si>
    <t>36</t>
  </si>
  <si>
    <t>3.32.48.30
-
101-9410-00031</t>
  </si>
  <si>
    <t>Швеллеры № 20П (прим)        
        т</t>
  </si>
  <si>
    <t>1,8266</t>
  </si>
  <si>
    <t>26 328,82</t>
  </si>
  <si>
    <t>48 092</t>
  </si>
  <si>
    <t>37</t>
  </si>
  <si>
    <t>3.32.48.32
-
101-9410-00033</t>
  </si>
  <si>
    <t>Швеллеры № 24П (прим.)        
        т</t>
  </si>
  <si>
    <t>0,5366</t>
  </si>
  <si>
    <t>29 227,76</t>
  </si>
  <si>
    <t>15 684</t>
  </si>
  <si>
    <t>38</t>
  </si>
  <si>
    <t>Швеллеры № 30П (прим.)        
        т</t>
  </si>
  <si>
    <t>0,2064</t>
  </si>
  <si>
    <t>6 781</t>
  </si>
  <si>
    <t>39</t>
  </si>
  <si>
    <t>3.33.1.2997
101-1060</t>
  </si>
  <si>
    <t>Двутавры с параллельными гранями полок широкополочные "Ш", сталь спокойная, № 20-24        
        т</t>
  </si>
  <si>
    <t>5,6760</t>
  </si>
  <si>
    <t>24 762,84</t>
  </si>
  <si>
    <t xml:space="preserve"> 140 554</t>
  </si>
  <si>
    <t>40</t>
  </si>
  <si>
    <t>3.8.40.39
-
101-9416-00039</t>
  </si>
  <si>
    <t>Двутавры №50 (прим.)        
        т</t>
  </si>
  <si>
    <t>2,7864</t>
  </si>
  <si>
    <t>30 829,36</t>
  </si>
  <si>
    <t>85 903</t>
  </si>
  <si>
    <t>41</t>
  </si>
  <si>
    <t>3.33.1.2895
101-2542</t>
  </si>
  <si>
    <t>Сталь угловая 50х50 мм        
        т</t>
  </si>
  <si>
    <t>28 770,54</t>
  </si>
  <si>
    <t>2 969</t>
  </si>
  <si>
    <t>42</t>
  </si>
  <si>
    <t>3.33.1.2897
101-2544</t>
  </si>
  <si>
    <t>Сталь угловая 63х63 мм        
        т</t>
  </si>
  <si>
    <t>0,3199</t>
  </si>
  <si>
    <t>28 999,55</t>
  </si>
  <si>
    <t>9 277</t>
  </si>
  <si>
    <t>43</t>
  </si>
  <si>
    <t>3.33.1.2898
101-2545</t>
  </si>
  <si>
    <t>Сталь угловая 75х75 мм        
        т</t>
  </si>
  <si>
    <t>29 764,52</t>
  </si>
  <si>
    <t>3 072</t>
  </si>
  <si>
    <t>44</t>
  </si>
  <si>
    <t>3.33.1.2743
101-3775</t>
  </si>
  <si>
    <t>Сталь листовая  толщиной 6,0 мм (прим.)        
        т</t>
  </si>
  <si>
    <t>26 754,43</t>
  </si>
  <si>
    <t>5 522</t>
  </si>
  <si>
    <t>45</t>
  </si>
  <si>
    <t>3.32.59.1
-
101-1733-00001</t>
  </si>
  <si>
    <t>Сталь листовая горячекатаная толщиной 10 мм *{прим.}        
        т</t>
  </si>
  <si>
    <t>7,1208</t>
  </si>
  <si>
    <t xml:space="preserve"> 763 609</t>
  </si>
  <si>
    <t>46</t>
  </si>
  <si>
    <t>3.8.30.8
-
101-9418-20008</t>
  </si>
  <si>
    <t>Сталь толстолистовая 13-22 мм        
        т</t>
  </si>
  <si>
    <t>0,6192</t>
  </si>
  <si>
    <t>20 302</t>
  </si>
  <si>
    <t>47</t>
  </si>
  <si>
    <t>3.32.59.3
-
101-2216-00003</t>
  </si>
  <si>
    <t>Сталь листовая горячекатаная толщина 4 мм (прим.)        
        т</t>
  </si>
  <si>
    <t>24 463,27</t>
  </si>
  <si>
    <t>2 525</t>
  </si>
  <si>
    <t>48</t>
  </si>
  <si>
    <t>Трубы стальные электросварные, ГОСТ 10704-91, сталь 09Г2С, диаметр (толщина стенки) 219(8)мм        
        т</t>
  </si>
  <si>
    <t>6 498</t>
  </si>
  <si>
    <t>49</t>
  </si>
  <si>
    <t>Трубы стальные электросварные, ГОСТ 10704-91, сталь 09Г2С, диаметр (толщина стенки) 159(6)мм        
        т</t>
  </si>
  <si>
    <t>5,4696</t>
  </si>
  <si>
    <t xml:space="preserve"> 268 472</t>
  </si>
  <si>
    <t>50</t>
  </si>
  <si>
    <t>Трубы стальные электросварные, ГОСТ 10704-91, сталь 09Г2С, диаметр (толщина стенки) 325(8)мм        
        т</t>
  </si>
  <si>
    <t>1,2384</t>
  </si>
  <si>
    <t>82 358</t>
  </si>
  <si>
    <t xml:space="preserve">Итого по разделу 2 (строительных работ)
</t>
  </si>
  <si>
    <r>
      <t xml:space="preserve">  6 167 248    </t>
    </r>
    <r>
      <rPr>
        <sz val="10"/>
        <rFont val="Arial"/>
        <family val="2"/>
        <charset val="204"/>
      </rPr>
      <t xml:space="preserve">
 1 918 623</t>
    </r>
  </si>
  <si>
    <r>
      <t xml:space="preserve">   732 348     </t>
    </r>
    <r>
      <rPr>
        <sz val="10"/>
        <rFont val="Arial"/>
        <family val="2"/>
        <charset val="204"/>
      </rPr>
      <t xml:space="preserve">
  99 130</t>
    </r>
  </si>
  <si>
    <t>63,4200</t>
  </si>
  <si>
    <t xml:space="preserve">  1 279 620    
    0</t>
  </si>
  <si>
    <t>49,0500</t>
  </si>
  <si>
    <t xml:space="preserve">   989 674     
    0</t>
  </si>
  <si>
    <t xml:space="preserve">Всего по разделу 2 (строительных работ)
</t>
  </si>
  <si>
    <r>
      <t xml:space="preserve">  8 436 542    </t>
    </r>
    <r>
      <rPr>
        <sz val="10"/>
        <rFont val="Arial"/>
        <family val="2"/>
        <charset val="204"/>
      </rPr>
      <t xml:space="preserve">
 1 918 623</t>
    </r>
  </si>
  <si>
    <t>Раздел №3 (C 11.5)</t>
  </si>
  <si>
    <t>МОНТАЖ МЕТАЛЛОКОНСТРУКЦИЙ. ЛЕСТНИЦЫ</t>
  </si>
  <si>
    <t>51</t>
  </si>
  <si>
    <t xml:space="preserve">ГЭСН 9-3-30-1
нк.=80.00%
пр.=73.00%
</t>
  </si>
  <si>
    <t>Монтаж площадок с настилом и ограждением из листовой, рифленой оцинкованной стали        
         1 т конструкций</t>
  </si>
  <si>
    <t>69,0850</t>
  </si>
  <si>
    <r>
      <t xml:space="preserve">  12 673,95    </t>
    </r>
    <r>
      <rPr>
        <sz val="10"/>
        <rFont val="Arial"/>
        <family val="2"/>
        <charset val="204"/>
      </rPr>
      <t xml:space="preserve">
  7 359,57</t>
    </r>
  </si>
  <si>
    <r>
      <t xml:space="preserve">  4 689,44     </t>
    </r>
    <r>
      <rPr>
        <sz val="10"/>
        <rFont val="Arial"/>
        <family val="2"/>
        <charset val="204"/>
      </rPr>
      <t xml:space="preserve">
  1 029,70</t>
    </r>
  </si>
  <si>
    <r>
      <t xml:space="preserve">   875 580     </t>
    </r>
    <r>
      <rPr>
        <sz val="10"/>
        <rFont val="Arial"/>
        <family val="2"/>
        <charset val="204"/>
      </rPr>
      <t xml:space="preserve">
   508 436</t>
    </r>
  </si>
  <si>
    <r>
      <t xml:space="preserve">   323 970     </t>
    </r>
    <r>
      <rPr>
        <sz val="10"/>
        <rFont val="Arial"/>
        <family val="2"/>
        <charset val="204"/>
      </rPr>
      <t xml:space="preserve">
  71 137</t>
    </r>
  </si>
  <si>
    <r>
      <t xml:space="preserve">   463 658     </t>
    </r>
    <r>
      <rPr>
        <sz val="10"/>
        <rFont val="Arial"/>
        <family val="2"/>
        <charset val="204"/>
      </rPr>
      <t xml:space="preserve">
   423 088</t>
    </r>
  </si>
  <si>
    <r>
      <t xml:space="preserve">  2 703,30     </t>
    </r>
    <r>
      <rPr>
        <sz val="10"/>
        <rFont val="Arial"/>
        <family val="2"/>
        <charset val="204"/>
      </rPr>
      <t xml:space="preserve">
  326,08</t>
    </r>
  </si>
  <si>
    <t>52</t>
  </si>
  <si>
    <t>3.7.17.18
-
201-0599-00016</t>
  </si>
  <si>
    <t>Площадка с оцинкованным покрытием        
        т</t>
  </si>
  <si>
    <t>31,0000</t>
  </si>
  <si>
    <t xml:space="preserve"> 111 433,65</t>
  </si>
  <si>
    <t>3 454 443</t>
  </si>
  <si>
    <t>53</t>
  </si>
  <si>
    <t>3.7.17.19
-
201-0599-00017</t>
  </si>
  <si>
    <t>Ограждение площадки с оцинкованным покрытием        
        т</t>
  </si>
  <si>
    <t>17,0000</t>
  </si>
  <si>
    <t>1 894 372</t>
  </si>
  <si>
    <t>54</t>
  </si>
  <si>
    <t>3.8.3.10</t>
  </si>
  <si>
    <t>Сварной настил типа НС 41х50/30х3 zn сталь С225        
        м2</t>
  </si>
  <si>
    <t>900,0000</t>
  </si>
  <si>
    <t>2 872,99</t>
  </si>
  <si>
    <t>2 585 691</t>
  </si>
  <si>
    <t>55</t>
  </si>
  <si>
    <t>3.8.10.305</t>
  </si>
  <si>
    <t>Зажимы для монтажа сварного настила        
        1 шт.</t>
  </si>
  <si>
    <t>3 600,0000</t>
  </si>
  <si>
    <t>154,41</t>
  </si>
  <si>
    <t xml:space="preserve"> 555 876</t>
  </si>
  <si>
    <t>56</t>
  </si>
  <si>
    <t xml:space="preserve">ГЭСН 9-3-29-1
нк.=80.00%
пр.=73.00%
</t>
  </si>
  <si>
    <t>Монтаж металлоконструкций лестниц из стали оцинкованной        
         1 т конструкций</t>
  </si>
  <si>
    <t>14,2940</t>
  </si>
  <si>
    <r>
      <t xml:space="preserve">  12 830,50    </t>
    </r>
    <r>
      <rPr>
        <sz val="10"/>
        <rFont val="Arial"/>
        <family val="2"/>
        <charset val="204"/>
      </rPr>
      <t xml:space="preserve">
  6 249,03</t>
    </r>
  </si>
  <si>
    <r>
      <t xml:space="preserve">  5 956,53     </t>
    </r>
    <r>
      <rPr>
        <sz val="10"/>
        <rFont val="Arial"/>
        <family val="2"/>
        <charset val="204"/>
      </rPr>
      <t xml:space="preserve">
  1 386,41</t>
    </r>
  </si>
  <si>
    <r>
      <t xml:space="preserve">   183 399     </t>
    </r>
    <r>
      <rPr>
        <sz val="10"/>
        <rFont val="Arial"/>
        <family val="2"/>
        <charset val="204"/>
      </rPr>
      <t xml:space="preserve">
  89 324</t>
    </r>
  </si>
  <si>
    <r>
      <t xml:space="preserve">   85 143      </t>
    </r>
    <r>
      <rPr>
        <sz val="10"/>
        <rFont val="Arial"/>
        <family val="2"/>
        <charset val="204"/>
      </rPr>
      <t xml:space="preserve">
  19 817</t>
    </r>
  </si>
  <si>
    <r>
      <t xml:space="preserve">   87 313      </t>
    </r>
    <r>
      <rPr>
        <sz val="10"/>
        <rFont val="Arial"/>
        <family val="2"/>
        <charset val="204"/>
      </rPr>
      <t xml:space="preserve">
  79 673</t>
    </r>
  </si>
  <si>
    <r>
      <t xml:space="preserve">   462,70      </t>
    </r>
    <r>
      <rPr>
        <sz val="10"/>
        <rFont val="Arial"/>
        <family val="2"/>
        <charset val="204"/>
      </rPr>
      <t xml:space="preserve">
  80,62</t>
    </r>
  </si>
  <si>
    <t>57</t>
  </si>
  <si>
    <t>3.7.17.20
-
201-9013-00018</t>
  </si>
  <si>
    <t>Лестницы стальные с оцинкованным покрытием        
        т</t>
  </si>
  <si>
    <t>4,9000</t>
  </si>
  <si>
    <t xml:space="preserve"> 546 025</t>
  </si>
  <si>
    <t>58</t>
  </si>
  <si>
    <t>3.7.17.21
-
201-0599-00019</t>
  </si>
  <si>
    <t>Ограждение лестниц с оцинкованным покрытием        
        т</t>
  </si>
  <si>
    <t>6,8000</t>
  </si>
  <si>
    <t xml:space="preserve"> 757 749</t>
  </si>
  <si>
    <t>59</t>
  </si>
  <si>
    <t>3.8.1.286</t>
  </si>
  <si>
    <t>Ступени типа НС 41х50/30х3 zn 800х240        
        1 шт.</t>
  </si>
  <si>
    <t>376,0000</t>
  </si>
  <si>
    <t>1 340,94</t>
  </si>
  <si>
    <t xml:space="preserve"> 504 193</t>
  </si>
  <si>
    <t xml:space="preserve">Итого по разделу 3 (строительных работ)
</t>
  </si>
  <si>
    <r>
      <t xml:space="preserve">  11 357 328   </t>
    </r>
    <r>
      <rPr>
        <sz val="10"/>
        <rFont val="Arial"/>
        <family val="2"/>
        <charset val="204"/>
      </rPr>
      <t xml:space="preserve">
   597 760</t>
    </r>
  </si>
  <si>
    <r>
      <t xml:space="preserve">   409 112     </t>
    </r>
    <r>
      <rPr>
        <sz val="10"/>
        <rFont val="Arial"/>
        <family val="2"/>
        <charset val="204"/>
      </rPr>
      <t xml:space="preserve">
  90 954</t>
    </r>
  </si>
  <si>
    <t>80,0000</t>
  </si>
  <si>
    <t xml:space="preserve">   550 971     
    0</t>
  </si>
  <si>
    <t>73,0000</t>
  </si>
  <si>
    <t xml:space="preserve">   502 761     
    0</t>
  </si>
  <si>
    <t xml:space="preserve">Всего по разделу 3 (строительных работ)
</t>
  </si>
  <si>
    <r>
      <t xml:space="preserve">  12 411 061   </t>
    </r>
    <r>
      <rPr>
        <sz val="10"/>
        <rFont val="Arial"/>
        <family val="2"/>
        <charset val="204"/>
      </rPr>
      <t xml:space="preserve">
   597 760</t>
    </r>
  </si>
  <si>
    <t>Раздел №4 (C 71.2)</t>
  </si>
  <si>
    <t>ЗАЩИТА ОТ КОРРОЗИИ. ЛАКОКРАСОЧНЫЕ ПОКРЫТИЯ ПО ТЕХНОЛОГИИ ООО "УРБАНСТРОЙ"</t>
  </si>
  <si>
    <t xml:space="preserve">ПРОТИВОПОГОДНЫЕ УКРЫТИЯ        
</t>
  </si>
  <si>
    <t>60</t>
  </si>
  <si>
    <t xml:space="preserve">ГЭСН 14-2-12-1
нк.=80.00%
пр.=73.00%
</t>
  </si>
  <si>
    <t>Установка деревянных конструкций каркасов теплиц        
         1 м3</t>
  </si>
  <si>
    <t>95,1150</t>
  </si>
  <si>
    <r>
      <t xml:space="preserve">  25 184,39    </t>
    </r>
    <r>
      <rPr>
        <sz val="10"/>
        <rFont val="Arial"/>
        <family val="2"/>
        <charset val="204"/>
      </rPr>
      <t xml:space="preserve">
  9 614,08</t>
    </r>
  </si>
  <si>
    <r>
      <t xml:space="preserve">   383,72      </t>
    </r>
    <r>
      <rPr>
        <sz val="10"/>
        <rFont val="Arial"/>
        <family val="2"/>
        <charset val="204"/>
      </rPr>
      <t xml:space="preserve">
   0,00</t>
    </r>
  </si>
  <si>
    <r>
      <t xml:space="preserve">  2 395 413    </t>
    </r>
    <r>
      <rPr>
        <sz val="10"/>
        <rFont val="Arial"/>
        <family val="2"/>
        <charset val="204"/>
      </rPr>
      <t xml:space="preserve">
   914 443</t>
    </r>
  </si>
  <si>
    <r>
      <t xml:space="preserve">   36 497      </t>
    </r>
    <r>
      <rPr>
        <sz val="10"/>
        <rFont val="Arial"/>
        <family val="2"/>
        <charset val="204"/>
      </rPr>
      <t xml:space="preserve">
    0</t>
    </r>
  </si>
  <si>
    <r>
      <t xml:space="preserve">   731 555     </t>
    </r>
    <r>
      <rPr>
        <sz val="10"/>
        <rFont val="Arial"/>
        <family val="2"/>
        <charset val="204"/>
      </rPr>
      <t xml:space="preserve">
   667 544</t>
    </r>
  </si>
  <si>
    <r>
      <t xml:space="preserve">  4 926,96     </t>
    </r>
    <r>
      <rPr>
        <sz val="10"/>
        <rFont val="Arial"/>
        <family val="2"/>
        <charset val="204"/>
      </rPr>
      <t xml:space="preserve">
   0,00</t>
    </r>
  </si>
  <si>
    <t>61</t>
  </si>
  <si>
    <t>Демонтаж деревянных конструкций каркасов теплиц        
         1 м3</t>
  </si>
  <si>
    <r>
      <t xml:space="preserve">  9 997,80     </t>
    </r>
    <r>
      <rPr>
        <sz val="10"/>
        <rFont val="Arial"/>
        <family val="2"/>
        <charset val="204"/>
      </rPr>
      <t xml:space="preserve">
  9 614,08</t>
    </r>
  </si>
  <si>
    <r>
      <t xml:space="preserve">   950 940     </t>
    </r>
    <r>
      <rPr>
        <sz val="10"/>
        <rFont val="Arial"/>
        <family val="2"/>
        <charset val="204"/>
      </rPr>
      <t xml:space="preserve">
   914 443</t>
    </r>
  </si>
  <si>
    <t>62</t>
  </si>
  <si>
    <t xml:space="preserve">ГЭСН 26-1-54-1
нк.=89.00%
пр.=60.00%
</t>
  </si>
  <si>
    <t>Установка покрытия        
         100 м2 поверхности п</t>
  </si>
  <si>
    <t>147,3900</t>
  </si>
  <si>
    <r>
      <t xml:space="preserve">  9 968,74     </t>
    </r>
    <r>
      <rPr>
        <sz val="10"/>
        <rFont val="Arial"/>
        <family val="2"/>
        <charset val="204"/>
      </rPr>
      <t xml:space="preserve">
  5 617,93</t>
    </r>
  </si>
  <si>
    <r>
      <t xml:space="preserve">   523,05      </t>
    </r>
    <r>
      <rPr>
        <sz val="10"/>
        <rFont val="Arial"/>
        <family val="2"/>
        <charset val="204"/>
      </rPr>
      <t xml:space="preserve">
   0,00</t>
    </r>
  </si>
  <si>
    <r>
      <t xml:space="preserve">  1 469 293    </t>
    </r>
    <r>
      <rPr>
        <sz val="10"/>
        <rFont val="Arial"/>
        <family val="2"/>
        <charset val="204"/>
      </rPr>
      <t xml:space="preserve">
   828 026</t>
    </r>
  </si>
  <si>
    <r>
      <t xml:space="preserve">   77 093      </t>
    </r>
    <r>
      <rPr>
        <sz val="10"/>
        <rFont val="Arial"/>
        <family val="2"/>
        <charset val="204"/>
      </rPr>
      <t xml:space="preserve">
    0</t>
    </r>
  </si>
  <si>
    <r>
      <t xml:space="preserve">   736 943     </t>
    </r>
    <r>
      <rPr>
        <sz val="10"/>
        <rFont val="Arial"/>
        <family val="2"/>
        <charset val="204"/>
      </rPr>
      <t xml:space="preserve">
   496 816</t>
    </r>
  </si>
  <si>
    <r>
      <t xml:space="preserve">  4 713,53     </t>
    </r>
    <r>
      <rPr>
        <sz val="10"/>
        <rFont val="Arial"/>
        <family val="2"/>
        <charset val="204"/>
      </rPr>
      <t xml:space="preserve">
   0,00</t>
    </r>
  </si>
  <si>
    <t>63</t>
  </si>
  <si>
    <t>3.33.13.376
113-9462</t>
  </si>
  <si>
    <t>Пленка полиэтиленовая        
        м2</t>
  </si>
  <si>
    <t>29 478,0000</t>
  </si>
  <si>
    <t>29,41</t>
  </si>
  <si>
    <t xml:space="preserve"> 866 948</t>
  </si>
  <si>
    <t>64</t>
  </si>
  <si>
    <t>3.16.41.38
-
101-0792-00038</t>
  </si>
  <si>
    <t>Геотекстильное полотно Геоком Д-450        
        м2</t>
  </si>
  <si>
    <t>14 739,0000</t>
  </si>
  <si>
    <t>37,88</t>
  </si>
  <si>
    <t xml:space="preserve"> 558 313</t>
  </si>
  <si>
    <t>65</t>
  </si>
  <si>
    <t>3.33.1.536
101-1597</t>
  </si>
  <si>
    <t>Брезент  (С 10-ти кратной оборачиваемостью) *{прим.}        
        м2</t>
  </si>
  <si>
    <t>1 473,9000</t>
  </si>
  <si>
    <t>61,07</t>
  </si>
  <si>
    <t>90 011</t>
  </si>
  <si>
    <t>66</t>
  </si>
  <si>
    <t>Демонтаж покрытия        
         100 м2 поверхности п</t>
  </si>
  <si>
    <r>
      <t xml:space="preserve">  6 140,98     </t>
    </r>
    <r>
      <rPr>
        <sz val="10"/>
        <rFont val="Arial"/>
        <family val="2"/>
        <charset val="204"/>
      </rPr>
      <t xml:space="preserve">
  5 617,93</t>
    </r>
  </si>
  <si>
    <r>
      <t xml:space="preserve">   905 119     </t>
    </r>
    <r>
      <rPr>
        <sz val="10"/>
        <rFont val="Arial"/>
        <family val="2"/>
        <charset val="204"/>
      </rPr>
      <t xml:space="preserve">
   828 026</t>
    </r>
  </si>
  <si>
    <t>67</t>
  </si>
  <si>
    <t xml:space="preserve">ГЭСН 13-8-6-1
нк.=80.00%
пр.=60.00%
</t>
  </si>
  <si>
    <t>Искусственная сушка лакокрасочных покрытий        
         100 м2 поверхности</t>
  </si>
  <si>
    <t>25,5000</t>
  </si>
  <si>
    <r>
      <t xml:space="preserve">  10 549,02    </t>
    </r>
    <r>
      <rPr>
        <sz val="10"/>
        <rFont val="Arial"/>
        <family val="2"/>
        <charset val="204"/>
      </rPr>
      <t xml:space="preserve">
  294,42</t>
    </r>
  </si>
  <si>
    <r>
      <t xml:space="preserve">  10 254,60    </t>
    </r>
    <r>
      <rPr>
        <sz val="10"/>
        <rFont val="Arial"/>
        <family val="2"/>
        <charset val="204"/>
      </rPr>
      <t xml:space="preserve">
   0,00</t>
    </r>
  </si>
  <si>
    <r>
      <t xml:space="preserve">   269 000     </t>
    </r>
    <r>
      <rPr>
        <sz val="10"/>
        <rFont val="Arial"/>
        <family val="2"/>
        <charset val="204"/>
      </rPr>
      <t xml:space="preserve">
  7 508</t>
    </r>
  </si>
  <si>
    <r>
      <t xml:space="preserve">   261 492     </t>
    </r>
    <r>
      <rPr>
        <sz val="10"/>
        <rFont val="Arial"/>
        <family val="2"/>
        <charset val="204"/>
      </rPr>
      <t xml:space="preserve">
    0</t>
    </r>
  </si>
  <si>
    <r>
      <t xml:space="preserve">    6 006      </t>
    </r>
    <r>
      <rPr>
        <sz val="10"/>
        <rFont val="Arial"/>
        <family val="2"/>
        <charset val="204"/>
      </rPr>
      <t xml:space="preserve">
  4 505</t>
    </r>
  </si>
  <si>
    <r>
      <t xml:space="preserve">    43,35      </t>
    </r>
    <r>
      <rPr>
        <sz val="10"/>
        <rFont val="Arial"/>
        <family val="2"/>
        <charset val="204"/>
      </rPr>
      <t xml:space="preserve">
   0,00</t>
    </r>
  </si>
  <si>
    <t xml:space="preserve">АНТИКОРРОЗИОННОЕ ЛАКОКРАСОЧНОЕ ПОКРЫТИЕ МЕТАЛЛОКОНСТРУКЦИЙ        
</t>
  </si>
  <si>
    <t>68</t>
  </si>
  <si>
    <t xml:space="preserve">ГЭСН 14-2-15-1
нк.=80.00%
пр.=73.00%
</t>
  </si>
  <si>
    <t>Покрытие пленкой        
         100 м2 покрытия</t>
  </si>
  <si>
    <r>
      <t xml:space="preserve">  5 624,83     </t>
    </r>
    <r>
      <rPr>
        <sz val="10"/>
        <rFont val="Arial"/>
        <family val="2"/>
        <charset val="204"/>
      </rPr>
      <t xml:space="preserve">
  1 938,48</t>
    </r>
  </si>
  <si>
    <r>
      <t xml:space="preserve">    10,10      </t>
    </r>
    <r>
      <rPr>
        <sz val="10"/>
        <rFont val="Arial"/>
        <family val="2"/>
        <charset val="204"/>
      </rPr>
      <t xml:space="preserve">
   0,00</t>
    </r>
  </si>
  <si>
    <r>
      <t xml:space="preserve">   143 433     </t>
    </r>
    <r>
      <rPr>
        <sz val="10"/>
        <rFont val="Arial"/>
        <family val="2"/>
        <charset val="204"/>
      </rPr>
      <t xml:space="preserve">
  49 431</t>
    </r>
  </si>
  <si>
    <r>
      <t xml:space="preserve">    257        </t>
    </r>
    <r>
      <rPr>
        <sz val="10"/>
        <rFont val="Arial"/>
        <family val="2"/>
        <charset val="204"/>
      </rPr>
      <t xml:space="preserve">
    0</t>
    </r>
  </si>
  <si>
    <r>
      <t xml:space="preserve">   39 545      </t>
    </r>
    <r>
      <rPr>
        <sz val="10"/>
        <rFont val="Arial"/>
        <family val="2"/>
        <charset val="204"/>
      </rPr>
      <t xml:space="preserve">
  36 085</t>
    </r>
  </si>
  <si>
    <r>
      <t xml:space="preserve">   313,65      </t>
    </r>
    <r>
      <rPr>
        <sz val="10"/>
        <rFont val="Arial"/>
        <family val="2"/>
        <charset val="204"/>
      </rPr>
      <t xml:space="preserve">
   0,00</t>
    </r>
  </si>
  <si>
    <t>69</t>
  </si>
  <si>
    <t xml:space="preserve">ГЭСН 26-2-10-1
нк.=89.00%
пр.=60.00%
</t>
  </si>
  <si>
    <t>Нанесение химической смывки СП-6 за 1 раз        
         100 м2 покрытия</t>
  </si>
  <si>
    <r>
      <t xml:space="preserve">  64 842,56    </t>
    </r>
    <r>
      <rPr>
        <sz val="10"/>
        <rFont val="Arial"/>
        <family val="2"/>
        <charset val="204"/>
      </rPr>
      <t xml:space="preserve">
 64 127,20</t>
    </r>
  </si>
  <si>
    <r>
      <t xml:space="preserve">    60,16      </t>
    </r>
    <r>
      <rPr>
        <sz val="10"/>
        <rFont val="Arial"/>
        <family val="2"/>
        <charset val="204"/>
      </rPr>
      <t xml:space="preserve">
   0,00</t>
    </r>
  </si>
  <si>
    <r>
      <t xml:space="preserve">  1 653 485    </t>
    </r>
    <r>
      <rPr>
        <sz val="10"/>
        <rFont val="Arial"/>
        <family val="2"/>
        <charset val="204"/>
      </rPr>
      <t xml:space="preserve">
 1 635 244</t>
    </r>
  </si>
  <si>
    <r>
      <t xml:space="preserve">    1 534      </t>
    </r>
    <r>
      <rPr>
        <sz val="10"/>
        <rFont val="Arial"/>
        <family val="2"/>
        <charset val="204"/>
      </rPr>
      <t xml:space="preserve">
    0</t>
    </r>
  </si>
  <si>
    <r>
      <t xml:space="preserve">  1 455 367    </t>
    </r>
    <r>
      <rPr>
        <sz val="10"/>
        <rFont val="Arial"/>
        <family val="2"/>
        <charset val="204"/>
      </rPr>
      <t xml:space="preserve">
   981 146</t>
    </r>
  </si>
  <si>
    <r>
      <t xml:space="preserve">  9 052,50     </t>
    </r>
    <r>
      <rPr>
        <sz val="10"/>
        <rFont val="Arial"/>
        <family val="2"/>
        <charset val="204"/>
      </rPr>
      <t xml:space="preserve">
   0,00</t>
    </r>
  </si>
  <si>
    <t>70</t>
  </si>
  <si>
    <t>3.33.1.1605
101-3572</t>
  </si>
  <si>
    <t>Смывка СП-6        
        т</t>
  </si>
  <si>
    <t>1,6830</t>
  </si>
  <si>
    <t xml:space="preserve"> 118 652,57</t>
  </si>
  <si>
    <t xml:space="preserve"> 199 692</t>
  </si>
  <si>
    <t>71</t>
  </si>
  <si>
    <t>Прим. Гидроструйная очистка поверхности водой за 2 раза {КФ. ТОЗ=2.00, РР=2.00, ММ=2.00}        
         1 м2 очищаемой повер</t>
  </si>
  <si>
    <t>2 550,0000</t>
  </si>
  <si>
    <r>
      <t xml:space="preserve">   597,29      </t>
    </r>
    <r>
      <rPr>
        <sz val="10"/>
        <rFont val="Arial"/>
        <family val="2"/>
        <charset val="204"/>
      </rPr>
      <t xml:space="preserve">
  135,09</t>
    </r>
  </si>
  <si>
    <r>
      <t xml:space="preserve">   462,20      </t>
    </r>
    <r>
      <rPr>
        <sz val="10"/>
        <rFont val="Arial"/>
        <family val="2"/>
        <charset val="204"/>
      </rPr>
      <t xml:space="preserve">
  113,41</t>
    </r>
  </si>
  <si>
    <r>
      <t xml:space="preserve">  1 523 077    </t>
    </r>
    <r>
      <rPr>
        <sz val="10"/>
        <rFont val="Arial"/>
        <family val="2"/>
        <charset val="204"/>
      </rPr>
      <t xml:space="preserve">
   344 475</t>
    </r>
  </si>
  <si>
    <r>
      <t xml:space="preserve">  1 178 602    </t>
    </r>
    <r>
      <rPr>
        <sz val="10"/>
        <rFont val="Arial"/>
        <family val="2"/>
        <charset val="204"/>
      </rPr>
      <t xml:space="preserve">
   289 187</t>
    </r>
  </si>
  <si>
    <r>
      <t xml:space="preserve">   506 930     </t>
    </r>
    <r>
      <rPr>
        <sz val="10"/>
        <rFont val="Arial"/>
        <family val="2"/>
        <charset val="204"/>
      </rPr>
      <t xml:space="preserve">
   380 197</t>
    </r>
  </si>
  <si>
    <r>
      <t xml:space="preserve">  1 989,00     </t>
    </r>
    <r>
      <rPr>
        <sz val="10"/>
        <rFont val="Arial"/>
        <family val="2"/>
        <charset val="204"/>
      </rPr>
      <t xml:space="preserve">
  1 479,00</t>
    </r>
  </si>
  <si>
    <t>72</t>
  </si>
  <si>
    <t>3.33.34.2
411-0002</t>
  </si>
  <si>
    <t>Вода водопроводная        
        м3</t>
  </si>
  <si>
    <t>1 530,0000</t>
  </si>
  <si>
    <t>36,98</t>
  </si>
  <si>
    <t>56 579</t>
  </si>
  <si>
    <t>73</t>
  </si>
  <si>
    <t>Искусственная сушка        
         100 м2 поверхности</t>
  </si>
  <si>
    <r>
      <t xml:space="preserve">   337,47      </t>
    </r>
    <r>
      <rPr>
        <sz val="10"/>
        <rFont val="Arial"/>
        <family val="2"/>
        <charset val="204"/>
      </rPr>
      <t xml:space="preserve">
  294,42</t>
    </r>
  </si>
  <si>
    <r>
      <t xml:space="preserve">    43,04      </t>
    </r>
    <r>
      <rPr>
        <sz val="10"/>
        <rFont val="Arial"/>
        <family val="2"/>
        <charset val="204"/>
      </rPr>
      <t xml:space="preserve">
   0,00</t>
    </r>
  </si>
  <si>
    <r>
      <t xml:space="preserve">    8 605      </t>
    </r>
    <r>
      <rPr>
        <sz val="10"/>
        <rFont val="Arial"/>
        <family val="2"/>
        <charset val="204"/>
      </rPr>
      <t xml:space="preserve">
  7 508</t>
    </r>
  </si>
  <si>
    <r>
      <t xml:space="preserve">    1 098      </t>
    </r>
    <r>
      <rPr>
        <sz val="10"/>
        <rFont val="Arial"/>
        <family val="2"/>
        <charset val="204"/>
      </rPr>
      <t xml:space="preserve">
    0</t>
    </r>
  </si>
  <si>
    <t>74</t>
  </si>
  <si>
    <t xml:space="preserve">ГЭСНм 39-1-23-17
нк.=71.00%
пр.=52.00%
</t>
  </si>
  <si>
    <t>Обработка металлических поверхностей до степени шероховатости Rz 40 мкм (30% от общей площади)        
         1 м2</t>
  </si>
  <si>
    <t>765,0000</t>
  </si>
  <si>
    <r>
      <t xml:space="preserve">  2 067,39     </t>
    </r>
    <r>
      <rPr>
        <sz val="10"/>
        <rFont val="Arial"/>
        <family val="2"/>
        <charset val="204"/>
      </rPr>
      <t xml:space="preserve">
  1 999,90</t>
    </r>
  </si>
  <si>
    <r>
      <t xml:space="preserve">    67,49      </t>
    </r>
    <r>
      <rPr>
        <sz val="10"/>
        <rFont val="Arial"/>
        <family val="2"/>
        <charset val="204"/>
      </rPr>
      <t xml:space="preserve">
   0,00</t>
    </r>
  </si>
  <si>
    <r>
      <t xml:space="preserve">  1 581 553    </t>
    </r>
    <r>
      <rPr>
        <sz val="10"/>
        <rFont val="Arial"/>
        <family val="2"/>
        <charset val="204"/>
      </rPr>
      <t xml:space="preserve">
 1 529 924</t>
    </r>
  </si>
  <si>
    <r>
      <t xml:space="preserve">   51 628      </t>
    </r>
    <r>
      <rPr>
        <sz val="10"/>
        <rFont val="Arial"/>
        <family val="2"/>
        <charset val="204"/>
      </rPr>
      <t xml:space="preserve">
    0</t>
    </r>
  </si>
  <si>
    <r>
      <t xml:space="preserve">  1 086 246    </t>
    </r>
    <r>
      <rPr>
        <sz val="10"/>
        <rFont val="Arial"/>
        <family val="2"/>
        <charset val="204"/>
      </rPr>
      <t xml:space="preserve">
   795 561</t>
    </r>
  </si>
  <si>
    <r>
      <t xml:space="preserve">  7 726,50     </t>
    </r>
    <r>
      <rPr>
        <sz val="10"/>
        <rFont val="Arial"/>
        <family val="2"/>
        <charset val="204"/>
      </rPr>
      <t xml:space="preserve">
   0,00</t>
    </r>
  </si>
  <si>
    <t>75</t>
  </si>
  <si>
    <t xml:space="preserve">ГЭСН 13-7-2-2
нк.=80.00%
пр.=60.00%
</t>
  </si>
  <si>
    <t>Нанесение преобразователя ржавчины.        
         100 м2 обезжириваемо</t>
  </si>
  <si>
    <r>
      <t xml:space="preserve">  1 148,50     </t>
    </r>
    <r>
      <rPr>
        <sz val="10"/>
        <rFont val="Arial"/>
        <family val="2"/>
        <charset val="204"/>
      </rPr>
      <t xml:space="preserve">
  792,77</t>
    </r>
  </si>
  <si>
    <r>
      <t xml:space="preserve">    28,13      </t>
    </r>
    <r>
      <rPr>
        <sz val="10"/>
        <rFont val="Arial"/>
        <family val="2"/>
        <charset val="204"/>
      </rPr>
      <t xml:space="preserve">
   2,18</t>
    </r>
  </si>
  <si>
    <r>
      <t xml:space="preserve">   29 287      </t>
    </r>
    <r>
      <rPr>
        <sz val="10"/>
        <rFont val="Arial"/>
        <family val="2"/>
        <charset val="204"/>
      </rPr>
      <t xml:space="preserve">
  20 216</t>
    </r>
  </si>
  <si>
    <r>
      <t xml:space="preserve">    717        </t>
    </r>
    <r>
      <rPr>
        <sz val="10"/>
        <rFont val="Arial"/>
        <family val="2"/>
        <charset val="204"/>
      </rPr>
      <t xml:space="preserve">
   55</t>
    </r>
  </si>
  <si>
    <r>
      <t xml:space="preserve">   16 217      </t>
    </r>
    <r>
      <rPr>
        <sz val="10"/>
        <rFont val="Arial"/>
        <family val="2"/>
        <charset val="204"/>
      </rPr>
      <t xml:space="preserve">
  12 163</t>
    </r>
  </si>
  <si>
    <r>
      <t xml:space="preserve">   113,48      </t>
    </r>
    <r>
      <rPr>
        <sz val="10"/>
        <rFont val="Arial"/>
        <family val="2"/>
        <charset val="204"/>
      </rPr>
      <t xml:space="preserve">
   0,26</t>
    </r>
  </si>
  <si>
    <t>76</t>
  </si>
  <si>
    <t>3.19.99.68
-
113-9004-00001</t>
  </si>
  <si>
    <t>Преобразователь  ржавчины "Анкор-1"        
        кг</t>
  </si>
  <si>
    <t>841,5000</t>
  </si>
  <si>
    <t>40,80</t>
  </si>
  <si>
    <t>34 333</t>
  </si>
  <si>
    <t>77</t>
  </si>
  <si>
    <t xml:space="preserve">ГЭСН 13-6-4-1
нк.=80.00%
пр.=60.00%
</t>
  </si>
  <si>
    <t>Обеспыливание поверхности        
         1 м2 обеспыливаемой</t>
  </si>
  <si>
    <r>
      <t xml:space="preserve">    18,28      </t>
    </r>
    <r>
      <rPr>
        <sz val="10"/>
        <rFont val="Arial"/>
        <family val="2"/>
        <charset val="204"/>
      </rPr>
      <t xml:space="preserve">
  17,32</t>
    </r>
  </si>
  <si>
    <r>
      <t xml:space="preserve">    0,96       </t>
    </r>
    <r>
      <rPr>
        <sz val="10"/>
        <rFont val="Arial"/>
        <family val="2"/>
        <charset val="204"/>
      </rPr>
      <t xml:space="preserve">
   0,00</t>
    </r>
  </si>
  <si>
    <r>
      <t xml:space="preserve">   46 601      </t>
    </r>
    <r>
      <rPr>
        <sz val="10"/>
        <rFont val="Arial"/>
        <family val="2"/>
        <charset val="204"/>
      </rPr>
      <t xml:space="preserve">
  44 163</t>
    </r>
  </si>
  <si>
    <r>
      <t xml:space="preserve">    2 438      </t>
    </r>
    <r>
      <rPr>
        <sz val="10"/>
        <rFont val="Arial"/>
        <family val="2"/>
        <charset val="204"/>
      </rPr>
      <t xml:space="preserve">
    0</t>
    </r>
  </si>
  <si>
    <r>
      <t xml:space="preserve">   35 331      </t>
    </r>
    <r>
      <rPr>
        <sz val="10"/>
        <rFont val="Arial"/>
        <family val="2"/>
        <charset val="204"/>
      </rPr>
      <t xml:space="preserve">
  26 498</t>
    </r>
  </si>
  <si>
    <r>
      <t xml:space="preserve">   255,00      </t>
    </r>
    <r>
      <rPr>
        <sz val="10"/>
        <rFont val="Arial"/>
        <family val="2"/>
        <charset val="204"/>
      </rPr>
      <t xml:space="preserve">
   0,00</t>
    </r>
  </si>
  <si>
    <t>78</t>
  </si>
  <si>
    <t>Обезжиривание металлических поверхностей растворителем Р-5        
         100 м2 обезжириваемо</t>
  </si>
  <si>
    <t>79</t>
  </si>
  <si>
    <t>3.33.1.1587
101-2468</t>
  </si>
  <si>
    <t>Растворитель марки Р-5        
        т</t>
  </si>
  <si>
    <t>0,8415</t>
  </si>
  <si>
    <t>87 834,86</t>
  </si>
  <si>
    <t>73 913</t>
  </si>
  <si>
    <t>80</t>
  </si>
  <si>
    <t xml:space="preserve">ГЭСН 13-3-2-10
нк.=80.00%
пр.=60.00%
</t>
  </si>
  <si>
    <t>Огрунтовка металлических поверхностей за 1 раз  грунтовкой ЦИНОТАН        
         100 м2 окрашиваемой</t>
  </si>
  <si>
    <r>
      <t xml:space="preserve">   935,80      </t>
    </r>
    <r>
      <rPr>
        <sz val="10"/>
        <rFont val="Arial"/>
        <family val="2"/>
        <charset val="204"/>
      </rPr>
      <t xml:space="preserve">
  865,82</t>
    </r>
  </si>
  <si>
    <r>
      <t xml:space="preserve">    69,99      </t>
    </r>
    <r>
      <rPr>
        <sz val="10"/>
        <rFont val="Arial"/>
        <family val="2"/>
        <charset val="204"/>
      </rPr>
      <t xml:space="preserve">
   2,18</t>
    </r>
  </si>
  <si>
    <r>
      <t xml:space="preserve">   23 863      </t>
    </r>
    <r>
      <rPr>
        <sz val="10"/>
        <rFont val="Arial"/>
        <family val="2"/>
        <charset val="204"/>
      </rPr>
      <t xml:space="preserve">
  22 078</t>
    </r>
  </si>
  <si>
    <r>
      <t xml:space="preserve">    1 785      </t>
    </r>
    <r>
      <rPr>
        <sz val="10"/>
        <rFont val="Arial"/>
        <family val="2"/>
        <charset val="204"/>
      </rPr>
      <t xml:space="preserve">
   55</t>
    </r>
  </si>
  <si>
    <r>
      <t xml:space="preserve">   17 707      </t>
    </r>
    <r>
      <rPr>
        <sz val="10"/>
        <rFont val="Arial"/>
        <family val="2"/>
        <charset val="204"/>
      </rPr>
      <t xml:space="preserve">
  13 280</t>
    </r>
  </si>
  <si>
    <r>
      <t xml:space="preserve">   100,47      </t>
    </r>
    <r>
      <rPr>
        <sz val="10"/>
        <rFont val="Arial"/>
        <family val="2"/>
        <charset val="204"/>
      </rPr>
      <t xml:space="preserve">
   0,26</t>
    </r>
  </si>
  <si>
    <t>81</t>
  </si>
  <si>
    <t>3.19.99.37</t>
  </si>
  <si>
    <t>Композиция антикоррозионная цинконаполненная "Цинотан" ТУ 2312-017-12288779-99        
        кг</t>
  </si>
  <si>
    <t>1 479,0000</t>
  </si>
  <si>
    <t>326,02</t>
  </si>
  <si>
    <t xml:space="preserve"> 482 184</t>
  </si>
  <si>
    <t>82</t>
  </si>
  <si>
    <t>3.19.5.26</t>
  </si>
  <si>
    <t>Растворитель "Сольв-ур"        
        кг</t>
  </si>
  <si>
    <t>76,5000</t>
  </si>
  <si>
    <t>160,96</t>
  </si>
  <si>
    <t>12 313</t>
  </si>
  <si>
    <t>83</t>
  </si>
  <si>
    <t xml:space="preserve">ГЭСН 13-3-4-10
нк.=80.00%
пр.=60.00%
</t>
  </si>
  <si>
    <t>Прим.Окраска металлических огрунтованных поверхностей эмалью ПОЛИТОН-УР       (1 слой)        
         100 м2 окрашиваемой</t>
  </si>
  <si>
    <r>
      <t xml:space="preserve">   917,84      </t>
    </r>
    <r>
      <rPr>
        <sz val="10"/>
        <rFont val="Arial"/>
        <family val="2"/>
        <charset val="204"/>
      </rPr>
      <t xml:space="preserve">
  861,18</t>
    </r>
  </si>
  <si>
    <r>
      <t xml:space="preserve">    56,66      </t>
    </r>
    <r>
      <rPr>
        <sz val="10"/>
        <rFont val="Arial"/>
        <family val="2"/>
        <charset val="204"/>
      </rPr>
      <t xml:space="preserve">
   2,18</t>
    </r>
  </si>
  <si>
    <r>
      <t xml:space="preserve">   23 405      </t>
    </r>
    <r>
      <rPr>
        <sz val="10"/>
        <rFont val="Arial"/>
        <family val="2"/>
        <charset val="204"/>
      </rPr>
      <t xml:space="preserve">
  21 960</t>
    </r>
  </si>
  <si>
    <r>
      <t xml:space="preserve">    1 445      </t>
    </r>
    <r>
      <rPr>
        <sz val="10"/>
        <rFont val="Arial"/>
        <family val="2"/>
        <charset val="204"/>
      </rPr>
      <t xml:space="preserve">
   55</t>
    </r>
  </si>
  <si>
    <r>
      <t xml:space="preserve">   17 613      </t>
    </r>
    <r>
      <rPr>
        <sz val="10"/>
        <rFont val="Arial"/>
        <family val="2"/>
        <charset val="204"/>
      </rPr>
      <t xml:space="preserve">
  13 209</t>
    </r>
  </si>
  <si>
    <r>
      <t xml:space="preserve">   118,32      </t>
    </r>
    <r>
      <rPr>
        <sz val="10"/>
        <rFont val="Arial"/>
        <family val="2"/>
        <charset val="204"/>
      </rPr>
      <t xml:space="preserve">
   0,26</t>
    </r>
  </si>
  <si>
    <t>84</t>
  </si>
  <si>
    <t>3.19.2.97</t>
  </si>
  <si>
    <t>Эмаль ПОЛИТОН-УР (полиуретановая,одноупаковочная) ТУ 2312-029-12288779-2002        
        кг</t>
  </si>
  <si>
    <t>510,0000</t>
  </si>
  <si>
    <t>326,65</t>
  </si>
  <si>
    <t xml:space="preserve"> 166 592</t>
  </si>
  <si>
    <t>85</t>
  </si>
  <si>
    <t>4 104</t>
  </si>
  <si>
    <t>86</t>
  </si>
  <si>
    <t>Прим.Окраска металлических огрунтованных поверхностей эмалью ПОЛИТОН-УР(УФ) (1 слой)        
         100 м2 окрашиваемой</t>
  </si>
  <si>
    <t>87</t>
  </si>
  <si>
    <t>3.19.2.98</t>
  </si>
  <si>
    <t>Эмаль ПОЛИТОН-УР (УФ) (акрилуретановая, двухупаковочная) ТУ 2312-033-12288779-2002        
        кг</t>
  </si>
  <si>
    <t>484,5000</t>
  </si>
  <si>
    <t>443,22</t>
  </si>
  <si>
    <t xml:space="preserve"> 214 740</t>
  </si>
  <si>
    <t>88</t>
  </si>
  <si>
    <t>89</t>
  </si>
  <si>
    <t xml:space="preserve">ГЭСН 13-8-7-1
нк.=80.00%
пр.=60.00%
</t>
  </si>
  <si>
    <t>Прим. Контроль качества нанесенного лакокрасочного покрытия  на поверхность металлоконструкций        
         100 м2 поверхности</t>
  </si>
  <si>
    <r>
      <t xml:space="preserve">   404,40      </t>
    </r>
    <r>
      <rPr>
        <sz val="10"/>
        <rFont val="Arial"/>
        <family val="2"/>
        <charset val="204"/>
      </rPr>
      <t xml:space="preserve">
  404,40</t>
    </r>
  </si>
  <si>
    <r>
      <t xml:space="preserve">   10 312      </t>
    </r>
    <r>
      <rPr>
        <sz val="10"/>
        <rFont val="Arial"/>
        <family val="2"/>
        <charset val="204"/>
      </rPr>
      <t xml:space="preserve">
  10 312</t>
    </r>
  </si>
  <si>
    <r>
      <t xml:space="preserve">    8 250      </t>
    </r>
    <r>
      <rPr>
        <sz val="10"/>
        <rFont val="Arial"/>
        <family val="2"/>
        <charset val="204"/>
      </rPr>
      <t xml:space="preserve">
  6 187</t>
    </r>
  </si>
  <si>
    <r>
      <t xml:space="preserve">    57,89      </t>
    </r>
    <r>
      <rPr>
        <sz val="10"/>
        <rFont val="Arial"/>
        <family val="2"/>
        <charset val="204"/>
      </rPr>
      <t xml:space="preserve">
   0,00</t>
    </r>
  </si>
  <si>
    <t xml:space="preserve">Итого по разделу 4 (строительных работ)
</t>
  </si>
  <si>
    <r>
      <t xml:space="preserve">  13 849 907   </t>
    </r>
    <r>
      <rPr>
        <sz val="10"/>
        <rFont val="Arial"/>
        <family val="2"/>
        <charset val="204"/>
      </rPr>
      <t xml:space="preserve">
 7 219 934</t>
    </r>
  </si>
  <si>
    <r>
      <t xml:space="preserve">  1 730 338    </t>
    </r>
    <r>
      <rPr>
        <sz val="10"/>
        <rFont val="Arial"/>
        <family val="2"/>
        <charset val="204"/>
      </rPr>
      <t xml:space="preserve">
   289 465</t>
    </r>
  </si>
  <si>
    <t>82,1100</t>
  </si>
  <si>
    <t xml:space="preserve">  6 166 042    
    0</t>
  </si>
  <si>
    <t>61,6200</t>
  </si>
  <si>
    <t xml:space="preserve">  4 627 427    
    0</t>
  </si>
  <si>
    <t xml:space="preserve">Всего по разделу 4 (строительных работ)
</t>
  </si>
  <si>
    <r>
      <t xml:space="preserve">  24 643 375   </t>
    </r>
    <r>
      <rPr>
        <sz val="10"/>
        <rFont val="Arial"/>
        <family val="2"/>
        <charset val="204"/>
      </rPr>
      <t xml:space="preserve">
 7 219 934</t>
    </r>
  </si>
  <si>
    <t xml:space="preserve">Итого по смете без начислений  
</t>
  </si>
  <si>
    <r>
      <t xml:space="preserve">  58 628 135   </t>
    </r>
    <r>
      <rPr>
        <sz val="10"/>
        <rFont val="Arial"/>
        <family val="2"/>
        <charset val="204"/>
      </rPr>
      <t xml:space="preserve">
 12 456 179</t>
    </r>
  </si>
  <si>
    <r>
      <t xml:space="preserve">  13 105 039   </t>
    </r>
    <r>
      <rPr>
        <sz val="10"/>
        <rFont val="Arial"/>
        <family val="2"/>
        <charset val="204"/>
      </rPr>
      <t xml:space="preserve">
 2 716 994</t>
    </r>
  </si>
  <si>
    <t xml:space="preserve">Стоимость общестроительных работ       
</t>
  </si>
  <si>
    <r>
      <t xml:space="preserve">  58 628 135   </t>
    </r>
    <r>
      <rPr>
        <sz val="10"/>
        <rFont val="Arial"/>
        <family val="2"/>
        <charset val="204"/>
      </rPr>
      <t xml:space="preserve">
    0</t>
    </r>
  </si>
  <si>
    <t>Накладные расходы
 (коэфф. = 0.808)</t>
  </si>
  <si>
    <t>91,6200</t>
  </si>
  <si>
    <t xml:space="preserve">  13 902 104   
    0</t>
  </si>
  <si>
    <t>Сметная прибыль
 (коэфф. = 0.860)</t>
  </si>
  <si>
    <t>62,7400</t>
  </si>
  <si>
    <t xml:space="preserve">  9 519 644    
    0</t>
  </si>
  <si>
    <t xml:space="preserve">Всего, стоимость общестроительных работ
</t>
  </si>
  <si>
    <r>
      <t xml:space="preserve">  82 049 883   </t>
    </r>
    <r>
      <rPr>
        <sz val="10"/>
        <rFont val="Arial"/>
        <family val="2"/>
        <charset val="204"/>
      </rPr>
      <t xml:space="preserve">
    0</t>
    </r>
  </si>
  <si>
    <t xml:space="preserve">Всего по смете   
</t>
  </si>
  <si>
    <r>
      <t xml:space="preserve">  82 049 883   </t>
    </r>
    <r>
      <rPr>
        <sz val="10"/>
        <rFont val="Arial"/>
        <family val="2"/>
        <charset val="204"/>
      </rPr>
      <t xml:space="preserve">
 12 456 179</t>
    </r>
  </si>
  <si>
    <t xml:space="preserve">Трудозатраты строителей
</t>
  </si>
  <si>
    <t>65 242,6900</t>
  </si>
  <si>
    <t xml:space="preserve">Трудозатраты машинистов
</t>
  </si>
  <si>
    <t>13 358,0000</t>
  </si>
  <si>
    <t xml:space="preserve">Нормативная трудоёмкость
</t>
  </si>
  <si>
    <t>Стоимость единицы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</si>
</sst>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0"/>
    <numFmt numFmtId="165" formatCode="#,##0.0000"/>
    <numFmt numFmtId="166" formatCode="0.0000000000"/>
  </numFmts>
  <fonts count="31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.5"/>
      <name val="Arial cyr"/>
      <family val="2"/>
      <charset val="204"/>
    </font>
    <font>
      <sz val="8.5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9.5"/>
      <name val="Arial cyr"/>
      <family val="2"/>
      <charset val="204"/>
    </font>
    <font>
      <b/>
      <sz val="8.5"/>
      <name val="Arial cyr"/>
      <family val="2"/>
      <charset val="204"/>
    </font>
    <font>
      <u/>
      <sz val="10"/>
      <name val="Arial CYR"/>
      <family val="2"/>
      <charset val="204"/>
    </font>
    <font>
      <b/>
      <sz val="9"/>
      <name val="Arial cyr"/>
      <family val="2"/>
      <charset val="204"/>
    </font>
    <font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color theme="0" tint="-0.249977111117893"/>
      <name val="Arial Cyr"/>
      <charset val="204"/>
    </font>
    <font>
      <b/>
      <sz val="10"/>
      <color theme="0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344">
    <xf numFmtId="0" fontId="0" fillId="0" borderId="0" xfId="0"/>
    <xf numFmtId="49" fontId="7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top" wrapText="1"/>
    </xf>
    <xf numFmtId="49" fontId="7" fillId="0" borderId="1" xfId="37" applyNumberFormat="1" applyFont="1" applyFill="1" applyBorder="1" applyAlignment="1">
      <alignment horizontal="center" vertical="center"/>
    </xf>
    <xf numFmtId="0" fontId="8" fillId="0" borderId="2" xfId="37" applyFont="1" applyFill="1" applyBorder="1" applyAlignment="1">
      <alignment horizontal="left" vertical="center" wrapText="1"/>
    </xf>
    <xf numFmtId="0" fontId="7" fillId="2" borderId="0" xfId="33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0" xfId="25" applyFont="1" applyFill="1" applyBorder="1" applyAlignment="1">
      <alignment horizontal="left" vertical="center" wrapText="1"/>
    </xf>
    <xf numFmtId="0" fontId="8" fillId="2" borderId="0" xfId="37" applyFont="1" applyFill="1" applyBorder="1" applyAlignment="1">
      <alignment vertical="center" wrapText="1"/>
    </xf>
    <xf numFmtId="0" fontId="8" fillId="2" borderId="0" xfId="25" applyFont="1" applyFill="1" applyBorder="1" applyAlignment="1">
      <alignment vertical="center"/>
    </xf>
    <xf numFmtId="0" fontId="8" fillId="2" borderId="0" xfId="25" applyFont="1" applyFill="1" applyBorder="1" applyAlignment="1">
      <alignment vertical="top"/>
    </xf>
    <xf numFmtId="0" fontId="7" fillId="2" borderId="1" xfId="35" applyFont="1" applyFill="1" applyBorder="1" applyAlignment="1">
      <alignment horizontal="center" vertical="top"/>
    </xf>
    <xf numFmtId="0" fontId="7" fillId="2" borderId="1" xfId="37" applyFont="1" applyFill="1" applyBorder="1" applyAlignment="1">
      <alignment horizontal="center" vertical="top"/>
    </xf>
    <xf numFmtId="0" fontId="8" fillId="2" borderId="0" xfId="25" applyFont="1" applyFill="1" applyBorder="1" applyAlignment="1">
      <alignment horizontal="center" vertical="top"/>
    </xf>
    <xf numFmtId="14" fontId="7" fillId="2" borderId="1" xfId="37" applyNumberFormat="1" applyFont="1" applyFill="1" applyBorder="1" applyAlignment="1">
      <alignment horizontal="center" vertical="top"/>
    </xf>
    <xf numFmtId="0" fontId="7" fillId="2" borderId="1" xfId="25" applyFont="1" applyFill="1" applyBorder="1" applyAlignment="1">
      <alignment horizontal="center" vertical="top" wrapText="1"/>
    </xf>
    <xf numFmtId="0" fontId="7" fillId="2" borderId="0" xfId="25" applyFont="1" applyFill="1" applyBorder="1" applyAlignment="1">
      <alignment horizontal="center" vertical="top"/>
    </xf>
    <xf numFmtId="0" fontId="8" fillId="2" borderId="3" xfId="25" applyFont="1" applyFill="1" applyBorder="1" applyAlignment="1">
      <alignment horizontal="center" vertical="top"/>
    </xf>
    <xf numFmtId="0" fontId="8" fillId="2" borderId="0" xfId="17" applyFont="1" applyFill="1" applyBorder="1" applyAlignment="1">
      <alignment vertical="top"/>
    </xf>
    <xf numFmtId="0" fontId="8" fillId="2" borderId="0" xfId="17" applyFont="1" applyFill="1" applyBorder="1" applyAlignment="1">
      <alignment horizontal="center" vertical="top"/>
    </xf>
    <xf numFmtId="0" fontId="7" fillId="2" borderId="1" xfId="17" applyFont="1" applyFill="1" applyBorder="1" applyAlignment="1">
      <alignment horizontal="center" vertical="top"/>
    </xf>
    <xf numFmtId="49" fontId="7" fillId="2" borderId="4" xfId="36" applyNumberFormat="1" applyFont="1" applyFill="1" applyBorder="1" applyAlignment="1">
      <alignment horizontal="center" vertical="top" wrapText="1"/>
    </xf>
    <xf numFmtId="14" fontId="8" fillId="2" borderId="1" xfId="36" applyNumberFormat="1" applyFont="1" applyFill="1" applyBorder="1" applyAlignment="1">
      <alignment horizontal="center" vertical="top"/>
    </xf>
    <xf numFmtId="14" fontId="8" fillId="2" borderId="1" xfId="35" applyNumberFormat="1" applyFont="1" applyFill="1" applyBorder="1" applyAlignment="1">
      <alignment horizontal="center" vertical="top"/>
    </xf>
    <xf numFmtId="0" fontId="8" fillId="2" borderId="0" xfId="32" applyFont="1" applyFill="1" applyBorder="1" applyAlignment="1">
      <alignment horizontal="center"/>
    </xf>
    <xf numFmtId="0" fontId="7" fillId="0" borderId="1" xfId="13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top"/>
    </xf>
    <xf numFmtId="0" fontId="8" fillId="0" borderId="5" xfId="23" applyFont="1" applyBorder="1" applyAlignment="1">
      <alignment horizontal="left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7" fillId="0" borderId="1" xfId="23" applyNumberFormat="1" applyFont="1" applyBorder="1" applyAlignment="1">
      <alignment horizontal="center" vertical="center" wrapText="1"/>
    </xf>
    <xf numFmtId="4" fontId="8" fillId="0" borderId="1" xfId="20" applyNumberFormat="1" applyFont="1" applyFill="1" applyBorder="1" applyAlignment="1">
      <alignment horizontal="center" vertical="center" wrapText="1"/>
    </xf>
    <xf numFmtId="3" fontId="8" fillId="0" borderId="1" xfId="20" applyNumberFormat="1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8" fillId="0" borderId="0" xfId="0" applyFont="1"/>
    <xf numFmtId="0" fontId="7" fillId="0" borderId="1" xfId="32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center" vertical="center" wrapText="1"/>
    </xf>
    <xf numFmtId="4" fontId="7" fillId="0" borderId="1" xfId="20" applyNumberFormat="1" applyFont="1" applyFill="1" applyBorder="1" applyAlignment="1">
      <alignment horizontal="right" vertical="center" wrapText="1"/>
    </xf>
    <xf numFmtId="4" fontId="7" fillId="0" borderId="1" xfId="20" applyNumberFormat="1" applyFont="1" applyFill="1" applyBorder="1" applyAlignment="1">
      <alignment horizontal="center" vertical="center" wrapText="1"/>
    </xf>
    <xf numFmtId="166" fontId="7" fillId="0" borderId="0" xfId="0" applyNumberFormat="1" applyFont="1"/>
    <xf numFmtId="0" fontId="7" fillId="0" borderId="0" xfId="0" applyFont="1"/>
    <xf numFmtId="0" fontId="26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center" wrapText="1"/>
    </xf>
    <xf numFmtId="10" fontId="26" fillId="3" borderId="1" xfId="0" applyNumberFormat="1" applyFont="1" applyFill="1" applyBorder="1" applyAlignment="1">
      <alignment vertical="top" wrapText="1"/>
    </xf>
    <xf numFmtId="4" fontId="26" fillId="3" borderId="1" xfId="0" applyNumberFormat="1" applyFont="1" applyFill="1" applyBorder="1" applyAlignment="1">
      <alignment horizontal="right" vertical="top" wrapText="1"/>
    </xf>
    <xf numFmtId="0" fontId="26" fillId="3" borderId="0" xfId="0" applyFont="1" applyFill="1" applyBorder="1" applyAlignment="1">
      <alignment wrapText="1"/>
    </xf>
    <xf numFmtId="0" fontId="7" fillId="0" borderId="1" xfId="3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center" vertical="center" wrapText="1"/>
    </xf>
    <xf numFmtId="165" fontId="7" fillId="0" borderId="1" xfId="23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vertical="top" wrapText="1"/>
    </xf>
    <xf numFmtId="4" fontId="26" fillId="3" borderId="3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right" vertical="top" wrapText="1"/>
    </xf>
    <xf numFmtId="0" fontId="7" fillId="3" borderId="0" xfId="33" applyFont="1" applyFill="1" applyBorder="1" applyAlignment="1">
      <alignment vertical="center"/>
    </xf>
    <xf numFmtId="0" fontId="7" fillId="3" borderId="7" xfId="0" applyFont="1" applyFill="1" applyBorder="1" applyAlignment="1">
      <alignment vertical="top" wrapText="1"/>
    </xf>
    <xf numFmtId="4" fontId="7" fillId="3" borderId="6" xfId="0" applyNumberFormat="1" applyFont="1" applyFill="1" applyBorder="1" applyAlignment="1">
      <alignment wrapText="1"/>
    </xf>
    <xf numFmtId="4" fontId="7" fillId="3" borderId="1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right" wrapText="1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right" wrapText="1"/>
    </xf>
    <xf numFmtId="4" fontId="8" fillId="3" borderId="6" xfId="0" applyNumberFormat="1" applyFont="1" applyFill="1" applyBorder="1" applyAlignment="1">
      <alignment wrapText="1"/>
    </xf>
    <xf numFmtId="4" fontId="8" fillId="3" borderId="1" xfId="0" applyNumberFormat="1" applyFont="1" applyFill="1" applyBorder="1" applyAlignment="1">
      <alignment wrapText="1"/>
    </xf>
    <xf numFmtId="4" fontId="8" fillId="3" borderId="8" xfId="0" applyNumberFormat="1" applyFont="1" applyFill="1" applyBorder="1" applyAlignment="1">
      <alignment horizontal="right" wrapText="1"/>
    </xf>
    <xf numFmtId="2" fontId="27" fillId="3" borderId="0" xfId="33" applyNumberFormat="1" applyFont="1" applyFill="1" applyBorder="1" applyAlignment="1">
      <alignment wrapText="1"/>
    </xf>
    <xf numFmtId="4" fontId="7" fillId="3" borderId="8" xfId="0" applyNumberFormat="1" applyFont="1" applyFill="1" applyBorder="1" applyAlignment="1">
      <alignment wrapText="1"/>
    </xf>
    <xf numFmtId="4" fontId="8" fillId="3" borderId="9" xfId="0" applyNumberFormat="1" applyFont="1" applyFill="1" applyBorder="1" applyAlignment="1">
      <alignment wrapText="1"/>
    </xf>
    <xf numFmtId="4" fontId="8" fillId="3" borderId="10" xfId="0" applyNumberFormat="1" applyFont="1" applyFill="1" applyBorder="1" applyAlignment="1">
      <alignment wrapText="1"/>
    </xf>
    <xf numFmtId="2" fontId="27" fillId="3" borderId="6" xfId="33" applyNumberFormat="1" applyFont="1" applyFill="1" applyBorder="1" applyAlignment="1">
      <alignment wrapText="1"/>
    </xf>
    <xf numFmtId="0" fontId="8" fillId="3" borderId="0" xfId="5" applyFont="1" applyFill="1" applyBorder="1" applyAlignment="1">
      <alignment wrapText="1"/>
    </xf>
    <xf numFmtId="0" fontId="7" fillId="3" borderId="0" xfId="5" applyFont="1" applyFill="1" applyBorder="1" applyAlignment="1">
      <alignment wrapText="1"/>
    </xf>
    <xf numFmtId="0" fontId="8" fillId="3" borderId="11" xfId="5" applyFont="1" applyFill="1" applyBorder="1" applyAlignment="1">
      <alignment wrapText="1"/>
    </xf>
    <xf numFmtId="0" fontId="7" fillId="3" borderId="0" xfId="5" applyFont="1" applyFill="1" applyBorder="1" applyAlignment="1">
      <alignment horizontal="center" vertical="top"/>
    </xf>
    <xf numFmtId="0" fontId="7" fillId="3" borderId="0" xfId="33" applyFont="1" applyFill="1" applyBorder="1"/>
    <xf numFmtId="0" fontId="7" fillId="0" borderId="0" xfId="33" applyFont="1" applyFill="1" applyBorder="1"/>
    <xf numFmtId="0" fontId="8" fillId="4" borderId="11" xfId="5" applyFont="1" applyFill="1" applyBorder="1" applyAlignment="1"/>
    <xf numFmtId="0" fontId="7" fillId="4" borderId="0" xfId="4" applyFont="1" applyFill="1" applyBorder="1" applyAlignment="1">
      <alignment wrapText="1"/>
    </xf>
    <xf numFmtId="0" fontId="7" fillId="4" borderId="0" xfId="4" applyFont="1" applyFill="1" applyBorder="1" applyAlignment="1">
      <alignment vertical="center"/>
    </xf>
    <xf numFmtId="0" fontId="7" fillId="4" borderId="12" xfId="4" applyFont="1" applyFill="1" applyBorder="1" applyAlignment="1">
      <alignment vertical="center"/>
    </xf>
    <xf numFmtId="0" fontId="8" fillId="4" borderId="11" xfId="5" applyFont="1" applyFill="1" applyBorder="1" applyAlignment="1">
      <alignment vertical="top"/>
    </xf>
    <xf numFmtId="0" fontId="7" fillId="4" borderId="13" xfId="4" applyFont="1" applyFill="1" applyBorder="1" applyAlignment="1">
      <alignment wrapText="1"/>
    </xf>
    <xf numFmtId="0" fontId="7" fillId="4" borderId="0" xfId="5" applyFont="1" applyFill="1" applyBorder="1" applyAlignment="1">
      <alignment wrapText="1"/>
    </xf>
    <xf numFmtId="0" fontId="7" fillId="4" borderId="13" xfId="5" applyFont="1" applyFill="1" applyBorder="1" applyAlignment="1">
      <alignment wrapText="1"/>
    </xf>
    <xf numFmtId="0" fontId="8" fillId="4" borderId="11" xfId="5" applyFont="1" applyFill="1" applyBorder="1" applyAlignment="1">
      <alignment wrapText="1"/>
    </xf>
    <xf numFmtId="0" fontId="7" fillId="4" borderId="0" xfId="5" applyFont="1" applyFill="1" applyBorder="1" applyAlignment="1">
      <alignment horizontal="center" vertical="top"/>
    </xf>
    <xf numFmtId="0" fontId="7" fillId="4" borderId="12" xfId="5" applyFont="1" applyFill="1" applyBorder="1" applyAlignment="1">
      <alignment wrapText="1"/>
    </xf>
    <xf numFmtId="0" fontId="7" fillId="4" borderId="0" xfId="5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7" fillId="0" borderId="0" xfId="33" applyFont="1" applyFill="1" applyBorder="1" applyAlignment="1">
      <alignment wrapText="1"/>
    </xf>
    <xf numFmtId="164" fontId="7" fillId="0" borderId="0" xfId="33" applyNumberFormat="1" applyFont="1" applyFill="1" applyBorder="1" applyAlignment="1">
      <alignment wrapText="1"/>
    </xf>
    <xf numFmtId="2" fontId="7" fillId="0" borderId="0" xfId="33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165" fontId="8" fillId="0" borderId="14" xfId="0" applyNumberFormat="1" applyFont="1" applyBorder="1"/>
    <xf numFmtId="4" fontId="7" fillId="0" borderId="14" xfId="20" applyNumberFormat="1" applyFont="1" applyFill="1" applyBorder="1" applyAlignment="1">
      <alignment horizontal="center" vertical="center" wrapText="1"/>
    </xf>
    <xf numFmtId="0" fontId="12" fillId="0" borderId="0" xfId="14" applyFont="1" applyAlignment="1">
      <alignment wrapText="1"/>
    </xf>
    <xf numFmtId="164" fontId="12" fillId="0" borderId="0" xfId="14" applyNumberFormat="1" applyFont="1" applyAlignment="1">
      <alignment wrapText="1"/>
    </xf>
    <xf numFmtId="0" fontId="12" fillId="0" borderId="0" xfId="14" applyFont="1" applyBorder="1" applyAlignment="1">
      <alignment wrapText="1"/>
    </xf>
    <xf numFmtId="0" fontId="12" fillId="0" borderId="0" xfId="14" applyFont="1"/>
    <xf numFmtId="0" fontId="13" fillId="0" borderId="0" xfId="14" applyFont="1"/>
    <xf numFmtId="0" fontId="13" fillId="0" borderId="0" xfId="14" applyFont="1" applyAlignment="1">
      <alignment wrapText="1"/>
    </xf>
    <xf numFmtId="164" fontId="13" fillId="0" borderId="0" xfId="14" applyNumberFormat="1" applyFont="1" applyAlignment="1">
      <alignment horizontal="left" vertical="top" wrapText="1"/>
    </xf>
    <xf numFmtId="0" fontId="13" fillId="0" borderId="0" xfId="14" applyFont="1" applyAlignment="1">
      <alignment vertical="top"/>
    </xf>
    <xf numFmtId="0" fontId="13" fillId="0" borderId="0" xfId="14" applyFont="1" applyAlignment="1">
      <alignment vertical="top" wrapText="1"/>
    </xf>
    <xf numFmtId="2" fontId="16" fillId="0" borderId="0" xfId="14" applyNumberFormat="1" applyFont="1" applyAlignment="1">
      <alignment horizontal="center" wrapText="1"/>
    </xf>
    <xf numFmtId="0" fontId="17" fillId="0" borderId="0" xfId="14" applyFont="1" applyAlignment="1">
      <alignment horizontal="center" wrapText="1"/>
    </xf>
    <xf numFmtId="0" fontId="19" fillId="0" borderId="0" xfId="14" applyFont="1" applyAlignment="1">
      <alignment horizontal="left" wrapText="1"/>
    </xf>
    <xf numFmtId="164" fontId="19" fillId="0" borderId="0" xfId="14" applyNumberFormat="1" applyFont="1" applyAlignment="1">
      <alignment wrapText="1"/>
    </xf>
    <xf numFmtId="0" fontId="20" fillId="0" borderId="0" xfId="14" applyFont="1" applyAlignment="1">
      <alignment wrapText="1"/>
    </xf>
    <xf numFmtId="0" fontId="13" fillId="0" borderId="0" xfId="14" applyFont="1" applyAlignment="1">
      <alignment horizontal="left"/>
    </xf>
    <xf numFmtId="0" fontId="20" fillId="0" borderId="0" xfId="14" applyFont="1" applyAlignment="1">
      <alignment horizontal="left" wrapText="1"/>
    </xf>
    <xf numFmtId="0" fontId="13" fillId="0" borderId="0" xfId="14" applyFont="1" applyAlignment="1">
      <alignment horizontal="left" wrapText="1"/>
    </xf>
    <xf numFmtId="0" fontId="19" fillId="0" borderId="0" xfId="14" applyFont="1" applyBorder="1" applyAlignment="1">
      <alignment wrapText="1"/>
    </xf>
    <xf numFmtId="0" fontId="14" fillId="0" borderId="1" xfId="14" applyFont="1" applyBorder="1" applyAlignment="1">
      <alignment horizontal="center" vertical="center" wrapText="1"/>
    </xf>
    <xf numFmtId="0" fontId="16" fillId="0" borderId="5" xfId="14" applyFont="1" applyBorder="1" applyAlignment="1">
      <alignment horizontal="center" vertical="center" wrapText="1"/>
    </xf>
    <xf numFmtId="0" fontId="14" fillId="0" borderId="5" xfId="14" applyFont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12" fillId="0" borderId="1" xfId="14" applyNumberFormat="1" applyFont="1" applyBorder="1" applyAlignment="1">
      <alignment horizontal="center" wrapText="1"/>
    </xf>
    <xf numFmtId="0" fontId="12" fillId="0" borderId="1" xfId="14" applyFont="1" applyBorder="1" applyAlignment="1">
      <alignment horizontal="center" wrapText="1"/>
    </xf>
    <xf numFmtId="0" fontId="12" fillId="0" borderId="1" xfId="14" applyFont="1" applyBorder="1" applyAlignment="1">
      <alignment horizontal="center"/>
    </xf>
    <xf numFmtId="0" fontId="1" fillId="0" borderId="5" xfId="14" applyBorder="1" applyAlignment="1">
      <alignment horizontal="center" vertical="top"/>
    </xf>
    <xf numFmtId="0" fontId="1" fillId="0" borderId="5" xfId="14" applyBorder="1" applyAlignment="1">
      <alignment horizontal="left" vertical="top" wrapText="1"/>
    </xf>
    <xf numFmtId="0" fontId="2" fillId="0" borderId="5" xfId="14" applyFont="1" applyBorder="1" applyAlignment="1">
      <alignment horizontal="left" vertical="top" wrapText="1"/>
    </xf>
    <xf numFmtId="164" fontId="1" fillId="0" borderId="5" xfId="14" applyNumberFormat="1" applyFont="1" applyBorder="1" applyAlignment="1">
      <alignment horizontal="center" vertical="top" wrapText="1"/>
    </xf>
    <xf numFmtId="4" fontId="22" fillId="0" borderId="5" xfId="14" applyNumberFormat="1" applyFont="1" applyBorder="1" applyAlignment="1">
      <alignment horizontal="center" vertical="top" wrapText="1"/>
    </xf>
    <xf numFmtId="3" fontId="22" fillId="0" borderId="5" xfId="14" applyNumberFormat="1" applyFont="1" applyBorder="1" applyAlignment="1">
      <alignment horizontal="center" vertical="top" wrapText="1"/>
    </xf>
    <xf numFmtId="0" fontId="1" fillId="0" borderId="16" xfId="14" applyBorder="1" applyAlignment="1">
      <alignment horizontal="center" vertical="top"/>
    </xf>
    <xf numFmtId="0" fontId="1" fillId="0" borderId="16" xfId="14" applyBorder="1" applyAlignment="1">
      <alignment horizontal="left" vertical="top" wrapText="1"/>
    </xf>
    <xf numFmtId="0" fontId="2" fillId="0" borderId="16" xfId="14" applyFont="1" applyBorder="1" applyAlignment="1">
      <alignment horizontal="left" vertical="top" wrapText="1"/>
    </xf>
    <xf numFmtId="164" fontId="1" fillId="0" borderId="16" xfId="14" applyNumberFormat="1" applyFont="1" applyBorder="1" applyAlignment="1">
      <alignment horizontal="center" vertical="top" wrapText="1"/>
    </xf>
    <xf numFmtId="4" fontId="22" fillId="0" borderId="16" xfId="14" applyNumberFormat="1" applyFont="1" applyBorder="1" applyAlignment="1">
      <alignment horizontal="center" vertical="top" wrapText="1"/>
    </xf>
    <xf numFmtId="3" fontId="22" fillId="0" borderId="16" xfId="14" applyNumberFormat="1" applyFont="1" applyBorder="1" applyAlignment="1">
      <alignment horizontal="center" vertical="top" wrapText="1"/>
    </xf>
    <xf numFmtId="4" fontId="1" fillId="0" borderId="16" xfId="14" applyNumberFormat="1" applyFont="1" applyBorder="1" applyAlignment="1">
      <alignment horizontal="center" vertical="top" wrapText="1"/>
    </xf>
    <xf numFmtId="3" fontId="1" fillId="0" borderId="16" xfId="14" applyNumberFormat="1" applyFont="1" applyBorder="1" applyAlignment="1">
      <alignment horizontal="center" vertical="top" wrapText="1"/>
    </xf>
    <xf numFmtId="4" fontId="1" fillId="0" borderId="5" xfId="14" applyNumberFormat="1" applyFont="1" applyBorder="1" applyAlignment="1">
      <alignment horizontal="center" vertical="top" wrapText="1"/>
    </xf>
    <xf numFmtId="3" fontId="1" fillId="0" borderId="5" xfId="14" applyNumberFormat="1" applyFont="1" applyBorder="1" applyAlignment="1">
      <alignment horizontal="center" vertical="top" wrapText="1"/>
    </xf>
    <xf numFmtId="0" fontId="1" fillId="0" borderId="4" xfId="14" applyBorder="1" applyAlignment="1">
      <alignment horizontal="center" vertical="top"/>
    </xf>
    <xf numFmtId="0" fontId="1" fillId="0" borderId="4" xfId="14" applyBorder="1" applyAlignment="1">
      <alignment horizontal="left" vertical="top" wrapText="1"/>
    </xf>
    <xf numFmtId="0" fontId="2" fillId="0" borderId="4" xfId="14" applyFont="1" applyBorder="1" applyAlignment="1">
      <alignment horizontal="left" vertical="top" wrapText="1"/>
    </xf>
    <xf numFmtId="164" fontId="1" fillId="0" borderId="4" xfId="14" applyNumberFormat="1" applyFont="1" applyBorder="1" applyAlignment="1">
      <alignment horizontal="center" vertical="top" wrapText="1"/>
    </xf>
    <xf numFmtId="4" fontId="1" fillId="0" borderId="4" xfId="14" applyNumberFormat="1" applyFont="1" applyBorder="1" applyAlignment="1">
      <alignment horizontal="center" vertical="top" wrapText="1"/>
    </xf>
    <xf numFmtId="3" fontId="1" fillId="0" borderId="4" xfId="14" applyNumberFormat="1" applyFont="1" applyBorder="1" applyAlignment="1">
      <alignment horizontal="center" vertical="top" wrapText="1"/>
    </xf>
    <xf numFmtId="0" fontId="12" fillId="0" borderId="0" xfId="14" applyFont="1" applyAlignment="1">
      <alignment horizontal="left" wrapText="1"/>
    </xf>
    <xf numFmtId="164" fontId="12" fillId="0" borderId="0" xfId="14" applyNumberFormat="1" applyFont="1" applyAlignment="1">
      <alignment horizontal="left" wrapText="1"/>
    </xf>
    <xf numFmtId="0" fontId="1" fillId="0" borderId="0" xfId="14" applyBorder="1" applyAlignment="1">
      <alignment horizontal="center" vertical="top"/>
    </xf>
    <xf numFmtId="164" fontId="13" fillId="0" borderId="0" xfId="14" applyNumberFormat="1" applyFont="1" applyAlignment="1">
      <alignment horizontal="left" wrapText="1"/>
    </xf>
    <xf numFmtId="164" fontId="13" fillId="0" borderId="0" xfId="14" applyNumberFormat="1" applyFont="1" applyAlignment="1">
      <alignment wrapText="1"/>
    </xf>
    <xf numFmtId="4" fontId="7" fillId="2" borderId="1" xfId="34" applyNumberFormat="1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top" wrapText="1"/>
    </xf>
    <xf numFmtId="0" fontId="7" fillId="2" borderId="0" xfId="4" applyFont="1" applyFill="1" applyAlignment="1">
      <alignment wrapText="1"/>
    </xf>
    <xf numFmtId="0" fontId="7" fillId="2" borderId="0" xfId="35" applyFont="1" applyFill="1" applyBorder="1" applyAlignment="1">
      <alignment vertical="top" wrapText="1"/>
    </xf>
    <xf numFmtId="0" fontId="7" fillId="2" borderId="0" xfId="34" applyFont="1" applyFill="1" applyBorder="1"/>
    <xf numFmtId="0" fontId="7" fillId="2" borderId="0" xfId="34" applyFont="1" applyFill="1" applyBorder="1" applyAlignment="1">
      <alignment horizontal="center" vertical="center"/>
    </xf>
    <xf numFmtId="0" fontId="7" fillId="2" borderId="11" xfId="4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left" vertical="center" wrapText="1"/>
    </xf>
    <xf numFmtId="0" fontId="7" fillId="2" borderId="0" xfId="4" applyFont="1" applyFill="1" applyBorder="1" applyAlignment="1">
      <alignment horizontal="center" vertical="center" wrapText="1"/>
    </xf>
    <xf numFmtId="4" fontId="7" fillId="2" borderId="0" xfId="4" applyNumberFormat="1" applyFont="1" applyFill="1" applyBorder="1" applyAlignment="1">
      <alignment horizontal="center" vertical="center" wrapText="1"/>
    </xf>
    <xf numFmtId="3" fontId="8" fillId="2" borderId="0" xfId="4" applyNumberFormat="1" applyFont="1" applyFill="1" applyBorder="1" applyAlignment="1">
      <alignment horizontal="right" vertical="center" wrapText="1"/>
    </xf>
    <xf numFmtId="3" fontId="8" fillId="2" borderId="12" xfId="4" applyNumberFormat="1" applyFont="1" applyFill="1" applyBorder="1" applyAlignment="1">
      <alignment horizontal="right" vertical="center" wrapText="1"/>
    </xf>
    <xf numFmtId="4" fontId="7" fillId="2" borderId="0" xfId="4" applyNumberFormat="1" applyFont="1" applyFill="1" applyAlignment="1">
      <alignment vertical="center" wrapText="1"/>
    </xf>
    <xf numFmtId="0" fontId="7" fillId="2" borderId="0" xfId="4" applyFont="1" applyFill="1" applyAlignment="1">
      <alignment vertical="center" wrapText="1"/>
    </xf>
    <xf numFmtId="2" fontId="27" fillId="2" borderId="0" xfId="34" applyNumberFormat="1" applyFont="1" applyFill="1" applyBorder="1" applyAlignment="1">
      <alignment wrapText="1"/>
    </xf>
    <xf numFmtId="0" fontId="7" fillId="4" borderId="17" xfId="5" applyFont="1" applyFill="1" applyBorder="1" applyAlignment="1">
      <alignment horizontal="center" vertical="top"/>
    </xf>
    <xf numFmtId="0" fontId="7" fillId="2" borderId="0" xfId="34" applyFont="1" applyFill="1" applyBorder="1" applyAlignment="1">
      <alignment wrapText="1"/>
    </xf>
    <xf numFmtId="164" fontId="7" fillId="2" borderId="0" xfId="34" applyNumberFormat="1" applyFont="1" applyFill="1" applyBorder="1" applyAlignment="1">
      <alignment wrapText="1"/>
    </xf>
    <xf numFmtId="2" fontId="7" fillId="2" borderId="0" xfId="34" applyNumberFormat="1" applyFont="1" applyFill="1" applyBorder="1" applyAlignment="1">
      <alignment wrapText="1"/>
    </xf>
    <xf numFmtId="0" fontId="7" fillId="2" borderId="0" xfId="33" applyFont="1" applyFill="1"/>
    <xf numFmtId="0" fontId="7" fillId="2" borderId="0" xfId="33" applyFont="1" applyFill="1" applyAlignment="1">
      <alignment wrapText="1"/>
    </xf>
    <xf numFmtId="164" fontId="7" fillId="2" borderId="0" xfId="33" applyNumberFormat="1" applyFont="1" applyFill="1" applyAlignment="1">
      <alignment wrapText="1"/>
    </xf>
    <xf numFmtId="2" fontId="7" fillId="2" borderId="0" xfId="33" applyNumberFormat="1" applyFont="1" applyFill="1" applyAlignment="1">
      <alignment wrapText="1"/>
    </xf>
    <xf numFmtId="0" fontId="7" fillId="2" borderId="0" xfId="4" applyFont="1" applyFill="1" applyBorder="1" applyAlignment="1">
      <alignment vertical="center" wrapText="1"/>
    </xf>
    <xf numFmtId="164" fontId="7" fillId="2" borderId="0" xfId="33" applyNumberFormat="1" applyFont="1" applyFill="1" applyBorder="1" applyAlignment="1">
      <alignment wrapText="1"/>
    </xf>
    <xf numFmtId="3" fontId="13" fillId="0" borderId="0" xfId="14" applyNumberFormat="1" applyFont="1" applyAlignment="1">
      <alignment wrapText="1"/>
    </xf>
    <xf numFmtId="0" fontId="11" fillId="0" borderId="0" xfId="14" applyFont="1" applyAlignment="1">
      <alignment horizontal="center" wrapText="1"/>
    </xf>
    <xf numFmtId="0" fontId="12" fillId="0" borderId="0" xfId="14" applyFont="1" applyBorder="1" applyAlignment="1">
      <alignment wrapText="1"/>
    </xf>
    <xf numFmtId="0" fontId="12" fillId="0" borderId="0" xfId="14" applyFont="1" applyAlignment="1">
      <alignment wrapText="1"/>
    </xf>
    <xf numFmtId="0" fontId="14" fillId="0" borderId="0" xfId="14" applyFont="1" applyAlignment="1">
      <alignment vertical="top" wrapText="1"/>
    </xf>
    <xf numFmtId="0" fontId="15" fillId="0" borderId="0" xfId="14" applyFont="1" applyAlignment="1">
      <alignment horizontal="justify" vertical="top" wrapText="1"/>
    </xf>
    <xf numFmtId="0" fontId="15" fillId="0" borderId="0" xfId="14" applyFont="1" applyAlignment="1">
      <alignment horizontal="left" vertical="top" wrapText="1"/>
    </xf>
    <xf numFmtId="0" fontId="16" fillId="0" borderId="0" xfId="14" applyFont="1" applyAlignment="1">
      <alignment horizontal="center" vertical="top" wrapText="1"/>
    </xf>
    <xf numFmtId="0" fontId="17" fillId="0" borderId="0" xfId="14" applyFont="1" applyAlignment="1">
      <alignment horizontal="center" vertical="top" wrapText="1"/>
    </xf>
    <xf numFmtId="11" fontId="18" fillId="0" borderId="0" xfId="14" applyNumberFormat="1" applyFont="1" applyAlignment="1">
      <alignment horizontal="left" vertical="top" wrapText="1"/>
    </xf>
    <xf numFmtId="11" fontId="1" fillId="0" borderId="0" xfId="14" applyNumberFormat="1" applyAlignment="1">
      <alignment horizontal="left" vertical="top" wrapText="1"/>
    </xf>
    <xf numFmtId="0" fontId="13" fillId="0" borderId="0" xfId="14" applyFont="1" applyAlignment="1">
      <alignment wrapText="1"/>
    </xf>
    <xf numFmtId="0" fontId="13" fillId="0" borderId="0" xfId="14" applyFont="1" applyAlignment="1">
      <alignment horizontal="left"/>
    </xf>
    <xf numFmtId="0" fontId="13" fillId="0" borderId="0" xfId="14" applyFont="1" applyAlignment="1">
      <alignment horizontal="left" wrapText="1"/>
    </xf>
    <xf numFmtId="0" fontId="14" fillId="0" borderId="13" xfId="14" applyFont="1" applyBorder="1" applyAlignment="1">
      <alignment horizontal="left" wrapText="1"/>
    </xf>
    <xf numFmtId="0" fontId="1" fillId="0" borderId="13" xfId="14" applyBorder="1" applyAlignment="1">
      <alignment horizontal="left" wrapText="1"/>
    </xf>
    <xf numFmtId="0" fontId="21" fillId="0" borderId="13" xfId="14" applyFont="1" applyBorder="1" applyAlignment="1">
      <alignment horizontal="right" wrapText="1"/>
    </xf>
    <xf numFmtId="0" fontId="21" fillId="0" borderId="13" xfId="14" applyFont="1" applyBorder="1" applyAlignment="1">
      <alignment horizontal="right"/>
    </xf>
    <xf numFmtId="0" fontId="16" fillId="0" borderId="1" xfId="14" applyFont="1" applyBorder="1" applyAlignment="1">
      <alignment horizontal="center" vertical="center" wrapText="1"/>
    </xf>
    <xf numFmtId="0" fontId="16" fillId="0" borderId="5" xfId="14" applyFont="1" applyBorder="1" applyAlignment="1">
      <alignment horizontal="center" vertical="center" wrapText="1"/>
    </xf>
    <xf numFmtId="164" fontId="16" fillId="0" borderId="1" xfId="14" applyNumberFormat="1" applyFont="1" applyBorder="1" applyAlignment="1">
      <alignment horizontal="center" vertical="center" wrapText="1"/>
    </xf>
    <xf numFmtId="164" fontId="16" fillId="0" borderId="5" xfId="14" applyNumberFormat="1" applyFont="1" applyBorder="1" applyAlignment="1">
      <alignment horizontal="center" vertical="center" wrapText="1"/>
    </xf>
    <xf numFmtId="164" fontId="13" fillId="0" borderId="0" xfId="14" applyNumberFormat="1" applyFont="1" applyAlignment="1">
      <alignment horizontal="left" wrapText="1"/>
    </xf>
    <xf numFmtId="0" fontId="1" fillId="0" borderId="0" xfId="14" applyFont="1" applyAlignment="1">
      <alignment horizontal="left" wrapText="1"/>
    </xf>
    <xf numFmtId="164" fontId="13" fillId="0" borderId="0" xfId="14" applyNumberFormat="1" applyFont="1" applyAlignment="1">
      <alignment wrapText="1"/>
    </xf>
    <xf numFmtId="0" fontId="1" fillId="0" borderId="0" xfId="14" applyFont="1" applyAlignment="1">
      <alignment wrapText="1"/>
    </xf>
    <xf numFmtId="0" fontId="1" fillId="0" borderId="0" xfId="14" applyAlignment="1">
      <alignment wrapText="1"/>
    </xf>
    <xf numFmtId="0" fontId="16" fillId="0" borderId="1" xfId="14" applyFont="1" applyBorder="1" applyAlignment="1">
      <alignment wrapText="1"/>
    </xf>
    <xf numFmtId="0" fontId="13" fillId="0" borderId="0" xfId="14" applyFont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4" borderId="13" xfId="4" applyFont="1" applyFill="1" applyBorder="1" applyAlignment="1">
      <alignment horizontal="center"/>
    </xf>
    <xf numFmtId="0" fontId="7" fillId="4" borderId="18" xfId="4" applyFont="1" applyFill="1" applyBorder="1" applyAlignment="1">
      <alignment horizontal="center"/>
    </xf>
    <xf numFmtId="0" fontId="7" fillId="4" borderId="17" xfId="5" applyFont="1" applyFill="1" applyBorder="1" applyAlignment="1">
      <alignment horizontal="center"/>
    </xf>
    <xf numFmtId="0" fontId="7" fillId="4" borderId="10" xfId="5" applyFont="1" applyFill="1" applyBorder="1" applyAlignment="1">
      <alignment horizontal="center"/>
    </xf>
    <xf numFmtId="0" fontId="9" fillId="4" borderId="0" xfId="5" applyFont="1" applyFill="1" applyBorder="1" applyAlignment="1">
      <alignment horizontal="right" wrapText="1"/>
    </xf>
    <xf numFmtId="0" fontId="9" fillId="4" borderId="12" xfId="5" applyFont="1" applyFill="1" applyBorder="1" applyAlignment="1">
      <alignment horizontal="right" wrapText="1"/>
    </xf>
    <xf numFmtId="0" fontId="7" fillId="4" borderId="0" xfId="5" applyFont="1" applyFill="1" applyBorder="1" applyAlignment="1">
      <alignment horizontal="left" wrapText="1"/>
    </xf>
    <xf numFmtId="0" fontId="7" fillId="4" borderId="13" xfId="5" applyFont="1" applyFill="1" applyBorder="1" applyAlignment="1">
      <alignment horizontal="left" wrapText="1"/>
    </xf>
    <xf numFmtId="0" fontId="7" fillId="4" borderId="0" xfId="5" applyFont="1" applyFill="1" applyBorder="1" applyAlignment="1">
      <alignment horizontal="center" wrapText="1"/>
    </xf>
    <xf numFmtId="0" fontId="7" fillId="4" borderId="12" xfId="5" applyFont="1" applyFill="1" applyBorder="1" applyAlignment="1">
      <alignment horizontal="center" wrapText="1"/>
    </xf>
    <xf numFmtId="0" fontId="7" fillId="4" borderId="13" xfId="5" applyFont="1" applyFill="1" applyBorder="1" applyAlignment="1">
      <alignment horizontal="center" wrapText="1"/>
    </xf>
    <xf numFmtId="0" fontId="7" fillId="4" borderId="18" xfId="5" applyFont="1" applyFill="1" applyBorder="1" applyAlignment="1">
      <alignment horizontal="center" wrapText="1"/>
    </xf>
    <xf numFmtId="0" fontId="7" fillId="4" borderId="17" xfId="5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2" borderId="16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4" fontId="8" fillId="2" borderId="15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36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7" fillId="2" borderId="0" xfId="37" applyFont="1" applyFill="1" applyBorder="1" applyAlignment="1">
      <alignment horizontal="right" vertical="center" wrapText="1"/>
    </xf>
    <xf numFmtId="0" fontId="7" fillId="2" borderId="15" xfId="37" applyFont="1" applyFill="1" applyBorder="1" applyAlignment="1">
      <alignment horizontal="right" vertical="center" wrapText="1"/>
    </xf>
    <xf numFmtId="0" fontId="26" fillId="2" borderId="0" xfId="35" applyFont="1" applyFill="1" applyBorder="1" applyAlignment="1">
      <alignment horizontal="right" vertical="top"/>
    </xf>
    <xf numFmtId="0" fontId="26" fillId="2" borderId="15" xfId="35" applyFont="1" applyFill="1" applyBorder="1" applyAlignment="1">
      <alignment horizontal="right" vertical="top"/>
    </xf>
    <xf numFmtId="0" fontId="7" fillId="2" borderId="0" xfId="25" applyFont="1" applyFill="1" applyBorder="1" applyAlignment="1">
      <alignment horizontal="right" vertical="top"/>
    </xf>
    <xf numFmtId="0" fontId="7" fillId="2" borderId="15" xfId="25" applyFont="1" applyFill="1" applyBorder="1" applyAlignment="1">
      <alignment horizontal="right" vertical="top"/>
    </xf>
    <xf numFmtId="49" fontId="7" fillId="2" borderId="1" xfId="36" applyNumberFormat="1" applyFont="1" applyFill="1" applyBorder="1" applyAlignment="1">
      <alignment horizontal="center" vertical="top" wrapText="1"/>
    </xf>
    <xf numFmtId="0" fontId="7" fillId="2" borderId="6" xfId="35" applyFont="1" applyFill="1" applyBorder="1" applyAlignment="1">
      <alignment horizontal="center" vertical="top"/>
    </xf>
    <xf numFmtId="0" fontId="7" fillId="2" borderId="3" xfId="35" applyFont="1" applyFill="1" applyBorder="1" applyAlignment="1">
      <alignment horizontal="center" vertical="top"/>
    </xf>
    <xf numFmtId="0" fontId="7" fillId="0" borderId="0" xfId="25" applyFont="1" applyFill="1" applyBorder="1" applyAlignment="1">
      <alignment horizontal="left" vertical="center" wrapText="1"/>
    </xf>
    <xf numFmtId="0" fontId="8" fillId="0" borderId="2" xfId="37" applyFont="1" applyFill="1" applyBorder="1" applyAlignment="1">
      <alignment horizontal="left" vertical="center" wrapText="1"/>
    </xf>
    <xf numFmtId="0" fontId="8" fillId="0" borderId="13" xfId="37" applyFont="1" applyFill="1" applyBorder="1" applyAlignment="1">
      <alignment horizontal="left" vertical="center" wrapText="1"/>
    </xf>
    <xf numFmtId="0" fontId="7" fillId="0" borderId="0" xfId="4" applyFont="1" applyFill="1" applyAlignment="1">
      <alignment wrapText="1"/>
    </xf>
    <xf numFmtId="0" fontId="8" fillId="0" borderId="0" xfId="25" applyFont="1" applyFill="1" applyBorder="1" applyAlignment="1">
      <alignment horizontal="left" vertical="center" wrapText="1"/>
    </xf>
    <xf numFmtId="0" fontId="8" fillId="0" borderId="0" xfId="25" applyFont="1" applyFill="1" applyBorder="1" applyAlignment="1">
      <alignment vertical="center"/>
    </xf>
    <xf numFmtId="0" fontId="8" fillId="0" borderId="0" xfId="25" applyFont="1" applyFill="1" applyBorder="1" applyAlignment="1">
      <alignment vertical="top"/>
    </xf>
    <xf numFmtId="0" fontId="8" fillId="0" borderId="0" xfId="17" applyFont="1" applyFill="1" applyBorder="1" applyAlignment="1">
      <alignment vertical="top"/>
    </xf>
    <xf numFmtId="0" fontId="7" fillId="0" borderId="1" xfId="23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right" wrapText="1"/>
    </xf>
    <xf numFmtId="49" fontId="7" fillId="0" borderId="0" xfId="4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wrapText="1"/>
    </xf>
    <xf numFmtId="0" fontId="8" fillId="0" borderId="0" xfId="5" applyFont="1" applyFill="1" applyBorder="1" applyAlignment="1">
      <alignment wrapText="1"/>
    </xf>
    <xf numFmtId="0" fontId="7" fillId="0" borderId="0" xfId="34" applyFont="1" applyFill="1" applyBorder="1" applyAlignment="1">
      <alignment wrapText="1"/>
    </xf>
    <xf numFmtId="0" fontId="7" fillId="0" borderId="0" xfId="33" applyFont="1" applyFill="1" applyAlignment="1">
      <alignment wrapText="1"/>
    </xf>
    <xf numFmtId="0" fontId="28" fillId="2" borderId="0" xfId="34" applyFont="1" applyFill="1" applyBorder="1"/>
    <xf numFmtId="4" fontId="28" fillId="2" borderId="0" xfId="34" applyNumberFormat="1" applyFont="1" applyFill="1" applyBorder="1"/>
    <xf numFmtId="0" fontId="28" fillId="3" borderId="0" xfId="0" applyFont="1" applyFill="1" applyBorder="1" applyAlignment="1">
      <alignment wrapText="1"/>
    </xf>
    <xf numFmtId="2" fontId="28" fillId="2" borderId="0" xfId="34" applyNumberFormat="1" applyFont="1" applyFill="1" applyBorder="1" applyAlignment="1">
      <alignment wrapText="1"/>
    </xf>
    <xf numFmtId="4" fontId="28" fillId="2" borderId="0" xfId="34" applyNumberFormat="1" applyFont="1" applyFill="1" applyBorder="1" applyAlignment="1">
      <alignment wrapText="1"/>
    </xf>
    <xf numFmtId="0" fontId="28" fillId="2" borderId="0" xfId="4" applyFont="1" applyFill="1" applyBorder="1" applyAlignment="1">
      <alignment vertical="center" wrapText="1"/>
    </xf>
    <xf numFmtId="0" fontId="28" fillId="2" borderId="0" xfId="33" applyFont="1" applyFill="1" applyBorder="1"/>
    <xf numFmtId="2" fontId="28" fillId="3" borderId="0" xfId="33" applyNumberFormat="1" applyFont="1" applyFill="1" applyBorder="1" applyAlignment="1">
      <alignment wrapText="1"/>
    </xf>
    <xf numFmtId="0" fontId="28" fillId="3" borderId="0" xfId="33" applyFont="1" applyFill="1" applyBorder="1"/>
    <xf numFmtId="0" fontId="28" fillId="0" borderId="0" xfId="33" applyFont="1" applyFill="1" applyBorder="1"/>
    <xf numFmtId="0" fontId="28" fillId="0" borderId="0" xfId="0" applyFont="1" applyFill="1" applyBorder="1"/>
    <xf numFmtId="165" fontId="8" fillId="0" borderId="0" xfId="0" applyNumberFormat="1" applyFont="1" applyBorder="1"/>
    <xf numFmtId="4" fontId="7" fillId="0" borderId="0" xfId="20" applyNumberFormat="1" applyFont="1" applyFill="1" applyBorder="1" applyAlignment="1">
      <alignment horizontal="center" vertical="center" wrapText="1"/>
    </xf>
    <xf numFmtId="0" fontId="28" fillId="2" borderId="0" xfId="4" applyFont="1" applyFill="1" applyBorder="1" applyAlignment="1">
      <alignment wrapText="1"/>
    </xf>
    <xf numFmtId="4" fontId="28" fillId="2" borderId="0" xfId="4" applyNumberFormat="1" applyFont="1" applyFill="1" applyBorder="1" applyAlignment="1">
      <alignment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0" applyFont="1" applyFill="1" applyBorder="1" applyAlignment="1"/>
    <xf numFmtId="0" fontId="29" fillId="0" borderId="0" xfId="2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/>
    </xf>
    <xf numFmtId="166" fontId="30" fillId="0" borderId="0" xfId="0" applyNumberFormat="1" applyFont="1" applyBorder="1"/>
    <xf numFmtId="2" fontId="28" fillId="0" borderId="0" xfId="38" applyNumberFormat="1" applyFont="1" applyFill="1" applyBorder="1" applyAlignment="1">
      <alignment horizontal="center" vertical="center"/>
    </xf>
    <xf numFmtId="4" fontId="30" fillId="0" borderId="0" xfId="38" applyNumberFormat="1" applyFont="1" applyFill="1" applyBorder="1" applyAlignment="1">
      <alignment horizontal="center" vertical="center"/>
    </xf>
    <xf numFmtId="4" fontId="30" fillId="0" borderId="0" xfId="10" applyNumberFormat="1" applyFont="1" applyFill="1" applyBorder="1" applyAlignment="1">
      <alignment horizontal="center" vertical="center"/>
    </xf>
    <xf numFmtId="2" fontId="28" fillId="0" borderId="0" xfId="38" applyNumberFormat="1" applyFont="1" applyFill="1" applyBorder="1" applyAlignment="1">
      <alignment horizontal="center" vertical="center"/>
    </xf>
    <xf numFmtId="2" fontId="28" fillId="0" borderId="0" xfId="39" applyNumberFormat="1" applyFont="1" applyFill="1" applyBorder="1" applyAlignment="1">
      <alignment horizontal="center" vertical="center"/>
    </xf>
    <xf numFmtId="166" fontId="28" fillId="0" borderId="0" xfId="0" applyNumberFormat="1" applyFont="1" applyBorder="1"/>
    <xf numFmtId="4" fontId="28" fillId="0" borderId="0" xfId="33" applyNumberFormat="1" applyFont="1" applyFill="1" applyBorder="1" applyAlignment="1">
      <alignment horizontal="center" vertical="center" wrapText="1"/>
    </xf>
    <xf numFmtId="0" fontId="28" fillId="0" borderId="0" xfId="0" applyNumberFormat="1" applyFont="1" applyBorder="1" applyAlignment="1">
      <alignment horizontal="center" vertical="center"/>
    </xf>
    <xf numFmtId="4" fontId="28" fillId="0" borderId="0" xfId="2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wrapText="1"/>
    </xf>
    <xf numFmtId="0" fontId="28" fillId="2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vertical="center" wrapText="1"/>
    </xf>
    <xf numFmtId="4" fontId="28" fillId="2" borderId="0" xfId="0" applyNumberFormat="1" applyFont="1" applyFill="1" applyBorder="1" applyAlignment="1">
      <alignment wrapText="1"/>
    </xf>
    <xf numFmtId="0" fontId="28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wrapText="1"/>
    </xf>
    <xf numFmtId="4" fontId="28" fillId="2" borderId="0" xfId="4" applyNumberFormat="1" applyFont="1" applyFill="1" applyBorder="1" applyAlignment="1">
      <alignment vertical="center" wrapText="1"/>
    </xf>
    <xf numFmtId="4" fontId="28" fillId="2" borderId="0" xfId="33" applyNumberFormat="1" applyFont="1" applyFill="1" applyBorder="1"/>
    <xf numFmtId="0" fontId="7" fillId="5" borderId="1" xfId="20" applyFont="1" applyFill="1" applyBorder="1" applyAlignment="1">
      <alignment horizontal="center" vertical="center"/>
    </xf>
    <xf numFmtId="0" fontId="7" fillId="5" borderId="1" xfId="23" applyFont="1" applyFill="1" applyBorder="1" applyAlignment="1">
      <alignment horizontal="center" vertical="center"/>
    </xf>
    <xf numFmtId="0" fontId="7" fillId="5" borderId="1" xfId="32" applyFont="1" applyFill="1" applyBorder="1" applyAlignment="1">
      <alignment horizontal="left" vertical="top" wrapText="1"/>
    </xf>
    <xf numFmtId="0" fontId="7" fillId="5" borderId="1" xfId="32" applyFont="1" applyFill="1" applyBorder="1" applyAlignment="1">
      <alignment horizontal="center" vertical="center" wrapText="1"/>
    </xf>
    <xf numFmtId="0" fontId="7" fillId="5" borderId="1" xfId="33" applyFont="1" applyFill="1" applyBorder="1" applyAlignment="1">
      <alignment horizontal="center" vertical="center" wrapText="1"/>
    </xf>
    <xf numFmtId="165" fontId="7" fillId="5" borderId="1" xfId="33" applyNumberFormat="1" applyFont="1" applyFill="1" applyBorder="1" applyAlignment="1">
      <alignment horizontal="center" vertical="center" wrapText="1"/>
    </xf>
    <xf numFmtId="4" fontId="7" fillId="5" borderId="1" xfId="33" applyNumberFormat="1" applyFont="1" applyFill="1" applyBorder="1" applyAlignment="1">
      <alignment horizontal="center" vertical="center" wrapText="1"/>
    </xf>
    <xf numFmtId="4" fontId="7" fillId="5" borderId="1" xfId="20" applyNumberFormat="1" applyFont="1" applyFill="1" applyBorder="1" applyAlignment="1">
      <alignment horizontal="right" vertical="center" wrapText="1"/>
    </xf>
    <xf numFmtId="0" fontId="26" fillId="6" borderId="1" xfId="0" applyFont="1" applyFill="1" applyBorder="1" applyAlignment="1">
      <alignment vertical="top" wrapText="1"/>
    </xf>
    <xf numFmtId="0" fontId="26" fillId="5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right" vertical="center" wrapText="1"/>
    </xf>
    <xf numFmtId="10" fontId="26" fillId="6" borderId="1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" fontId="7" fillId="5" borderId="1" xfId="34" applyNumberFormat="1" applyFont="1" applyFill="1" applyBorder="1" applyAlignment="1">
      <alignment horizontal="right" vertical="center"/>
    </xf>
    <xf numFmtId="4" fontId="26" fillId="6" borderId="1" xfId="0" applyNumberFormat="1" applyFont="1" applyFill="1" applyBorder="1" applyAlignment="1">
      <alignment horizontal="right" vertical="top" wrapText="1"/>
    </xf>
    <xf numFmtId="0" fontId="7" fillId="5" borderId="1" xfId="32" applyFont="1" applyFill="1" applyBorder="1" applyAlignment="1">
      <alignment horizontal="left" vertical="center" wrapText="1"/>
    </xf>
  </cellXfs>
  <cellStyles count="41">
    <cellStyle name="Обычный" xfId="0" builtinId="0"/>
    <cellStyle name="Обычный 10" xfId="1"/>
    <cellStyle name="Обычный 10 2" xfId="2"/>
    <cellStyle name="Обычный 10 2 2" xfId="3"/>
    <cellStyle name="Обычный 11 2" xfId="4"/>
    <cellStyle name="Обычный 2 11" xfId="5"/>
    <cellStyle name="Обычный 2 2" xfId="6"/>
    <cellStyle name="Обычный 2 2 10" xfId="7"/>
    <cellStyle name="Обычный 2 2 2" xfId="8"/>
    <cellStyle name="Обычный 2 2 3" xfId="9"/>
    <cellStyle name="Обычный 2 2 5" xfId="10"/>
    <cellStyle name="Обычный 2 3 2 2" xfId="11"/>
    <cellStyle name="Обычный 2 4" xfId="12"/>
    <cellStyle name="Обычный 2 7" xfId="13"/>
    <cellStyle name="Обычный 3 18 2 3" xfId="14"/>
    <cellStyle name="Обычный 3 18 2 3 2 2" xfId="15"/>
    <cellStyle name="Обычный 3 2" xfId="16"/>
    <cellStyle name="Обычный 3 2 2 2" xfId="17"/>
    <cellStyle name="Обычный 3 2 2 3" xfId="18"/>
    <cellStyle name="Обычный 3_2-27-1-18ри-2" xfId="19"/>
    <cellStyle name="Обычный 4" xfId="20"/>
    <cellStyle name="Обычный 5 2 2 2" xfId="21"/>
    <cellStyle name="Обычный 7" xfId="22"/>
    <cellStyle name="Обычный 7 18" xfId="23"/>
    <cellStyle name="Обычный 8" xfId="24"/>
    <cellStyle name="Обычный 8 12" xfId="25"/>
    <cellStyle name="Обычный 8 2" xfId="26"/>
    <cellStyle name="Обычный 8 2 2" xfId="27"/>
    <cellStyle name="Обычный 8 3" xfId="28"/>
    <cellStyle name="Обычный 8 3 3" xfId="29"/>
    <cellStyle name="Обычный 8 6" xfId="30"/>
    <cellStyle name="Обычный 8 6 2" xfId="31"/>
    <cellStyle name="Обычный 8_5-316-13" xfId="32"/>
    <cellStyle name="Обычный 9 2" xfId="33"/>
    <cellStyle name="Обычный 9 2 2 2 2" xfId="34"/>
    <cellStyle name="Обычный_1-1008-1ри 2" xfId="35"/>
    <cellStyle name="Обычный_2-8-10-3ри кс2" xfId="36"/>
    <cellStyle name="Обычный_КС-2 июнь 2011" xfId="37"/>
    <cellStyle name="Обычный_СГАТ ПК 180" xfId="38"/>
    <cellStyle name="Обычный_Ф-2 ад2" xfId="39"/>
    <cellStyle name="Финансовый 2 2" xfId="4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09"/>
  <sheetViews>
    <sheetView tabSelected="1" topLeftCell="A8" zoomScale="40" zoomScaleNormal="40" zoomScaleSheetLayoutView="69" workbookViewId="0">
      <selection activeCell="A26" sqref="A26:H62"/>
    </sheetView>
  </sheetViews>
  <sheetFormatPr defaultRowHeight="12.75" x14ac:dyDescent="0.2"/>
  <cols>
    <col min="1" max="2" width="13.7109375" style="88" customWidth="1"/>
    <col min="3" max="3" width="59.7109375" style="88" customWidth="1"/>
    <col min="4" max="4" width="19.42578125" style="88" customWidth="1"/>
    <col min="5" max="5" width="19" style="88" customWidth="1"/>
    <col min="6" max="6" width="18.42578125" style="88" customWidth="1"/>
    <col min="7" max="8" width="22.85546875" style="88" customWidth="1"/>
    <col min="9" max="10" width="11.85546875" style="88" hidden="1" customWidth="1"/>
    <col min="11" max="16" width="16.85546875" style="301" customWidth="1"/>
    <col min="17" max="17" width="14.5703125" style="301" customWidth="1"/>
    <col min="18" max="16384" width="9.140625" style="88"/>
  </cols>
  <sheetData>
    <row r="1" spans="1:151" s="170" customFormat="1" x14ac:dyDescent="0.2">
      <c r="B1" s="276"/>
      <c r="K1" s="304"/>
      <c r="L1" s="304"/>
      <c r="M1" s="305"/>
      <c r="N1" s="304"/>
      <c r="O1" s="304"/>
      <c r="P1" s="304"/>
      <c r="Q1" s="304"/>
    </row>
    <row r="2" spans="1:151" s="172" customFormat="1" ht="12.75" customHeight="1" x14ac:dyDescent="0.2">
      <c r="A2" s="7"/>
      <c r="B2" s="277"/>
      <c r="C2" s="171"/>
      <c r="D2" s="171"/>
      <c r="E2" s="171"/>
      <c r="F2" s="171"/>
      <c r="G2" s="2"/>
      <c r="H2" s="1"/>
      <c r="K2" s="291"/>
      <c r="L2" s="291"/>
      <c r="M2" s="292"/>
      <c r="N2" s="291"/>
      <c r="O2" s="291"/>
      <c r="P2" s="291"/>
      <c r="Q2" s="291"/>
    </row>
    <row r="3" spans="1:151" s="173" customFormat="1" ht="27" customHeight="1" x14ac:dyDescent="0.2">
      <c r="A3" s="273"/>
      <c r="B3" s="273"/>
      <c r="C3" s="275"/>
      <c r="D3" s="275"/>
      <c r="E3" s="275"/>
      <c r="F3" s="275"/>
      <c r="G3" s="2"/>
      <c r="H3" s="3"/>
      <c r="I3" s="172"/>
      <c r="J3" s="172"/>
      <c r="K3" s="291"/>
      <c r="L3" s="291"/>
      <c r="M3" s="292"/>
      <c r="N3" s="291"/>
      <c r="O3" s="291"/>
      <c r="P3" s="291"/>
      <c r="Q3" s="291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</row>
    <row r="4" spans="1:151" s="173" customFormat="1" ht="29.25" customHeight="1" x14ac:dyDescent="0.2">
      <c r="A4" s="273"/>
      <c r="B4" s="273"/>
      <c r="C4" s="274"/>
      <c r="D4" s="274"/>
      <c r="E4" s="274"/>
      <c r="F4" s="274"/>
      <c r="G4" s="2"/>
      <c r="H4" s="3"/>
      <c r="I4" s="172"/>
      <c r="J4" s="172"/>
      <c r="K4" s="291"/>
      <c r="L4" s="291"/>
      <c r="M4" s="292"/>
      <c r="N4" s="291"/>
      <c r="O4" s="291"/>
      <c r="P4" s="291"/>
      <c r="Q4" s="291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</row>
    <row r="5" spans="1:151" s="173" customFormat="1" ht="29.25" customHeight="1" x14ac:dyDescent="0.2">
      <c r="A5" s="273"/>
      <c r="B5" s="273"/>
      <c r="C5" s="274"/>
      <c r="D5" s="274"/>
      <c r="E5" s="274"/>
      <c r="F5" s="274"/>
      <c r="G5" s="2"/>
      <c r="H5" s="3"/>
      <c r="I5" s="172"/>
      <c r="J5" s="172"/>
      <c r="K5" s="291"/>
      <c r="L5" s="291"/>
      <c r="M5" s="292"/>
      <c r="N5" s="291"/>
      <c r="O5" s="291"/>
      <c r="P5" s="291"/>
      <c r="Q5" s="291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</row>
    <row r="6" spans="1:151" s="173" customFormat="1" ht="18" customHeight="1" x14ac:dyDescent="0.2">
      <c r="A6" s="273"/>
      <c r="B6" s="273"/>
      <c r="C6" s="274"/>
      <c r="D6" s="274"/>
      <c r="E6" s="274"/>
      <c r="F6" s="274"/>
      <c r="G6" s="2"/>
      <c r="H6" s="6"/>
      <c r="I6" s="172"/>
      <c r="J6" s="172"/>
      <c r="K6" s="291"/>
      <c r="L6" s="291"/>
      <c r="M6" s="292"/>
      <c r="N6" s="291"/>
      <c r="O6" s="291"/>
      <c r="P6" s="291"/>
      <c r="Q6" s="291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</row>
    <row r="7" spans="1:151" s="173" customFormat="1" ht="20.25" customHeight="1" x14ac:dyDescent="0.2">
      <c r="A7" s="273"/>
      <c r="B7" s="273"/>
      <c r="C7" s="4"/>
      <c r="D7" s="4"/>
      <c r="E7" s="4"/>
      <c r="F7" s="4"/>
      <c r="G7" s="2"/>
      <c r="H7" s="6"/>
      <c r="I7" s="172"/>
      <c r="J7" s="172"/>
      <c r="K7" s="291"/>
      <c r="L7" s="291"/>
      <c r="M7" s="292"/>
      <c r="N7" s="291"/>
      <c r="O7" s="291"/>
      <c r="P7" s="291"/>
      <c r="Q7" s="291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</row>
    <row r="8" spans="1:151" s="173" customFormat="1" ht="16.5" customHeight="1" x14ac:dyDescent="0.2">
      <c r="A8" s="273"/>
      <c r="B8" s="273"/>
      <c r="C8" s="274"/>
      <c r="D8" s="274"/>
      <c r="E8" s="274"/>
      <c r="F8" s="274"/>
      <c r="G8" s="2"/>
      <c r="H8" s="6"/>
      <c r="I8" s="172"/>
      <c r="J8" s="172"/>
      <c r="K8" s="291"/>
      <c r="L8" s="291"/>
      <c r="M8" s="292"/>
      <c r="N8" s="291"/>
      <c r="O8" s="291"/>
      <c r="P8" s="291"/>
      <c r="Q8" s="291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</row>
    <row r="9" spans="1:151" s="173" customFormat="1" ht="17.25" customHeight="1" x14ac:dyDescent="0.2">
      <c r="A9" s="273"/>
      <c r="B9" s="273"/>
      <c r="C9" s="274"/>
      <c r="D9" s="274"/>
      <c r="E9" s="274"/>
      <c r="F9" s="274"/>
      <c r="G9" s="2"/>
      <c r="H9" s="6"/>
      <c r="I9" s="172"/>
      <c r="J9" s="172"/>
      <c r="K9" s="291"/>
      <c r="L9" s="291"/>
      <c r="M9" s="292"/>
      <c r="N9" s="291"/>
      <c r="O9" s="291"/>
      <c r="P9" s="291"/>
      <c r="Q9" s="291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</row>
    <row r="10" spans="1:151" s="173" customFormat="1" ht="20.25" customHeight="1" x14ac:dyDescent="0.2">
      <c r="A10" s="7"/>
      <c r="B10" s="277"/>
      <c r="C10" s="8"/>
      <c r="D10" s="8"/>
      <c r="E10" s="8"/>
      <c r="F10" s="264"/>
      <c r="G10" s="265"/>
      <c r="H10" s="6"/>
      <c r="I10" s="172"/>
      <c r="J10" s="172"/>
      <c r="K10" s="291"/>
      <c r="L10" s="291"/>
      <c r="M10" s="292"/>
      <c r="N10" s="291"/>
      <c r="O10" s="291"/>
      <c r="P10" s="291"/>
      <c r="Q10" s="291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</row>
    <row r="11" spans="1:151" s="173" customFormat="1" ht="13.5" customHeight="1" x14ac:dyDescent="0.2">
      <c r="A11" s="9"/>
      <c r="B11" s="278"/>
      <c r="C11" s="10"/>
      <c r="D11" s="266"/>
      <c r="E11" s="266"/>
      <c r="F11" s="267"/>
      <c r="G11" s="11"/>
      <c r="H11" s="12"/>
      <c r="I11" s="172"/>
      <c r="J11" s="172"/>
      <c r="K11" s="291"/>
      <c r="L11" s="291"/>
      <c r="M11" s="292"/>
      <c r="N11" s="291"/>
      <c r="O11" s="291"/>
      <c r="P11" s="291"/>
      <c r="Q11" s="291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</row>
    <row r="12" spans="1:151" s="173" customFormat="1" ht="13.5" customHeight="1" x14ac:dyDescent="0.2">
      <c r="A12" s="10"/>
      <c r="B12" s="279"/>
      <c r="C12" s="10"/>
      <c r="D12" s="10"/>
      <c r="E12" s="10"/>
      <c r="F12" s="13"/>
      <c r="G12" s="11"/>
      <c r="H12" s="14"/>
      <c r="I12" s="172"/>
      <c r="J12" s="172"/>
      <c r="K12" s="291"/>
      <c r="L12" s="291"/>
      <c r="M12" s="292"/>
      <c r="N12" s="291"/>
      <c r="O12" s="291"/>
      <c r="P12" s="291"/>
      <c r="Q12" s="291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</row>
    <row r="13" spans="1:151" s="173" customFormat="1" ht="26.25" customHeight="1" x14ac:dyDescent="0.2">
      <c r="A13" s="10"/>
      <c r="B13" s="279"/>
      <c r="C13" s="10"/>
      <c r="D13" s="10"/>
      <c r="E13" s="10"/>
      <c r="F13" s="268"/>
      <c r="G13" s="269"/>
      <c r="H13" s="15"/>
      <c r="I13" s="172"/>
      <c r="J13" s="172"/>
      <c r="K13" s="291"/>
      <c r="L13" s="291"/>
      <c r="M13" s="292"/>
      <c r="N13" s="291"/>
      <c r="O13" s="291"/>
      <c r="P13" s="291"/>
      <c r="Q13" s="291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</row>
    <row r="14" spans="1:151" s="173" customFormat="1" ht="13.5" customHeight="1" x14ac:dyDescent="0.2">
      <c r="A14" s="10"/>
      <c r="B14" s="279"/>
      <c r="C14" s="10"/>
      <c r="D14" s="10"/>
      <c r="E14" s="10"/>
      <c r="F14" s="16"/>
      <c r="G14" s="16"/>
      <c r="H14" s="17"/>
      <c r="I14" s="172"/>
      <c r="J14" s="172"/>
      <c r="K14" s="291"/>
      <c r="L14" s="291"/>
      <c r="M14" s="292"/>
      <c r="N14" s="291"/>
      <c r="O14" s="291"/>
      <c r="P14" s="291"/>
      <c r="Q14" s="291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</row>
    <row r="15" spans="1:151" s="173" customFormat="1" ht="13.5" customHeight="1" x14ac:dyDescent="0.2">
      <c r="A15" s="18"/>
      <c r="B15" s="280"/>
      <c r="C15" s="18"/>
      <c r="D15" s="270" t="s">
        <v>52</v>
      </c>
      <c r="E15" s="270" t="s">
        <v>53</v>
      </c>
      <c r="F15" s="19"/>
      <c r="G15" s="271" t="s">
        <v>0</v>
      </c>
      <c r="H15" s="272"/>
      <c r="I15" s="172"/>
      <c r="J15" s="172"/>
      <c r="K15" s="291"/>
      <c r="L15" s="291"/>
      <c r="M15" s="292"/>
      <c r="N15" s="291"/>
      <c r="O15" s="291"/>
      <c r="P15" s="291"/>
      <c r="Q15" s="291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</row>
    <row r="16" spans="1:151" s="173" customFormat="1" ht="18" customHeight="1" x14ac:dyDescent="0.2">
      <c r="A16" s="18"/>
      <c r="B16" s="280"/>
      <c r="C16" s="18"/>
      <c r="D16" s="270"/>
      <c r="E16" s="270"/>
      <c r="F16" s="19"/>
      <c r="G16" s="20" t="s">
        <v>1</v>
      </c>
      <c r="H16" s="20" t="s">
        <v>2</v>
      </c>
      <c r="I16" s="172"/>
      <c r="J16" s="172"/>
      <c r="K16" s="291"/>
      <c r="L16" s="291"/>
      <c r="M16" s="292"/>
      <c r="N16" s="291"/>
      <c r="O16" s="291"/>
      <c r="P16" s="291"/>
      <c r="Q16" s="291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</row>
    <row r="17" spans="1:151" s="173" customFormat="1" ht="13.5" customHeight="1" x14ac:dyDescent="0.2">
      <c r="A17" s="18"/>
      <c r="B17" s="280"/>
      <c r="C17" s="18"/>
      <c r="D17" s="21" t="s">
        <v>92</v>
      </c>
      <c r="E17" s="22"/>
      <c r="F17" s="19"/>
      <c r="G17" s="23"/>
      <c r="H17" s="23"/>
      <c r="I17" s="172"/>
      <c r="J17" s="172"/>
      <c r="K17" s="291"/>
      <c r="L17" s="291"/>
      <c r="M17" s="292"/>
      <c r="N17" s="291"/>
      <c r="O17" s="291"/>
      <c r="P17" s="291"/>
      <c r="Q17" s="291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</row>
    <row r="18" spans="1:151" ht="26.25" customHeight="1" x14ac:dyDescent="0.2">
      <c r="A18" s="90"/>
      <c r="B18" s="90"/>
      <c r="C18" s="91" t="s">
        <v>54</v>
      </c>
      <c r="D18" s="91"/>
      <c r="E18" s="90"/>
      <c r="F18" s="90"/>
      <c r="G18" s="90"/>
      <c r="H18" s="90"/>
    </row>
    <row r="19" spans="1:151" ht="25.5" customHeight="1" x14ac:dyDescent="0.2">
      <c r="A19" s="260"/>
      <c r="B19" s="260"/>
      <c r="C19" s="260"/>
      <c r="D19" s="92"/>
      <c r="E19" s="93"/>
      <c r="F19" s="94"/>
      <c r="G19" s="95"/>
      <c r="H19" s="96"/>
    </row>
    <row r="20" spans="1:151" ht="16.5" customHeight="1" x14ac:dyDescent="0.2">
      <c r="A20" s="261" t="s">
        <v>39</v>
      </c>
      <c r="B20" s="261"/>
      <c r="C20" s="261"/>
      <c r="D20" s="261"/>
      <c r="E20" s="261"/>
      <c r="F20" s="261"/>
      <c r="G20" s="24"/>
      <c r="H20" s="24"/>
      <c r="K20" s="306" t="s">
        <v>745</v>
      </c>
      <c r="L20" s="306"/>
      <c r="M20" s="306" t="s">
        <v>66</v>
      </c>
      <c r="N20" s="306"/>
      <c r="O20" s="306"/>
      <c r="P20" s="306"/>
    </row>
    <row r="21" spans="1:151" s="97" customFormat="1" ht="6.75" customHeight="1" x14ac:dyDescent="0.2">
      <c r="B21" s="262"/>
      <c r="C21" s="262"/>
      <c r="D21" s="98"/>
      <c r="E21" s="99"/>
      <c r="F21" s="263"/>
      <c r="G21" s="263"/>
      <c r="H21" s="98"/>
      <c r="K21" s="306" t="s">
        <v>69</v>
      </c>
      <c r="L21" s="306" t="s">
        <v>70</v>
      </c>
      <c r="M21" s="306" t="s">
        <v>69</v>
      </c>
      <c r="N21" s="306" t="s">
        <v>55</v>
      </c>
      <c r="O21" s="306" t="s">
        <v>71</v>
      </c>
      <c r="P21" s="306" t="s">
        <v>70</v>
      </c>
      <c r="Q21" s="307"/>
    </row>
    <row r="22" spans="1:151" ht="21.75" customHeight="1" x14ac:dyDescent="0.2">
      <c r="A22" s="251" t="s">
        <v>3</v>
      </c>
      <c r="B22" s="251"/>
      <c r="C22" s="252" t="s">
        <v>10</v>
      </c>
      <c r="D22" s="253" t="s">
        <v>4</v>
      </c>
      <c r="E22" s="255" t="s">
        <v>5</v>
      </c>
      <c r="F22" s="257" t="s">
        <v>11</v>
      </c>
      <c r="G22" s="258"/>
      <c r="H22" s="259"/>
      <c r="K22" s="306"/>
      <c r="L22" s="306"/>
      <c r="M22" s="306"/>
      <c r="N22" s="306"/>
      <c r="O22" s="306"/>
      <c r="P22" s="306"/>
    </row>
    <row r="23" spans="1:151" ht="36.75" customHeight="1" x14ac:dyDescent="0.2">
      <c r="A23" s="100" t="s">
        <v>12</v>
      </c>
      <c r="B23" s="25" t="s">
        <v>15</v>
      </c>
      <c r="C23" s="252"/>
      <c r="D23" s="254"/>
      <c r="E23" s="256"/>
      <c r="F23" s="101" t="s">
        <v>6</v>
      </c>
      <c r="G23" s="101" t="s">
        <v>13</v>
      </c>
      <c r="H23" s="101" t="s">
        <v>14</v>
      </c>
      <c r="K23" s="308" t="s">
        <v>71</v>
      </c>
      <c r="L23" s="308" t="s">
        <v>72</v>
      </c>
      <c r="M23" s="306"/>
      <c r="N23" s="306"/>
      <c r="O23" s="306"/>
      <c r="P23" s="308" t="s">
        <v>72</v>
      </c>
    </row>
    <row r="24" spans="1:151" x14ac:dyDescent="0.2">
      <c r="A24" s="89">
        <v>1</v>
      </c>
      <c r="B24" s="89">
        <v>2</v>
      </c>
      <c r="C24" s="89">
        <v>3</v>
      </c>
      <c r="D24" s="89">
        <v>4</v>
      </c>
      <c r="E24" s="89">
        <v>5</v>
      </c>
      <c r="F24" s="89">
        <v>6</v>
      </c>
      <c r="G24" s="89">
        <v>7</v>
      </c>
      <c r="H24" s="89">
        <v>8</v>
      </c>
    </row>
    <row r="25" spans="1:151" s="33" customFormat="1" ht="22.5" customHeight="1" x14ac:dyDescent="0.2">
      <c r="A25" s="26"/>
      <c r="B25" s="26"/>
      <c r="C25" s="27" t="s">
        <v>16</v>
      </c>
      <c r="D25" s="27"/>
      <c r="E25" s="28"/>
      <c r="F25" s="29"/>
      <c r="G25" s="30"/>
      <c r="H25" s="31"/>
      <c r="I25" s="113"/>
      <c r="J25" s="302"/>
      <c r="K25" s="309"/>
      <c r="L25" s="309"/>
      <c r="M25" s="309"/>
      <c r="N25" s="309"/>
      <c r="O25" s="309"/>
      <c r="P25" s="309"/>
      <c r="Q25" s="310"/>
      <c r="R25" s="32"/>
      <c r="S25" s="32"/>
      <c r="T25" s="32"/>
      <c r="U25" s="32"/>
      <c r="V25" s="32"/>
    </row>
    <row r="26" spans="1:151" s="39" customFormat="1" ht="83.25" customHeight="1" x14ac:dyDescent="0.2">
      <c r="A26" s="328">
        <v>1</v>
      </c>
      <c r="B26" s="329">
        <v>1</v>
      </c>
      <c r="C26" s="330" t="s">
        <v>38</v>
      </c>
      <c r="D26" s="331" t="s">
        <v>51</v>
      </c>
      <c r="E26" s="332" t="s">
        <v>28</v>
      </c>
      <c r="F26" s="333">
        <v>214</v>
      </c>
      <c r="G26" s="334">
        <v>3405.77</v>
      </c>
      <c r="H26" s="335">
        <f>ROUND(G26*F26,2)</f>
        <v>728834.78</v>
      </c>
      <c r="I26" s="114">
        <v>257099.67</v>
      </c>
      <c r="J26" s="303">
        <v>146610.59</v>
      </c>
      <c r="K26" s="311">
        <v>3405.77</v>
      </c>
      <c r="L26" s="311">
        <v>2158.9899999999998</v>
      </c>
      <c r="M26" s="312">
        <f>ROUND(F26*K26,2)</f>
        <v>728834.78</v>
      </c>
      <c r="N26" s="313">
        <f>M26-O26-P26</f>
        <v>155190.66</v>
      </c>
      <c r="O26" s="314">
        <f>ROUND(F26*K27,2)</f>
        <v>111620.26</v>
      </c>
      <c r="P26" s="315">
        <f>ROUND(F26*L26,2)</f>
        <v>462023.86</v>
      </c>
      <c r="Q26" s="316"/>
      <c r="R26" s="38"/>
      <c r="S26" s="38"/>
      <c r="T26" s="38"/>
      <c r="U26" s="38"/>
    </row>
    <row r="27" spans="1:151" s="44" customFormat="1" ht="18" customHeight="1" x14ac:dyDescent="0.2">
      <c r="A27" s="336"/>
      <c r="B27" s="337"/>
      <c r="C27" s="338" t="s">
        <v>7</v>
      </c>
      <c r="D27" s="339">
        <v>1.21</v>
      </c>
      <c r="E27" s="336"/>
      <c r="F27" s="340"/>
      <c r="G27" s="336"/>
      <c r="H27" s="341">
        <f>ROUND((P27+O26)*D27,2)+0.73</f>
        <v>257099.67</v>
      </c>
      <c r="K27" s="311">
        <v>521.59</v>
      </c>
      <c r="L27" s="311">
        <v>471.3</v>
      </c>
      <c r="M27" s="312"/>
      <c r="N27" s="313"/>
      <c r="O27" s="314"/>
      <c r="P27" s="315">
        <f>ROUND(F26*L27,2)</f>
        <v>100858.2</v>
      </c>
      <c r="Q27" s="293"/>
    </row>
    <row r="28" spans="1:151" s="44" customFormat="1" ht="18" customHeight="1" x14ac:dyDescent="0.2">
      <c r="A28" s="336"/>
      <c r="B28" s="337"/>
      <c r="C28" s="338" t="s">
        <v>8</v>
      </c>
      <c r="D28" s="339">
        <v>0.69</v>
      </c>
      <c r="E28" s="336"/>
      <c r="F28" s="340"/>
      <c r="G28" s="336"/>
      <c r="H28" s="341">
        <f>ROUND((P27+O26)*D28,2)+0.45</f>
        <v>146610.59</v>
      </c>
      <c r="K28" s="293"/>
      <c r="L28" s="293"/>
      <c r="M28" s="293"/>
      <c r="N28" s="293"/>
      <c r="O28" s="293"/>
      <c r="P28" s="293"/>
      <c r="Q28" s="293"/>
    </row>
    <row r="29" spans="1:151" s="44" customFormat="1" ht="18" customHeight="1" x14ac:dyDescent="0.2">
      <c r="A29" s="336"/>
      <c r="B29" s="337"/>
      <c r="C29" s="338" t="s">
        <v>40</v>
      </c>
      <c r="D29" s="336"/>
      <c r="E29" s="336"/>
      <c r="F29" s="340"/>
      <c r="G29" s="336"/>
      <c r="H29" s="342">
        <f>SUM(H26:H28)</f>
        <v>1132545.04</v>
      </c>
      <c r="K29" s="293"/>
      <c r="L29" s="293"/>
      <c r="M29" s="293"/>
      <c r="N29" s="293"/>
      <c r="O29" s="293"/>
      <c r="P29" s="293"/>
      <c r="Q29" s="293"/>
    </row>
    <row r="30" spans="1:151" s="39" customFormat="1" ht="83.25" customHeight="1" x14ac:dyDescent="0.2">
      <c r="A30" s="328">
        <v>2</v>
      </c>
      <c r="B30" s="329">
        <v>2</v>
      </c>
      <c r="C30" s="343" t="s">
        <v>35</v>
      </c>
      <c r="D30" s="331" t="s">
        <v>19</v>
      </c>
      <c r="E30" s="332" t="s">
        <v>28</v>
      </c>
      <c r="F30" s="333">
        <v>594</v>
      </c>
      <c r="G30" s="334">
        <v>3405.77</v>
      </c>
      <c r="H30" s="335">
        <f>ROUND(G30*F30,2)</f>
        <v>2023027.38</v>
      </c>
      <c r="I30" s="114">
        <v>713632</v>
      </c>
      <c r="J30" s="303">
        <v>406947</v>
      </c>
      <c r="K30" s="311">
        <v>3405.77</v>
      </c>
      <c r="L30" s="311">
        <v>2158.9899999999998</v>
      </c>
      <c r="M30" s="312">
        <f>ROUND(F30*K30,2)</f>
        <v>2023027.38</v>
      </c>
      <c r="N30" s="313">
        <f>M30-O30-P30</f>
        <v>430762.86</v>
      </c>
      <c r="O30" s="314">
        <f>ROUND(F30*K31,2)</f>
        <v>309824.46000000002</v>
      </c>
      <c r="P30" s="315">
        <f>ROUND(F30*L30,2)</f>
        <v>1282440.06</v>
      </c>
      <c r="Q30" s="316"/>
      <c r="R30" s="38"/>
      <c r="S30" s="38"/>
      <c r="T30" s="38"/>
      <c r="U30" s="38"/>
    </row>
    <row r="31" spans="1:151" s="44" customFormat="1" ht="18.75" customHeight="1" x14ac:dyDescent="0.2">
      <c r="A31" s="336"/>
      <c r="B31" s="337"/>
      <c r="C31" s="338" t="s">
        <v>7</v>
      </c>
      <c r="D31" s="339">
        <v>1.21</v>
      </c>
      <c r="E31" s="336"/>
      <c r="F31" s="336"/>
      <c r="G31" s="336"/>
      <c r="H31" s="341">
        <f>ROUND((P31+O30)*D31,2)+2.24</f>
        <v>713632</v>
      </c>
      <c r="K31" s="311">
        <v>521.59</v>
      </c>
      <c r="L31" s="311">
        <v>471.3</v>
      </c>
      <c r="M31" s="312"/>
      <c r="N31" s="313"/>
      <c r="O31" s="314"/>
      <c r="P31" s="315">
        <f>ROUND(F30*L31,2)</f>
        <v>279952.2</v>
      </c>
      <c r="Q31" s="293"/>
    </row>
    <row r="32" spans="1:151" s="44" customFormat="1" ht="18.75" customHeight="1" x14ac:dyDescent="0.2">
      <c r="A32" s="336"/>
      <c r="B32" s="337"/>
      <c r="C32" s="338" t="s">
        <v>8</v>
      </c>
      <c r="D32" s="339">
        <v>0.69</v>
      </c>
      <c r="E32" s="336"/>
      <c r="F32" s="336"/>
      <c r="G32" s="336"/>
      <c r="H32" s="341">
        <f>ROUND((P31+O30)*D32,2)+1.1</f>
        <v>406947</v>
      </c>
      <c r="K32" s="293"/>
      <c r="L32" s="293"/>
      <c r="M32" s="293"/>
      <c r="N32" s="293"/>
      <c r="O32" s="293"/>
      <c r="P32" s="293"/>
      <c r="Q32" s="293"/>
    </row>
    <row r="33" spans="1:21" s="44" customFormat="1" ht="18.75" customHeight="1" x14ac:dyDescent="0.2">
      <c r="A33" s="336"/>
      <c r="B33" s="337"/>
      <c r="C33" s="338" t="s">
        <v>40</v>
      </c>
      <c r="D33" s="336"/>
      <c r="E33" s="336"/>
      <c r="F33" s="336"/>
      <c r="G33" s="336"/>
      <c r="H33" s="342">
        <f>SUM(H30:H32)</f>
        <v>3143606.38</v>
      </c>
      <c r="K33" s="293"/>
      <c r="L33" s="293"/>
      <c r="M33" s="293"/>
      <c r="N33" s="293"/>
      <c r="O33" s="293"/>
      <c r="P33" s="293"/>
      <c r="Q33" s="293"/>
    </row>
    <row r="34" spans="1:21" s="39" customFormat="1" ht="83.25" customHeight="1" x14ac:dyDescent="0.2">
      <c r="A34" s="328">
        <v>3</v>
      </c>
      <c r="B34" s="329">
        <v>3</v>
      </c>
      <c r="C34" s="343" t="s">
        <v>36</v>
      </c>
      <c r="D34" s="331" t="s">
        <v>17</v>
      </c>
      <c r="E34" s="332" t="s">
        <v>28</v>
      </c>
      <c r="F34" s="333">
        <v>283.5</v>
      </c>
      <c r="G34" s="334">
        <v>4797.3500000000004</v>
      </c>
      <c r="H34" s="335">
        <f>ROUND(G34*F34,2)</f>
        <v>1360048.73</v>
      </c>
      <c r="I34" s="114">
        <v>493169.35</v>
      </c>
      <c r="J34" s="303">
        <v>281228.71000000002</v>
      </c>
      <c r="K34" s="311">
        <v>4797.3500000000004</v>
      </c>
      <c r="L34" s="311">
        <v>3083.75</v>
      </c>
      <c r="M34" s="312">
        <f>ROUND(F34*K34,2)</f>
        <v>1360048.73</v>
      </c>
      <c r="N34" s="313">
        <f>M34-O34-P34</f>
        <v>271885</v>
      </c>
      <c r="O34" s="314">
        <f>ROUND(F34*K35,2)</f>
        <v>213920.6</v>
      </c>
      <c r="P34" s="315">
        <f>ROUND(F34*L34,2)</f>
        <v>874243.13</v>
      </c>
      <c r="Q34" s="316"/>
      <c r="R34" s="38"/>
      <c r="S34" s="38"/>
      <c r="T34" s="38"/>
      <c r="U34" s="38"/>
    </row>
    <row r="35" spans="1:21" s="44" customFormat="1" ht="16.5" customHeight="1" x14ac:dyDescent="0.2">
      <c r="A35" s="336"/>
      <c r="B35" s="337"/>
      <c r="C35" s="338" t="s">
        <v>7</v>
      </c>
      <c r="D35" s="339">
        <v>1.21</v>
      </c>
      <c r="E35" s="336"/>
      <c r="F35" s="336"/>
      <c r="G35" s="336"/>
      <c r="H35" s="341">
        <f>ROUND((P35+O34)*D35,2)-1.78</f>
        <v>493169.35</v>
      </c>
      <c r="K35" s="311">
        <v>754.57</v>
      </c>
      <c r="L35" s="311">
        <v>683.1</v>
      </c>
      <c r="M35" s="312"/>
      <c r="N35" s="313"/>
      <c r="O35" s="314"/>
      <c r="P35" s="315">
        <f>ROUND(F34*L35,2)</f>
        <v>193658.85</v>
      </c>
      <c r="Q35" s="293"/>
    </row>
    <row r="36" spans="1:21" s="44" customFormat="1" ht="16.5" customHeight="1" x14ac:dyDescent="0.2">
      <c r="A36" s="336"/>
      <c r="B36" s="337"/>
      <c r="C36" s="338" t="s">
        <v>8</v>
      </c>
      <c r="D36" s="339">
        <v>0.69</v>
      </c>
      <c r="E36" s="336"/>
      <c r="F36" s="336"/>
      <c r="G36" s="336"/>
      <c r="H36" s="341">
        <f>ROUND((P35+O34)*D36,2)-1.11</f>
        <v>281228.71000000002</v>
      </c>
      <c r="K36" s="293"/>
      <c r="L36" s="293"/>
      <c r="M36" s="293"/>
      <c r="N36" s="293"/>
      <c r="O36" s="293"/>
      <c r="P36" s="293"/>
      <c r="Q36" s="293"/>
    </row>
    <row r="37" spans="1:21" s="44" customFormat="1" ht="16.5" customHeight="1" x14ac:dyDescent="0.2">
      <c r="A37" s="336"/>
      <c r="B37" s="337"/>
      <c r="C37" s="338" t="s">
        <v>40</v>
      </c>
      <c r="D37" s="336"/>
      <c r="E37" s="336"/>
      <c r="F37" s="336"/>
      <c r="G37" s="336"/>
      <c r="H37" s="342">
        <f>SUM(H34:H36)</f>
        <v>2134446.79</v>
      </c>
      <c r="K37" s="293"/>
      <c r="L37" s="293"/>
      <c r="M37" s="293"/>
      <c r="N37" s="293"/>
      <c r="O37" s="293"/>
      <c r="P37" s="293"/>
      <c r="Q37" s="293"/>
    </row>
    <row r="38" spans="1:21" s="39" customFormat="1" ht="83.25" customHeight="1" x14ac:dyDescent="0.2">
      <c r="A38" s="328">
        <v>4</v>
      </c>
      <c r="B38" s="329">
        <v>5</v>
      </c>
      <c r="C38" s="343" t="s">
        <v>26</v>
      </c>
      <c r="D38" s="331" t="s">
        <v>21</v>
      </c>
      <c r="E38" s="332" t="s">
        <v>9</v>
      </c>
      <c r="F38" s="333">
        <v>14.193</v>
      </c>
      <c r="G38" s="334">
        <v>49084.44</v>
      </c>
      <c r="H38" s="335">
        <f>ROUND(G38*F38,2)</f>
        <v>696655.46</v>
      </c>
      <c r="I38" s="114">
        <v>0</v>
      </c>
      <c r="J38" s="303">
        <v>0</v>
      </c>
      <c r="K38" s="311">
        <v>49084.44</v>
      </c>
      <c r="L38" s="311">
        <v>0</v>
      </c>
      <c r="M38" s="312">
        <f>ROUND(F38*K38,2)</f>
        <v>696655.46</v>
      </c>
      <c r="N38" s="313">
        <f>M38-O38-P38</f>
        <v>696655.46</v>
      </c>
      <c r="O38" s="314">
        <f>ROUND(F38*K39,2)</f>
        <v>0</v>
      </c>
      <c r="P38" s="315">
        <f>ROUND(F38*L38,2)</f>
        <v>0</v>
      </c>
      <c r="Q38" s="316"/>
      <c r="R38" s="38"/>
      <c r="S38" s="38"/>
      <c r="T38" s="38"/>
      <c r="U38" s="38"/>
    </row>
    <row r="39" spans="1:21" s="44" customFormat="1" ht="16.5" customHeight="1" x14ac:dyDescent="0.2">
      <c r="A39" s="336"/>
      <c r="B39" s="337"/>
      <c r="C39" s="338" t="s">
        <v>7</v>
      </c>
      <c r="D39" s="339">
        <v>0</v>
      </c>
      <c r="E39" s="336"/>
      <c r="F39" s="336"/>
      <c r="G39" s="336"/>
      <c r="H39" s="341">
        <f>ROUND((P39+O38)*D39,2)</f>
        <v>0</v>
      </c>
      <c r="K39" s="311">
        <v>0</v>
      </c>
      <c r="L39" s="311">
        <v>0</v>
      </c>
      <c r="M39" s="312"/>
      <c r="N39" s="313"/>
      <c r="O39" s="314"/>
      <c r="P39" s="315">
        <f>ROUND(F38*L39,2)</f>
        <v>0</v>
      </c>
      <c r="Q39" s="293"/>
    </row>
    <row r="40" spans="1:21" s="44" customFormat="1" ht="16.5" customHeight="1" x14ac:dyDescent="0.2">
      <c r="A40" s="336"/>
      <c r="B40" s="337"/>
      <c r="C40" s="338" t="s">
        <v>8</v>
      </c>
      <c r="D40" s="339">
        <v>0</v>
      </c>
      <c r="E40" s="336"/>
      <c r="F40" s="336"/>
      <c r="G40" s="336"/>
      <c r="H40" s="341">
        <f>ROUND((P39+O38)*D40,2)</f>
        <v>0</v>
      </c>
      <c r="K40" s="293"/>
      <c r="L40" s="293"/>
      <c r="M40" s="293"/>
      <c r="N40" s="293"/>
      <c r="O40" s="293"/>
      <c r="P40" s="293"/>
      <c r="Q40" s="293"/>
    </row>
    <row r="41" spans="1:21" s="44" customFormat="1" ht="16.5" customHeight="1" x14ac:dyDescent="0.2">
      <c r="A41" s="336"/>
      <c r="B41" s="337"/>
      <c r="C41" s="338" t="s">
        <v>40</v>
      </c>
      <c r="D41" s="336"/>
      <c r="E41" s="336"/>
      <c r="F41" s="336"/>
      <c r="G41" s="336"/>
      <c r="H41" s="342">
        <f>SUM(H38:H40)</f>
        <v>696655.46</v>
      </c>
      <c r="K41" s="293"/>
      <c r="L41" s="293"/>
      <c r="M41" s="293"/>
      <c r="N41" s="293"/>
      <c r="O41" s="293"/>
      <c r="P41" s="293"/>
      <c r="Q41" s="293"/>
    </row>
    <row r="42" spans="1:21" s="39" customFormat="1" ht="83.25" customHeight="1" x14ac:dyDescent="0.2">
      <c r="A42" s="328">
        <v>5</v>
      </c>
      <c r="B42" s="329">
        <v>7</v>
      </c>
      <c r="C42" s="343" t="s">
        <v>26</v>
      </c>
      <c r="D42" s="331" t="s">
        <v>21</v>
      </c>
      <c r="E42" s="332" t="s">
        <v>9</v>
      </c>
      <c r="F42" s="333">
        <v>2.9430000000000001</v>
      </c>
      <c r="G42" s="334">
        <v>49084.44</v>
      </c>
      <c r="H42" s="335">
        <f>ROUND(G42*F42,2)</f>
        <v>144455.51</v>
      </c>
      <c r="I42" s="114">
        <v>0</v>
      </c>
      <c r="J42" s="303">
        <v>0</v>
      </c>
      <c r="K42" s="311">
        <v>49084.44</v>
      </c>
      <c r="L42" s="311">
        <v>0</v>
      </c>
      <c r="M42" s="312">
        <f>ROUND(F42*K42,2)</f>
        <v>144455.51</v>
      </c>
      <c r="N42" s="313">
        <f>M42-O42-P42</f>
        <v>144455.51</v>
      </c>
      <c r="O42" s="314">
        <f>ROUND(F42*K43,2)</f>
        <v>0</v>
      </c>
      <c r="P42" s="315">
        <f>ROUND(F42*L42,2)</f>
        <v>0</v>
      </c>
      <c r="Q42" s="316"/>
      <c r="R42" s="38"/>
      <c r="S42" s="38"/>
      <c r="T42" s="38"/>
      <c r="U42" s="38"/>
    </row>
    <row r="43" spans="1:21" s="44" customFormat="1" ht="15.75" customHeight="1" x14ac:dyDescent="0.2">
      <c r="A43" s="336"/>
      <c r="B43" s="337"/>
      <c r="C43" s="338" t="s">
        <v>7</v>
      </c>
      <c r="D43" s="339">
        <v>0</v>
      </c>
      <c r="E43" s="336"/>
      <c r="F43" s="336"/>
      <c r="G43" s="336"/>
      <c r="H43" s="341">
        <f>ROUND((P43+O42)*D43,2)</f>
        <v>0</v>
      </c>
      <c r="K43" s="311">
        <v>0</v>
      </c>
      <c r="L43" s="311">
        <v>0</v>
      </c>
      <c r="M43" s="312"/>
      <c r="N43" s="313"/>
      <c r="O43" s="314"/>
      <c r="P43" s="315">
        <f>ROUND(F42*L43,2)</f>
        <v>0</v>
      </c>
      <c r="Q43" s="293"/>
    </row>
    <row r="44" spans="1:21" s="44" customFormat="1" ht="15.75" customHeight="1" x14ac:dyDescent="0.2">
      <c r="A44" s="336"/>
      <c r="B44" s="337"/>
      <c r="C44" s="338" t="s">
        <v>8</v>
      </c>
      <c r="D44" s="339">
        <v>0</v>
      </c>
      <c r="E44" s="336"/>
      <c r="F44" s="336"/>
      <c r="G44" s="336"/>
      <c r="H44" s="341">
        <f>ROUND((P43+O42)*D44,2)</f>
        <v>0</v>
      </c>
      <c r="K44" s="293"/>
      <c r="L44" s="293"/>
      <c r="M44" s="293"/>
      <c r="N44" s="293"/>
      <c r="O44" s="293"/>
      <c r="P44" s="293"/>
      <c r="Q44" s="293"/>
    </row>
    <row r="45" spans="1:21" s="44" customFormat="1" ht="15.75" customHeight="1" x14ac:dyDescent="0.2">
      <c r="A45" s="336"/>
      <c r="B45" s="337"/>
      <c r="C45" s="338" t="s">
        <v>40</v>
      </c>
      <c r="D45" s="336"/>
      <c r="E45" s="336"/>
      <c r="F45" s="336"/>
      <c r="G45" s="336"/>
      <c r="H45" s="342">
        <f>SUM(H42:H44)</f>
        <v>144455.51</v>
      </c>
      <c r="K45" s="293"/>
      <c r="L45" s="293"/>
      <c r="M45" s="293"/>
      <c r="N45" s="293"/>
      <c r="O45" s="293"/>
      <c r="P45" s="293"/>
      <c r="Q45" s="293"/>
    </row>
    <row r="46" spans="1:21" s="39" customFormat="1" ht="83.25" customHeight="1" x14ac:dyDescent="0.2">
      <c r="A46" s="328">
        <v>6</v>
      </c>
      <c r="B46" s="329">
        <v>11</v>
      </c>
      <c r="C46" s="343" t="s">
        <v>27</v>
      </c>
      <c r="D46" s="331" t="s">
        <v>20</v>
      </c>
      <c r="E46" s="332" t="s">
        <v>9</v>
      </c>
      <c r="F46" s="333">
        <v>4.6619999999999999</v>
      </c>
      <c r="G46" s="334">
        <v>62963.9</v>
      </c>
      <c r="H46" s="335">
        <f>ROUND(G46*F46,2)</f>
        <v>293537.7</v>
      </c>
      <c r="I46" s="114">
        <v>0</v>
      </c>
      <c r="J46" s="303">
        <v>0</v>
      </c>
      <c r="K46" s="311">
        <v>62963.9</v>
      </c>
      <c r="L46" s="311">
        <v>0</v>
      </c>
      <c r="M46" s="312">
        <f>ROUND(F46*K46,2)</f>
        <v>293537.7</v>
      </c>
      <c r="N46" s="313">
        <f>M46-O46-P46</f>
        <v>293537.7</v>
      </c>
      <c r="O46" s="314">
        <f>ROUND(F46*K47,2)</f>
        <v>0</v>
      </c>
      <c r="P46" s="315">
        <f>ROUND(F46*L46,2)</f>
        <v>0</v>
      </c>
      <c r="Q46" s="316"/>
      <c r="R46" s="38"/>
      <c r="S46" s="38"/>
      <c r="T46" s="38"/>
      <c r="U46" s="38"/>
    </row>
    <row r="47" spans="1:21" s="44" customFormat="1" ht="16.5" customHeight="1" x14ac:dyDescent="0.2">
      <c r="A47" s="336"/>
      <c r="B47" s="337"/>
      <c r="C47" s="338" t="s">
        <v>7</v>
      </c>
      <c r="D47" s="339">
        <v>0</v>
      </c>
      <c r="E47" s="336"/>
      <c r="F47" s="336"/>
      <c r="G47" s="336"/>
      <c r="H47" s="341">
        <f>ROUND((P47+O46)*D47,2)</f>
        <v>0</v>
      </c>
      <c r="K47" s="311">
        <v>0</v>
      </c>
      <c r="L47" s="311">
        <v>0</v>
      </c>
      <c r="M47" s="312"/>
      <c r="N47" s="313"/>
      <c r="O47" s="314"/>
      <c r="P47" s="315">
        <f>ROUND(F46*L47,2)</f>
        <v>0</v>
      </c>
      <c r="Q47" s="293"/>
    </row>
    <row r="48" spans="1:21" s="44" customFormat="1" ht="16.5" customHeight="1" x14ac:dyDescent="0.2">
      <c r="A48" s="336"/>
      <c r="B48" s="337"/>
      <c r="C48" s="338" t="s">
        <v>8</v>
      </c>
      <c r="D48" s="339">
        <v>0</v>
      </c>
      <c r="E48" s="336"/>
      <c r="F48" s="336"/>
      <c r="G48" s="336"/>
      <c r="H48" s="341">
        <f>ROUND((P47+O46)*D48,2)</f>
        <v>0</v>
      </c>
      <c r="K48" s="293"/>
      <c r="L48" s="293"/>
      <c r="M48" s="293"/>
      <c r="N48" s="293"/>
      <c r="O48" s="293"/>
      <c r="P48" s="293"/>
      <c r="Q48" s="293"/>
    </row>
    <row r="49" spans="1:21" s="44" customFormat="1" ht="16.5" customHeight="1" x14ac:dyDescent="0.2">
      <c r="A49" s="336"/>
      <c r="B49" s="337"/>
      <c r="C49" s="338" t="s">
        <v>40</v>
      </c>
      <c r="D49" s="336"/>
      <c r="E49" s="336"/>
      <c r="F49" s="336"/>
      <c r="G49" s="336"/>
      <c r="H49" s="342">
        <f>SUM(H46:H48)</f>
        <v>293537.7</v>
      </c>
      <c r="K49" s="293"/>
      <c r="L49" s="293"/>
      <c r="M49" s="293"/>
      <c r="N49" s="293"/>
      <c r="O49" s="293"/>
      <c r="P49" s="293"/>
      <c r="Q49" s="293"/>
    </row>
    <row r="50" spans="1:21" s="39" customFormat="1" ht="83.25" customHeight="1" x14ac:dyDescent="0.2">
      <c r="A50" s="328">
        <v>7</v>
      </c>
      <c r="B50" s="329">
        <v>13</v>
      </c>
      <c r="C50" s="343" t="s">
        <v>30</v>
      </c>
      <c r="D50" s="331" t="s">
        <v>18</v>
      </c>
      <c r="E50" s="332" t="s">
        <v>9</v>
      </c>
      <c r="F50" s="333">
        <v>18.387</v>
      </c>
      <c r="G50" s="334">
        <v>66503.789999999994</v>
      </c>
      <c r="H50" s="335">
        <f>ROUND(G50*F50,2)</f>
        <v>1222805.19</v>
      </c>
      <c r="I50" s="114">
        <v>0</v>
      </c>
      <c r="J50" s="303">
        <v>0</v>
      </c>
      <c r="K50" s="317">
        <v>66503.789999999994</v>
      </c>
      <c r="L50" s="311">
        <v>0</v>
      </c>
      <c r="M50" s="312">
        <f>ROUND(F50*K50,2)</f>
        <v>1222805.19</v>
      </c>
      <c r="N50" s="313">
        <f>M50-O50-P50</f>
        <v>1222805.19</v>
      </c>
      <c r="O50" s="314">
        <f>ROUND(F50*K51,2)</f>
        <v>0</v>
      </c>
      <c r="P50" s="315">
        <f>ROUND(F50*L50,2)</f>
        <v>0</v>
      </c>
      <c r="Q50" s="316"/>
      <c r="R50" s="38"/>
      <c r="S50" s="38"/>
      <c r="T50" s="38"/>
      <c r="U50" s="38"/>
    </row>
    <row r="51" spans="1:21" s="44" customFormat="1" ht="16.5" customHeight="1" x14ac:dyDescent="0.2">
      <c r="A51" s="336"/>
      <c r="B51" s="337"/>
      <c r="C51" s="338" t="s">
        <v>7</v>
      </c>
      <c r="D51" s="339">
        <v>0</v>
      </c>
      <c r="E51" s="336"/>
      <c r="F51" s="336"/>
      <c r="G51" s="336"/>
      <c r="H51" s="341">
        <f>ROUND((P51+O50)*D51,2)</f>
        <v>0</v>
      </c>
      <c r="K51" s="311">
        <v>0</v>
      </c>
      <c r="L51" s="311">
        <v>0</v>
      </c>
      <c r="M51" s="312"/>
      <c r="N51" s="313"/>
      <c r="O51" s="314"/>
      <c r="P51" s="315">
        <f>ROUND(F50*L51,2)</f>
        <v>0</v>
      </c>
      <c r="Q51" s="293"/>
    </row>
    <row r="52" spans="1:21" s="44" customFormat="1" ht="16.5" customHeight="1" x14ac:dyDescent="0.2">
      <c r="A52" s="336"/>
      <c r="B52" s="337"/>
      <c r="C52" s="338" t="s">
        <v>8</v>
      </c>
      <c r="D52" s="339">
        <v>0</v>
      </c>
      <c r="E52" s="336"/>
      <c r="F52" s="336"/>
      <c r="G52" s="336"/>
      <c r="H52" s="341">
        <f>ROUND((P51+O50)*D52,2)</f>
        <v>0</v>
      </c>
      <c r="K52" s="293"/>
      <c r="L52" s="293"/>
      <c r="M52" s="293"/>
      <c r="N52" s="293"/>
      <c r="O52" s="293"/>
      <c r="P52" s="293"/>
      <c r="Q52" s="293"/>
    </row>
    <row r="53" spans="1:21" s="44" customFormat="1" ht="16.5" customHeight="1" x14ac:dyDescent="0.2">
      <c r="A53" s="336"/>
      <c r="B53" s="337"/>
      <c r="C53" s="338" t="s">
        <v>40</v>
      </c>
      <c r="D53" s="336"/>
      <c r="E53" s="336"/>
      <c r="F53" s="336"/>
      <c r="G53" s="336"/>
      <c r="H53" s="342">
        <f>SUM(H50:H52)</f>
        <v>1222805.19</v>
      </c>
      <c r="K53" s="293"/>
      <c r="L53" s="293"/>
      <c r="M53" s="293"/>
      <c r="N53" s="293"/>
      <c r="O53" s="293"/>
      <c r="P53" s="293"/>
      <c r="Q53" s="293"/>
    </row>
    <row r="54" spans="1:21" s="39" customFormat="1" ht="83.25" customHeight="1" x14ac:dyDescent="0.2">
      <c r="A54" s="328">
        <v>8</v>
      </c>
      <c r="B54" s="329">
        <v>17</v>
      </c>
      <c r="C54" s="343" t="s">
        <v>31</v>
      </c>
      <c r="D54" s="331" t="s">
        <v>22</v>
      </c>
      <c r="E54" s="332" t="s">
        <v>29</v>
      </c>
      <c r="F54" s="333">
        <v>4.4999999999999998E-2</v>
      </c>
      <c r="G54" s="334">
        <v>54089.919999999998</v>
      </c>
      <c r="H54" s="335">
        <f>ROUND(G54*F54,2)</f>
        <v>2434.0500000000002</v>
      </c>
      <c r="I54" s="114">
        <v>798.84</v>
      </c>
      <c r="J54" s="303">
        <v>512.46</v>
      </c>
      <c r="K54" s="317">
        <v>54089.919999999998</v>
      </c>
      <c r="L54" s="311">
        <v>20413.150000000001</v>
      </c>
      <c r="M54" s="312">
        <f>ROUND(F54*K54,2)</f>
        <v>2434.0500000000002</v>
      </c>
      <c r="N54" s="313">
        <f>M54-O54-P54</f>
        <v>116.81</v>
      </c>
      <c r="O54" s="314">
        <f>ROUND(F54*K55,2)</f>
        <v>1398.65</v>
      </c>
      <c r="P54" s="315">
        <f>ROUND(F54*L54,2)</f>
        <v>918.59</v>
      </c>
      <c r="Q54" s="316"/>
      <c r="R54" s="38"/>
      <c r="S54" s="38"/>
      <c r="T54" s="38"/>
      <c r="U54" s="38"/>
    </row>
    <row r="55" spans="1:21" s="44" customFormat="1" ht="13.5" customHeight="1" x14ac:dyDescent="0.2">
      <c r="A55" s="336"/>
      <c r="B55" s="337"/>
      <c r="C55" s="338" t="s">
        <v>7</v>
      </c>
      <c r="D55" s="339">
        <v>0.53</v>
      </c>
      <c r="E55" s="336"/>
      <c r="F55" s="336"/>
      <c r="G55" s="336"/>
      <c r="H55" s="341">
        <f>ROUND((P55+O54)*D55,2)-0.03</f>
        <v>798.84</v>
      </c>
      <c r="K55" s="311">
        <v>31081.05</v>
      </c>
      <c r="L55" s="311">
        <v>2414.75</v>
      </c>
      <c r="M55" s="312"/>
      <c r="N55" s="313"/>
      <c r="O55" s="314"/>
      <c r="P55" s="315">
        <f>ROUND(F54*L55,2)</f>
        <v>108.66</v>
      </c>
      <c r="Q55" s="293"/>
    </row>
    <row r="56" spans="1:21" s="44" customFormat="1" ht="13.5" customHeight="1" x14ac:dyDescent="0.2">
      <c r="A56" s="336"/>
      <c r="B56" s="337"/>
      <c r="C56" s="338" t="s">
        <v>8</v>
      </c>
      <c r="D56" s="339">
        <v>0.34</v>
      </c>
      <c r="E56" s="336"/>
      <c r="F56" s="336"/>
      <c r="G56" s="336"/>
      <c r="H56" s="341">
        <f>ROUND((P55+O54)*D56,2)-0.03</f>
        <v>512.46</v>
      </c>
      <c r="K56" s="293"/>
      <c r="L56" s="293"/>
      <c r="M56" s="293"/>
      <c r="N56" s="293"/>
      <c r="O56" s="293"/>
      <c r="P56" s="293"/>
      <c r="Q56" s="293"/>
    </row>
    <row r="57" spans="1:21" s="44" customFormat="1" ht="13.5" customHeight="1" x14ac:dyDescent="0.2">
      <c r="A57" s="336"/>
      <c r="B57" s="337"/>
      <c r="C57" s="338" t="s">
        <v>40</v>
      </c>
      <c r="D57" s="336"/>
      <c r="E57" s="336"/>
      <c r="F57" s="336"/>
      <c r="G57" s="336"/>
      <c r="H57" s="342">
        <f>SUM(H54:H56)</f>
        <v>3745.35</v>
      </c>
      <c r="K57" s="293"/>
      <c r="L57" s="293"/>
      <c r="M57" s="293"/>
      <c r="N57" s="293"/>
      <c r="O57" s="293"/>
      <c r="P57" s="293"/>
      <c r="Q57" s="293"/>
    </row>
    <row r="58" spans="1:21" s="39" customFormat="1" ht="83.25" customHeight="1" x14ac:dyDescent="0.2">
      <c r="A58" s="328">
        <v>9</v>
      </c>
      <c r="B58" s="329">
        <v>18</v>
      </c>
      <c r="C58" s="343" t="s">
        <v>32</v>
      </c>
      <c r="D58" s="331" t="s">
        <v>48</v>
      </c>
      <c r="E58" s="332" t="s">
        <v>29</v>
      </c>
      <c r="F58" s="333">
        <v>4.4999999999999998E-2</v>
      </c>
      <c r="G58" s="334">
        <v>16296.94</v>
      </c>
      <c r="H58" s="335">
        <f>ROUND(G58*F58,2)</f>
        <v>733.36</v>
      </c>
      <c r="I58" s="114">
        <v>396.72</v>
      </c>
      <c r="J58" s="303">
        <v>361.98</v>
      </c>
      <c r="K58" s="317">
        <v>16296.94</v>
      </c>
      <c r="L58" s="311">
        <v>3990.99</v>
      </c>
      <c r="M58" s="312">
        <f>ROUND(F58*K58,2)</f>
        <v>733.36</v>
      </c>
      <c r="N58" s="313">
        <f>M58-O58-P58</f>
        <v>69.13</v>
      </c>
      <c r="O58" s="314">
        <f>ROUND(F58*K59,2)</f>
        <v>484.64</v>
      </c>
      <c r="P58" s="315">
        <f>ROUND(F58*L58,2)</f>
        <v>179.59</v>
      </c>
      <c r="Q58" s="316"/>
      <c r="R58" s="38"/>
      <c r="S58" s="38"/>
      <c r="T58" s="38"/>
      <c r="U58" s="38"/>
    </row>
    <row r="59" spans="1:21" s="44" customFormat="1" ht="13.5" customHeight="1" x14ac:dyDescent="0.2">
      <c r="A59" s="336"/>
      <c r="B59" s="337"/>
      <c r="C59" s="338" t="s">
        <v>7</v>
      </c>
      <c r="D59" s="339">
        <v>0.8</v>
      </c>
      <c r="E59" s="336"/>
      <c r="F59" s="336"/>
      <c r="G59" s="336"/>
      <c r="H59" s="341">
        <f>ROUND((P59+O58)*D59,2)-0.01</f>
        <v>396.72</v>
      </c>
      <c r="K59" s="311">
        <v>10769.76</v>
      </c>
      <c r="L59" s="311">
        <v>250.45</v>
      </c>
      <c r="M59" s="312"/>
      <c r="N59" s="313"/>
      <c r="O59" s="314"/>
      <c r="P59" s="315">
        <f>ROUND(F58*L59,2)</f>
        <v>11.27</v>
      </c>
      <c r="Q59" s="293"/>
    </row>
    <row r="60" spans="1:21" s="44" customFormat="1" ht="13.5" customHeight="1" x14ac:dyDescent="0.2">
      <c r="A60" s="336"/>
      <c r="B60" s="337"/>
      <c r="C60" s="338" t="s">
        <v>8</v>
      </c>
      <c r="D60" s="339">
        <v>0.73</v>
      </c>
      <c r="E60" s="336"/>
      <c r="F60" s="336"/>
      <c r="G60" s="336"/>
      <c r="H60" s="341">
        <f>ROUND((P59+O58)*D60,2)-0.03</f>
        <v>361.98</v>
      </c>
      <c r="K60" s="293"/>
      <c r="L60" s="293"/>
      <c r="M60" s="293"/>
      <c r="N60" s="293"/>
      <c r="O60" s="293"/>
      <c r="P60" s="293"/>
      <c r="Q60" s="293"/>
    </row>
    <row r="61" spans="1:21" s="44" customFormat="1" ht="13.5" customHeight="1" x14ac:dyDescent="0.2">
      <c r="A61" s="336"/>
      <c r="B61" s="337"/>
      <c r="C61" s="338" t="s">
        <v>40</v>
      </c>
      <c r="D61" s="336"/>
      <c r="E61" s="336"/>
      <c r="F61" s="336"/>
      <c r="G61" s="336"/>
      <c r="H61" s="342">
        <f>SUM(H58:H60)</f>
        <v>1492.06</v>
      </c>
      <c r="K61" s="293"/>
      <c r="L61" s="293"/>
      <c r="M61" s="293"/>
      <c r="N61" s="293"/>
      <c r="O61" s="293"/>
      <c r="P61" s="293"/>
      <c r="Q61" s="293"/>
    </row>
    <row r="62" spans="1:21" s="39" customFormat="1" ht="83.25" customHeight="1" x14ac:dyDescent="0.2">
      <c r="A62" s="328">
        <v>10</v>
      </c>
      <c r="B62" s="329">
        <v>19</v>
      </c>
      <c r="C62" s="343" t="s">
        <v>33</v>
      </c>
      <c r="D62" s="331" t="s">
        <v>34</v>
      </c>
      <c r="E62" s="332" t="s">
        <v>9</v>
      </c>
      <c r="F62" s="333">
        <v>4.8000000000000001E-2</v>
      </c>
      <c r="G62" s="334">
        <v>41141.39</v>
      </c>
      <c r="H62" s="335">
        <f>ROUND(G62*F62,2)</f>
        <v>1974.79</v>
      </c>
      <c r="I62" s="114">
        <v>0</v>
      </c>
      <c r="J62" s="303">
        <v>0</v>
      </c>
      <c r="K62" s="317">
        <v>41141.39</v>
      </c>
      <c r="L62" s="311">
        <v>0</v>
      </c>
      <c r="M62" s="312">
        <f>ROUND(F62*K62,2)</f>
        <v>1974.79</v>
      </c>
      <c r="N62" s="313">
        <f>M62-O62-P62</f>
        <v>1974.79</v>
      </c>
      <c r="O62" s="314">
        <f>ROUND(F62*K63,2)</f>
        <v>0</v>
      </c>
      <c r="P62" s="315">
        <f>ROUND(F62*L62,2)</f>
        <v>0</v>
      </c>
      <c r="Q62" s="316"/>
      <c r="R62" s="38"/>
      <c r="S62" s="38"/>
      <c r="T62" s="38"/>
      <c r="U62" s="38"/>
    </row>
    <row r="63" spans="1:21" s="44" customFormat="1" ht="13.5" customHeight="1" x14ac:dyDescent="0.2">
      <c r="A63" s="40"/>
      <c r="B63" s="282"/>
      <c r="C63" s="41" t="s">
        <v>7</v>
      </c>
      <c r="D63" s="42">
        <v>0</v>
      </c>
      <c r="E63" s="40"/>
      <c r="F63" s="40"/>
      <c r="G63" s="40"/>
      <c r="H63" s="167">
        <f>ROUND((P63+O62)*D63,2)</f>
        <v>0</v>
      </c>
      <c r="K63" s="311">
        <v>0</v>
      </c>
      <c r="L63" s="311">
        <v>0</v>
      </c>
      <c r="M63" s="312"/>
      <c r="N63" s="313"/>
      <c r="O63" s="314"/>
      <c r="P63" s="315">
        <f>ROUND(F62*L63,2)</f>
        <v>0</v>
      </c>
      <c r="Q63" s="293"/>
    </row>
    <row r="64" spans="1:21" s="44" customFormat="1" ht="13.5" customHeight="1" x14ac:dyDescent="0.2">
      <c r="A64" s="40"/>
      <c r="B64" s="282"/>
      <c r="C64" s="41" t="s">
        <v>8</v>
      </c>
      <c r="D64" s="42">
        <v>0</v>
      </c>
      <c r="E64" s="40"/>
      <c r="F64" s="40"/>
      <c r="G64" s="40"/>
      <c r="H64" s="167">
        <f>ROUND((P63+O62)*D64,2)</f>
        <v>0</v>
      </c>
      <c r="K64" s="293"/>
      <c r="L64" s="293"/>
      <c r="M64" s="293"/>
      <c r="N64" s="293"/>
      <c r="O64" s="293"/>
      <c r="P64" s="293"/>
      <c r="Q64" s="293"/>
    </row>
    <row r="65" spans="1:21" s="44" customFormat="1" ht="13.5" customHeight="1" x14ac:dyDescent="0.2">
      <c r="A65" s="40"/>
      <c r="B65" s="282"/>
      <c r="C65" s="41" t="s">
        <v>40</v>
      </c>
      <c r="D65" s="40"/>
      <c r="E65" s="40"/>
      <c r="F65" s="40"/>
      <c r="G65" s="40"/>
      <c r="H65" s="43">
        <f>SUM(H62:H64)</f>
        <v>1974.79</v>
      </c>
      <c r="K65" s="293"/>
      <c r="L65" s="293"/>
      <c r="M65" s="293"/>
      <c r="N65" s="293"/>
      <c r="O65" s="293"/>
      <c r="P65" s="293"/>
      <c r="Q65" s="293"/>
    </row>
    <row r="66" spans="1:21" s="39" customFormat="1" ht="31.5" hidden="1" customHeight="1" x14ac:dyDescent="0.2">
      <c r="A66" s="102"/>
      <c r="B66" s="281"/>
      <c r="C66" s="46" t="s">
        <v>37</v>
      </c>
      <c r="D66" s="47"/>
      <c r="E66" s="48"/>
      <c r="F66" s="49"/>
      <c r="G66" s="37"/>
      <c r="H66" s="36"/>
      <c r="I66" s="114"/>
      <c r="J66" s="303"/>
      <c r="K66" s="318"/>
      <c r="L66" s="316"/>
      <c r="M66" s="316"/>
      <c r="N66" s="316"/>
      <c r="O66" s="316"/>
      <c r="P66" s="316"/>
      <c r="Q66" s="316"/>
      <c r="R66" s="38"/>
      <c r="S66" s="38"/>
      <c r="T66" s="38"/>
      <c r="U66" s="38"/>
    </row>
    <row r="67" spans="1:21" s="39" customFormat="1" ht="45" hidden="1" customHeight="1" x14ac:dyDescent="0.2">
      <c r="A67" s="102">
        <v>11</v>
      </c>
      <c r="B67" s="281">
        <v>24</v>
      </c>
      <c r="C67" s="45" t="s">
        <v>24</v>
      </c>
      <c r="D67" s="34" t="s">
        <v>49</v>
      </c>
      <c r="E67" s="35" t="s">
        <v>29</v>
      </c>
      <c r="F67" s="49"/>
      <c r="G67" s="37">
        <v>54089.919999999998</v>
      </c>
      <c r="H67" s="36">
        <f>ROUND(G67*F67,2)</f>
        <v>0</v>
      </c>
      <c r="I67" s="114">
        <v>11539.27</v>
      </c>
      <c r="J67" s="303">
        <v>7402.54</v>
      </c>
      <c r="K67" s="317">
        <v>54089.919999999998</v>
      </c>
      <c r="L67" s="311">
        <v>20413.150000000001</v>
      </c>
      <c r="M67" s="312">
        <f>ROUND(F67*K67,2)</f>
        <v>0</v>
      </c>
      <c r="N67" s="313">
        <f>M67-O67-P67</f>
        <v>0</v>
      </c>
      <c r="O67" s="314">
        <f>ROUND(F67*K68,2)</f>
        <v>0</v>
      </c>
      <c r="P67" s="315">
        <f>ROUND(F67*L67,2)</f>
        <v>0</v>
      </c>
      <c r="Q67" s="316"/>
      <c r="R67" s="38"/>
      <c r="S67" s="38"/>
      <c r="T67" s="38"/>
      <c r="U67" s="38"/>
    </row>
    <row r="68" spans="1:21" s="44" customFormat="1" ht="13.5" hidden="1" customHeight="1" x14ac:dyDescent="0.2">
      <c r="A68" s="40"/>
      <c r="B68" s="282"/>
      <c r="C68" s="41" t="s">
        <v>7</v>
      </c>
      <c r="D68" s="42">
        <v>0.53</v>
      </c>
      <c r="E68" s="40"/>
      <c r="F68" s="40"/>
      <c r="G68" s="40"/>
      <c r="H68" s="167">
        <f>ROUND((P68+O67)*D68,2)</f>
        <v>0</v>
      </c>
      <c r="K68" s="311">
        <v>31081.05</v>
      </c>
      <c r="L68" s="311">
        <v>2414.75</v>
      </c>
      <c r="M68" s="312"/>
      <c r="N68" s="313"/>
      <c r="O68" s="314"/>
      <c r="P68" s="315">
        <f>ROUND(F67*L68,2)</f>
        <v>0</v>
      </c>
      <c r="Q68" s="293"/>
    </row>
    <row r="69" spans="1:21" s="44" customFormat="1" ht="13.5" hidden="1" customHeight="1" x14ac:dyDescent="0.2">
      <c r="A69" s="40"/>
      <c r="B69" s="282"/>
      <c r="C69" s="41" t="s">
        <v>8</v>
      </c>
      <c r="D69" s="42">
        <v>0.34</v>
      </c>
      <c r="E69" s="40"/>
      <c r="F69" s="40"/>
      <c r="G69" s="40"/>
      <c r="H69" s="167">
        <f>ROUND((P68+O67)*D69,2)</f>
        <v>0</v>
      </c>
      <c r="K69" s="293"/>
      <c r="L69" s="293"/>
      <c r="M69" s="293"/>
      <c r="N69" s="293"/>
      <c r="O69" s="293"/>
      <c r="P69" s="293"/>
      <c r="Q69" s="293"/>
    </row>
    <row r="70" spans="1:21" s="44" customFormat="1" ht="13.5" hidden="1" customHeight="1" x14ac:dyDescent="0.2">
      <c r="A70" s="40"/>
      <c r="B70" s="282"/>
      <c r="C70" s="41" t="s">
        <v>40</v>
      </c>
      <c r="D70" s="40"/>
      <c r="E70" s="40"/>
      <c r="F70" s="40"/>
      <c r="G70" s="40"/>
      <c r="H70" s="43">
        <f>SUM(H67:H69)</f>
        <v>0</v>
      </c>
      <c r="K70" s="293"/>
      <c r="L70" s="293"/>
      <c r="M70" s="293"/>
      <c r="N70" s="293"/>
      <c r="O70" s="293"/>
      <c r="P70" s="293"/>
      <c r="Q70" s="293"/>
    </row>
    <row r="71" spans="1:21" s="39" customFormat="1" ht="51" hidden="1" customHeight="1" x14ac:dyDescent="0.2">
      <c r="A71" s="102">
        <v>12</v>
      </c>
      <c r="B71" s="281">
        <v>26</v>
      </c>
      <c r="C71" s="45" t="s">
        <v>25</v>
      </c>
      <c r="D71" s="34" t="s">
        <v>50</v>
      </c>
      <c r="E71" s="35" t="s">
        <v>9</v>
      </c>
      <c r="F71" s="49"/>
      <c r="G71" s="37">
        <v>107236.44</v>
      </c>
      <c r="H71" s="36">
        <f>ROUND(G71*F71,2)</f>
        <v>0</v>
      </c>
      <c r="I71" s="114">
        <v>0</v>
      </c>
      <c r="J71" s="303">
        <v>0</v>
      </c>
      <c r="K71" s="319">
        <v>107236.44</v>
      </c>
      <c r="L71" s="311">
        <v>0</v>
      </c>
      <c r="M71" s="312">
        <f>ROUND(F71*K71,2)</f>
        <v>0</v>
      </c>
      <c r="N71" s="313">
        <f>M71-O71-P71</f>
        <v>0</v>
      </c>
      <c r="O71" s="314">
        <f>ROUND(F71*K72,2)</f>
        <v>0</v>
      </c>
      <c r="P71" s="315">
        <f>ROUND(F71*L71,2)</f>
        <v>0</v>
      </c>
      <c r="Q71" s="316"/>
      <c r="R71" s="38"/>
      <c r="S71" s="38"/>
      <c r="T71" s="38"/>
      <c r="U71" s="38"/>
    </row>
    <row r="72" spans="1:21" s="44" customFormat="1" ht="13.5" hidden="1" customHeight="1" x14ac:dyDescent="0.2">
      <c r="A72" s="40"/>
      <c r="B72" s="282"/>
      <c r="C72" s="41" t="s">
        <v>7</v>
      </c>
      <c r="D72" s="42">
        <v>0</v>
      </c>
      <c r="E72" s="40"/>
      <c r="F72" s="40"/>
      <c r="G72" s="40"/>
      <c r="H72" s="167">
        <f>ROUND((P72+O71)*D72,2)</f>
        <v>0</v>
      </c>
      <c r="K72" s="311">
        <v>0</v>
      </c>
      <c r="L72" s="311">
        <v>0</v>
      </c>
      <c r="M72" s="312"/>
      <c r="N72" s="313"/>
      <c r="O72" s="314"/>
      <c r="P72" s="315">
        <f>ROUND(F71*L72,2)</f>
        <v>0</v>
      </c>
      <c r="Q72" s="293"/>
    </row>
    <row r="73" spans="1:21" s="44" customFormat="1" ht="13.5" hidden="1" customHeight="1" x14ac:dyDescent="0.2">
      <c r="A73" s="40"/>
      <c r="B73" s="282"/>
      <c r="C73" s="41" t="s">
        <v>8</v>
      </c>
      <c r="D73" s="42">
        <v>0</v>
      </c>
      <c r="E73" s="40"/>
      <c r="F73" s="40"/>
      <c r="G73" s="40"/>
      <c r="H73" s="167">
        <f>ROUND((P72+O71)*D73,2)</f>
        <v>0</v>
      </c>
      <c r="K73" s="293"/>
      <c r="L73" s="293"/>
      <c r="M73" s="293"/>
      <c r="N73" s="293"/>
      <c r="O73" s="293"/>
      <c r="P73" s="293"/>
      <c r="Q73" s="293"/>
    </row>
    <row r="74" spans="1:21" s="44" customFormat="1" ht="13.5" hidden="1" customHeight="1" x14ac:dyDescent="0.2">
      <c r="A74" s="40"/>
      <c r="B74" s="282"/>
      <c r="C74" s="41" t="s">
        <v>40</v>
      </c>
      <c r="D74" s="40"/>
      <c r="E74" s="40"/>
      <c r="F74" s="50"/>
      <c r="G74" s="40"/>
      <c r="H74" s="51">
        <f>SUM(H71:H73)</f>
        <v>0</v>
      </c>
      <c r="K74" s="293"/>
      <c r="L74" s="293"/>
      <c r="M74" s="293"/>
      <c r="N74" s="293"/>
      <c r="O74" s="293"/>
      <c r="P74" s="293"/>
      <c r="Q74" s="293"/>
    </row>
    <row r="75" spans="1:21" s="55" customFormat="1" ht="13.5" customHeight="1" x14ac:dyDescent="0.2">
      <c r="A75" s="52"/>
      <c r="B75" s="283"/>
      <c r="C75" s="247" t="s">
        <v>23</v>
      </c>
      <c r="D75" s="248"/>
      <c r="E75" s="249"/>
      <c r="F75" s="53"/>
      <c r="G75" s="169"/>
      <c r="H75" s="54">
        <f>H26+H30+H34+H38+H42+H46+H50+H54+H58+H62+H67+H71</f>
        <v>6474506.9500000002</v>
      </c>
      <c r="J75" s="250"/>
      <c r="K75" s="250"/>
      <c r="L75" s="250"/>
      <c r="M75" s="320">
        <f>SUM(M26:M74)</f>
        <v>6474506.9500000002</v>
      </c>
      <c r="N75" s="321"/>
      <c r="O75" s="322" t="s">
        <v>23</v>
      </c>
      <c r="P75" s="322"/>
      <c r="Q75" s="322"/>
    </row>
    <row r="76" spans="1:21" s="55" customFormat="1" ht="13.5" customHeight="1" x14ac:dyDescent="0.2">
      <c r="A76" s="56"/>
      <c r="B76" s="283"/>
      <c r="C76" s="243" t="s">
        <v>41</v>
      </c>
      <c r="D76" s="243"/>
      <c r="E76" s="243"/>
      <c r="F76" s="57"/>
      <c r="G76" s="58"/>
      <c r="H76" s="59">
        <f>N76</f>
        <v>3217453.11</v>
      </c>
      <c r="J76" s="244"/>
      <c r="K76" s="245"/>
      <c r="L76" s="246"/>
      <c r="M76" s="323"/>
      <c r="N76" s="320">
        <f>SUM(N26:N75)</f>
        <v>3217453.11</v>
      </c>
      <c r="O76" s="324" t="s">
        <v>41</v>
      </c>
      <c r="P76" s="324"/>
      <c r="Q76" s="324"/>
    </row>
    <row r="77" spans="1:21" s="55" customFormat="1" ht="13.5" customHeight="1" x14ac:dyDescent="0.2">
      <c r="A77" s="60"/>
      <c r="B77" s="284"/>
      <c r="C77" s="238" t="s">
        <v>42</v>
      </c>
      <c r="D77" s="238"/>
      <c r="E77" s="238"/>
      <c r="F77" s="57"/>
      <c r="G77" s="58"/>
      <c r="H77" s="54">
        <f>H27+H31+H35+H39+H43+H47+H51+H55+H59+H63+H68+H72</f>
        <v>1465096.58</v>
      </c>
      <c r="J77" s="239"/>
      <c r="K77" s="240"/>
      <c r="L77" s="241"/>
      <c r="M77" s="320">
        <f>H77</f>
        <v>1465096.58</v>
      </c>
      <c r="N77" s="321"/>
      <c r="O77" s="325" t="s">
        <v>42</v>
      </c>
      <c r="P77" s="325"/>
      <c r="Q77" s="325"/>
    </row>
    <row r="78" spans="1:21" s="55" customFormat="1" ht="13.5" customHeight="1" x14ac:dyDescent="0.2">
      <c r="A78" s="60"/>
      <c r="B78" s="284"/>
      <c r="C78" s="238" t="s">
        <v>43</v>
      </c>
      <c r="D78" s="238"/>
      <c r="E78" s="238"/>
      <c r="F78" s="57"/>
      <c r="G78" s="58"/>
      <c r="H78" s="54">
        <f>H28+H32+H36+H40+H44+H48+H52+H56+H60+H64+H69+H73</f>
        <v>835660.74</v>
      </c>
      <c r="J78" s="239"/>
      <c r="K78" s="240"/>
      <c r="L78" s="241"/>
      <c r="M78" s="320">
        <f>H78</f>
        <v>835660.74</v>
      </c>
      <c r="N78" s="321"/>
      <c r="O78" s="325" t="s">
        <v>43</v>
      </c>
      <c r="P78" s="325"/>
      <c r="Q78" s="325"/>
    </row>
    <row r="79" spans="1:21" s="65" customFormat="1" ht="13.5" customHeight="1" x14ac:dyDescent="0.2">
      <c r="A79" s="61"/>
      <c r="B79" s="285"/>
      <c r="C79" s="238" t="s">
        <v>44</v>
      </c>
      <c r="D79" s="238"/>
      <c r="E79" s="238"/>
      <c r="F79" s="62"/>
      <c r="G79" s="63"/>
      <c r="H79" s="64">
        <f>H75+H77+H78</f>
        <v>8775264.2699999996</v>
      </c>
      <c r="J79" s="242">
        <f>H62+H58+H54+H50+H46+H42+H38+H34+H30+H26</f>
        <v>6474506.9500000002</v>
      </c>
      <c r="K79" s="240"/>
      <c r="L79" s="241"/>
      <c r="M79" s="320">
        <f>SUM(M75:M78)</f>
        <v>8775264.2699999996</v>
      </c>
      <c r="N79" s="321"/>
      <c r="O79" s="325" t="s">
        <v>44</v>
      </c>
      <c r="P79" s="325"/>
      <c r="Q79" s="325"/>
    </row>
    <row r="80" spans="1:21" s="65" customFormat="1" ht="13.5" customHeight="1" x14ac:dyDescent="0.2">
      <c r="A80" s="56"/>
      <c r="B80" s="283"/>
      <c r="C80" s="243" t="s">
        <v>45</v>
      </c>
      <c r="D80" s="243"/>
      <c r="E80" s="243"/>
      <c r="F80" s="57"/>
      <c r="G80" s="58"/>
      <c r="H80" s="66"/>
      <c r="J80" s="244"/>
      <c r="K80" s="245"/>
      <c r="L80" s="246"/>
      <c r="M80" s="323"/>
      <c r="N80" s="321"/>
      <c r="O80" s="324" t="s">
        <v>45</v>
      </c>
      <c r="P80" s="324"/>
      <c r="Q80" s="324"/>
    </row>
    <row r="81" spans="1:224" s="65" customFormat="1" ht="13.5" customHeight="1" x14ac:dyDescent="0.2">
      <c r="A81" s="61"/>
      <c r="B81" s="285"/>
      <c r="C81" s="238" t="s">
        <v>46</v>
      </c>
      <c r="D81" s="238"/>
      <c r="E81" s="238"/>
      <c r="F81" s="67"/>
      <c r="G81" s="63"/>
      <c r="H81" s="68">
        <f>H79</f>
        <v>8775264.2699999996</v>
      </c>
      <c r="J81" s="239"/>
      <c r="K81" s="240"/>
      <c r="L81" s="241"/>
      <c r="M81" s="320"/>
      <c r="N81" s="321"/>
      <c r="O81" s="325"/>
      <c r="P81" s="325"/>
      <c r="Q81" s="325"/>
    </row>
    <row r="82" spans="1:224" s="65" customFormat="1" ht="13.5" customHeight="1" x14ac:dyDescent="0.2">
      <c r="A82" s="61"/>
      <c r="B82" s="285"/>
      <c r="C82" s="238" t="s">
        <v>47</v>
      </c>
      <c r="D82" s="238"/>
      <c r="E82" s="238"/>
      <c r="F82" s="69"/>
      <c r="G82" s="63"/>
      <c r="H82" s="59">
        <v>0</v>
      </c>
      <c r="J82" s="239"/>
      <c r="K82" s="240"/>
      <c r="L82" s="241"/>
      <c r="M82" s="323"/>
      <c r="N82" s="321"/>
      <c r="O82" s="325"/>
      <c r="P82" s="325"/>
      <c r="Q82" s="325"/>
    </row>
    <row r="83" spans="1:224" s="170" customFormat="1" ht="78" customHeight="1" x14ac:dyDescent="0.2">
      <c r="A83" s="174"/>
      <c r="B83" s="286"/>
      <c r="C83" s="175"/>
      <c r="D83" s="175"/>
      <c r="E83" s="176"/>
      <c r="F83" s="177"/>
      <c r="G83" s="178"/>
      <c r="H83" s="179"/>
      <c r="I83" s="180"/>
      <c r="J83" s="180"/>
      <c r="K83" s="296"/>
      <c r="L83" s="296"/>
      <c r="M83" s="326"/>
      <c r="N83" s="296"/>
      <c r="O83" s="296"/>
      <c r="P83" s="296"/>
      <c r="Q83" s="296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1"/>
      <c r="CC83" s="181"/>
      <c r="CD83" s="181"/>
      <c r="CE83" s="181"/>
      <c r="CF83" s="181"/>
      <c r="CG83" s="181"/>
      <c r="CH83" s="181"/>
      <c r="CI83" s="181"/>
      <c r="CJ83" s="181"/>
      <c r="CK83" s="181"/>
      <c r="CL83" s="181"/>
      <c r="CM83" s="181"/>
      <c r="CN83" s="181"/>
      <c r="CO83" s="181"/>
      <c r="CP83" s="181"/>
      <c r="CQ83" s="181"/>
      <c r="CR83" s="181"/>
      <c r="CS83" s="181"/>
      <c r="CT83" s="181"/>
      <c r="CU83" s="181"/>
      <c r="CV83" s="181"/>
      <c r="CW83" s="181"/>
      <c r="CX83" s="181"/>
      <c r="CY83" s="181"/>
      <c r="CZ83" s="181"/>
      <c r="DA83" s="181"/>
      <c r="DB83" s="181"/>
      <c r="DC83" s="181"/>
      <c r="DD83" s="181"/>
      <c r="DE83" s="181"/>
      <c r="DF83" s="181"/>
      <c r="DG83" s="181"/>
      <c r="DH83" s="181"/>
      <c r="DI83" s="181"/>
      <c r="DJ83" s="181"/>
      <c r="DK83" s="181"/>
      <c r="DL83" s="181"/>
      <c r="DM83" s="181"/>
      <c r="DN83" s="181"/>
      <c r="DO83" s="181"/>
      <c r="DP83" s="181"/>
      <c r="DQ83" s="181"/>
      <c r="DR83" s="181"/>
      <c r="DS83" s="181"/>
      <c r="DT83" s="181"/>
      <c r="DU83" s="181"/>
      <c r="DV83" s="181"/>
      <c r="DW83" s="181"/>
      <c r="DX83" s="181"/>
      <c r="DY83" s="181"/>
      <c r="DZ83" s="181"/>
      <c r="EA83" s="181"/>
      <c r="EB83" s="181"/>
      <c r="EC83" s="181"/>
      <c r="ED83" s="181"/>
      <c r="EE83" s="181"/>
      <c r="EF83" s="181"/>
    </row>
    <row r="84" spans="1:224" s="182" customFormat="1" ht="15.75" customHeight="1" x14ac:dyDescent="0.2">
      <c r="A84" s="76"/>
      <c r="B84" s="287"/>
      <c r="C84" s="77"/>
      <c r="D84" s="77"/>
      <c r="E84" s="77"/>
      <c r="F84" s="77"/>
      <c r="G84" s="78"/>
      <c r="H84" s="79"/>
      <c r="K84" s="294"/>
      <c r="L84" s="294"/>
      <c r="M84" s="295"/>
      <c r="N84" s="294"/>
      <c r="O84" s="294"/>
      <c r="P84" s="294"/>
      <c r="Q84" s="294"/>
    </row>
    <row r="85" spans="1:224" s="182" customFormat="1" ht="38.25" customHeight="1" x14ac:dyDescent="0.2">
      <c r="A85" s="80"/>
      <c r="B85" s="288"/>
      <c r="C85" s="81"/>
      <c r="D85" s="82"/>
      <c r="E85" s="83"/>
      <c r="F85" s="82"/>
      <c r="G85" s="224"/>
      <c r="H85" s="225"/>
      <c r="K85" s="294"/>
      <c r="L85" s="294"/>
      <c r="M85" s="295"/>
      <c r="N85" s="294"/>
      <c r="O85" s="294"/>
      <c r="P85" s="294"/>
      <c r="Q85" s="294"/>
    </row>
    <row r="86" spans="1:224" s="182" customFormat="1" x14ac:dyDescent="0.2">
      <c r="A86" s="84"/>
      <c r="B86" s="288"/>
      <c r="C86" s="168"/>
      <c r="D86" s="82"/>
      <c r="E86" s="183"/>
      <c r="F86" s="82"/>
      <c r="G86" s="226"/>
      <c r="H86" s="227"/>
      <c r="K86" s="294"/>
      <c r="L86" s="294"/>
      <c r="M86" s="295"/>
      <c r="N86" s="294"/>
      <c r="O86" s="294"/>
      <c r="P86" s="294"/>
      <c r="Q86" s="294"/>
    </row>
    <row r="87" spans="1:224" s="172" customFormat="1" ht="12.75" customHeight="1" x14ac:dyDescent="0.2">
      <c r="A87" s="84"/>
      <c r="B87" s="288"/>
      <c r="C87" s="82"/>
      <c r="D87" s="82"/>
      <c r="E87" s="85"/>
      <c r="F87" s="228"/>
      <c r="G87" s="228"/>
      <c r="H87" s="229"/>
      <c r="K87" s="291"/>
      <c r="L87" s="291"/>
      <c r="M87" s="292"/>
      <c r="N87" s="291"/>
      <c r="O87" s="291"/>
      <c r="P87" s="291"/>
      <c r="Q87" s="291"/>
    </row>
    <row r="88" spans="1:224" s="172" customFormat="1" x14ac:dyDescent="0.2">
      <c r="A88" s="84"/>
      <c r="B88" s="288"/>
      <c r="C88" s="82"/>
      <c r="D88" s="82"/>
      <c r="E88" s="85"/>
      <c r="F88" s="82"/>
      <c r="G88" s="82"/>
      <c r="H88" s="86"/>
      <c r="K88" s="291"/>
      <c r="L88" s="291"/>
      <c r="M88" s="292"/>
      <c r="N88" s="291"/>
      <c r="O88" s="291"/>
      <c r="P88" s="291"/>
      <c r="Q88" s="291"/>
    </row>
    <row r="89" spans="1:224" s="172" customFormat="1" x14ac:dyDescent="0.2">
      <c r="A89" s="84"/>
      <c r="B89" s="288"/>
      <c r="C89" s="82"/>
      <c r="D89" s="82"/>
      <c r="E89" s="85"/>
      <c r="F89" s="82"/>
      <c r="G89" s="82"/>
      <c r="H89" s="86"/>
      <c r="K89" s="291"/>
      <c r="L89" s="291"/>
      <c r="M89" s="292"/>
      <c r="N89" s="291"/>
      <c r="O89" s="291"/>
      <c r="P89" s="291"/>
      <c r="Q89" s="291"/>
    </row>
    <row r="90" spans="1:224" s="172" customFormat="1" ht="60.75" customHeight="1" x14ac:dyDescent="0.2">
      <c r="A90" s="76"/>
      <c r="B90" s="288"/>
      <c r="C90" s="230"/>
      <c r="D90" s="82"/>
      <c r="E90" s="82"/>
      <c r="F90" s="82"/>
      <c r="G90" s="232"/>
      <c r="H90" s="233"/>
      <c r="K90" s="291"/>
      <c r="L90" s="291"/>
      <c r="M90" s="292"/>
      <c r="N90" s="291"/>
      <c r="O90" s="291"/>
      <c r="P90" s="291"/>
      <c r="Q90" s="291"/>
    </row>
    <row r="91" spans="1:224" s="182" customFormat="1" ht="74.25" customHeight="1" x14ac:dyDescent="0.2">
      <c r="A91" s="80"/>
      <c r="B91" s="288"/>
      <c r="C91" s="231"/>
      <c r="D91" s="82"/>
      <c r="E91" s="83"/>
      <c r="F91" s="82"/>
      <c r="G91" s="234"/>
      <c r="H91" s="235"/>
      <c r="K91" s="294"/>
      <c r="L91" s="294"/>
      <c r="M91" s="295"/>
      <c r="N91" s="294"/>
      <c r="O91" s="294"/>
      <c r="P91" s="294"/>
      <c r="Q91" s="294"/>
    </row>
    <row r="92" spans="1:224" s="182" customFormat="1" ht="13.5" customHeight="1" x14ac:dyDescent="0.2">
      <c r="A92" s="84"/>
      <c r="B92" s="288"/>
      <c r="C92" s="87"/>
      <c r="D92" s="82"/>
      <c r="E92" s="183"/>
      <c r="F92" s="82"/>
      <c r="G92" s="236"/>
      <c r="H92" s="237"/>
      <c r="K92" s="294"/>
      <c r="L92" s="294"/>
      <c r="M92" s="295"/>
      <c r="N92" s="294"/>
      <c r="O92" s="294"/>
      <c r="P92" s="294"/>
      <c r="Q92" s="294"/>
    </row>
    <row r="93" spans="1:224" s="173" customFormat="1" x14ac:dyDescent="0.2">
      <c r="A93" s="172"/>
      <c r="B93" s="289"/>
      <c r="C93" s="184"/>
      <c r="D93" s="184"/>
      <c r="E93" s="184"/>
      <c r="F93" s="185"/>
      <c r="G93" s="186"/>
      <c r="H93" s="185"/>
      <c r="I93" s="172"/>
      <c r="J93" s="172"/>
      <c r="K93" s="291"/>
      <c r="L93" s="291"/>
      <c r="M93" s="292"/>
      <c r="N93" s="291"/>
      <c r="O93" s="291"/>
      <c r="P93" s="291"/>
      <c r="Q93" s="291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2"/>
      <c r="CW93" s="172"/>
      <c r="CX93" s="172"/>
      <c r="CY93" s="172"/>
      <c r="CZ93" s="172"/>
      <c r="DA93" s="172"/>
      <c r="DB93" s="172"/>
      <c r="DC93" s="172"/>
      <c r="DD93" s="172"/>
      <c r="DE93" s="172"/>
      <c r="DF93" s="172"/>
      <c r="DG93" s="172"/>
      <c r="DH93" s="172"/>
      <c r="DI93" s="172"/>
      <c r="DJ93" s="172"/>
      <c r="DK93" s="172"/>
      <c r="DL93" s="172"/>
      <c r="DM93" s="172"/>
      <c r="DN93" s="172"/>
      <c r="DO93" s="172"/>
      <c r="DP93" s="172"/>
      <c r="DQ93" s="172"/>
      <c r="DR93" s="172"/>
      <c r="DS93" s="172"/>
      <c r="DT93" s="172"/>
      <c r="DU93" s="172"/>
      <c r="DV93" s="172"/>
      <c r="DW93" s="172"/>
      <c r="DX93" s="172"/>
      <c r="DY93" s="172"/>
      <c r="DZ93" s="172"/>
      <c r="EA93" s="172"/>
      <c r="EB93" s="172"/>
      <c r="EC93" s="172"/>
      <c r="ED93" s="172"/>
      <c r="EE93" s="172"/>
      <c r="EF93" s="172"/>
      <c r="EG93" s="172"/>
      <c r="EH93" s="172"/>
      <c r="EI93" s="172"/>
      <c r="EJ93" s="172"/>
      <c r="EK93" s="172"/>
      <c r="EL93" s="172"/>
      <c r="EM93" s="172"/>
      <c r="EN93" s="172"/>
      <c r="EO93" s="172"/>
      <c r="EP93" s="172"/>
      <c r="EQ93" s="172"/>
      <c r="ER93" s="172"/>
      <c r="ES93" s="172"/>
      <c r="ET93" s="172"/>
      <c r="EU93" s="172"/>
      <c r="EV93" s="172"/>
      <c r="EW93" s="172"/>
      <c r="EX93" s="172"/>
      <c r="EY93" s="172"/>
      <c r="EZ93" s="172"/>
      <c r="FA93" s="172"/>
      <c r="FB93" s="172"/>
      <c r="FC93" s="172"/>
      <c r="FD93" s="172"/>
      <c r="FE93" s="172"/>
      <c r="FF93" s="172"/>
      <c r="FG93" s="172"/>
      <c r="FH93" s="172"/>
      <c r="FI93" s="172"/>
      <c r="FJ93" s="172"/>
      <c r="FK93" s="172"/>
      <c r="FL93" s="172"/>
      <c r="FM93" s="172"/>
      <c r="FN93" s="172"/>
      <c r="FO93" s="172"/>
      <c r="FP93" s="172"/>
      <c r="FQ93" s="172"/>
      <c r="FR93" s="172"/>
      <c r="FS93" s="172"/>
      <c r="FT93" s="172"/>
      <c r="FU93" s="172"/>
      <c r="FV93" s="172"/>
      <c r="FW93" s="172"/>
      <c r="FX93" s="172"/>
      <c r="FY93" s="172"/>
      <c r="FZ93" s="172"/>
      <c r="GA93" s="172"/>
      <c r="GB93" s="172"/>
      <c r="GC93" s="172"/>
      <c r="GD93" s="172"/>
      <c r="GE93" s="172"/>
      <c r="GF93" s="172"/>
      <c r="GG93" s="172"/>
      <c r="GH93" s="172"/>
      <c r="GI93" s="172"/>
      <c r="GJ93" s="172"/>
      <c r="GK93" s="172"/>
      <c r="GL93" s="172"/>
      <c r="GM93" s="172"/>
      <c r="GN93" s="172"/>
      <c r="GO93" s="172"/>
      <c r="GP93" s="172"/>
      <c r="GQ93" s="172"/>
      <c r="GR93" s="172"/>
      <c r="GS93" s="172"/>
      <c r="GT93" s="172"/>
      <c r="GU93" s="172"/>
      <c r="GV93" s="172"/>
      <c r="GW93" s="172"/>
      <c r="GX93" s="172"/>
      <c r="GY93" s="172"/>
      <c r="GZ93" s="172"/>
      <c r="HA93" s="172"/>
      <c r="HB93" s="172"/>
      <c r="HC93" s="172"/>
      <c r="HD93" s="172"/>
      <c r="HE93" s="172"/>
      <c r="HF93" s="172"/>
      <c r="HG93" s="172"/>
      <c r="HH93" s="172"/>
      <c r="HI93" s="172"/>
      <c r="HJ93" s="172"/>
      <c r="HK93" s="172"/>
      <c r="HL93" s="172"/>
      <c r="HM93" s="172"/>
      <c r="HN93" s="172"/>
      <c r="HO93" s="172"/>
      <c r="HP93" s="172"/>
    </row>
    <row r="94" spans="1:224" s="173" customFormat="1" x14ac:dyDescent="0.2">
      <c r="A94" s="172"/>
      <c r="B94" s="289"/>
      <c r="C94" s="184"/>
      <c r="D94" s="184"/>
      <c r="E94" s="184"/>
      <c r="F94" s="185"/>
      <c r="G94" s="186"/>
      <c r="H94" s="185"/>
      <c r="I94" s="172"/>
      <c r="J94" s="172"/>
      <c r="K94" s="291"/>
      <c r="L94" s="291"/>
      <c r="M94" s="292"/>
      <c r="N94" s="291"/>
      <c r="O94" s="291"/>
      <c r="P94" s="291"/>
      <c r="Q94" s="291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72"/>
      <c r="EN94" s="172"/>
      <c r="EO94" s="172"/>
      <c r="EP94" s="172"/>
      <c r="EQ94" s="172"/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72"/>
      <c r="FI94" s="172"/>
      <c r="FJ94" s="172"/>
      <c r="FK94" s="172"/>
      <c r="FL94" s="172"/>
      <c r="FM94" s="172"/>
      <c r="FN94" s="172"/>
      <c r="FO94" s="172"/>
      <c r="FP94" s="172"/>
      <c r="FQ94" s="172"/>
      <c r="FR94" s="172"/>
      <c r="FS94" s="172"/>
      <c r="FT94" s="172"/>
      <c r="FU94" s="172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2"/>
      <c r="GT94" s="172"/>
      <c r="GU94" s="172"/>
      <c r="GV94" s="172"/>
      <c r="GW94" s="172"/>
      <c r="GX94" s="172"/>
      <c r="GY94" s="172"/>
      <c r="GZ94" s="172"/>
      <c r="HA94" s="172"/>
      <c r="HB94" s="172"/>
      <c r="HC94" s="172"/>
      <c r="HD94" s="172"/>
      <c r="HE94" s="172"/>
      <c r="HF94" s="172"/>
      <c r="HG94" s="172"/>
      <c r="HH94" s="172"/>
      <c r="HI94" s="172"/>
      <c r="HJ94" s="172"/>
      <c r="HK94" s="172"/>
      <c r="HL94" s="172"/>
      <c r="HM94" s="172"/>
      <c r="HN94" s="172"/>
      <c r="HO94" s="172"/>
      <c r="HP94" s="172"/>
    </row>
    <row r="95" spans="1:224" s="173" customFormat="1" x14ac:dyDescent="0.2">
      <c r="A95" s="172"/>
      <c r="B95" s="289"/>
      <c r="C95" s="184"/>
      <c r="D95" s="184"/>
      <c r="E95" s="184"/>
      <c r="F95" s="185"/>
      <c r="G95" s="186"/>
      <c r="H95" s="185"/>
      <c r="I95" s="172"/>
      <c r="J95" s="172"/>
      <c r="K95" s="291"/>
      <c r="L95" s="291"/>
      <c r="M95" s="292"/>
      <c r="N95" s="291"/>
      <c r="O95" s="291"/>
      <c r="P95" s="291"/>
      <c r="Q95" s="291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  <c r="CH95" s="172"/>
      <c r="CI95" s="172"/>
      <c r="CJ95" s="172"/>
      <c r="CK95" s="172"/>
      <c r="CL95" s="172"/>
      <c r="CM95" s="172"/>
      <c r="CN95" s="172"/>
      <c r="CO95" s="172"/>
      <c r="CP95" s="172"/>
      <c r="CQ95" s="172"/>
      <c r="CR95" s="172"/>
      <c r="CS95" s="172"/>
      <c r="CT95" s="172"/>
      <c r="CU95" s="172"/>
      <c r="CV95" s="172"/>
      <c r="CW95" s="172"/>
      <c r="CX95" s="172"/>
      <c r="CY95" s="172"/>
      <c r="CZ95" s="172"/>
      <c r="DA95" s="172"/>
      <c r="DB95" s="172"/>
      <c r="DC95" s="172"/>
      <c r="DD95" s="172"/>
      <c r="DE95" s="172"/>
      <c r="DF95" s="172"/>
      <c r="DG95" s="172"/>
      <c r="DH95" s="172"/>
      <c r="DI95" s="172"/>
      <c r="DJ95" s="172"/>
      <c r="DK95" s="172"/>
      <c r="DL95" s="172"/>
      <c r="DM95" s="172"/>
      <c r="DN95" s="172"/>
      <c r="DO95" s="172"/>
      <c r="DP95" s="172"/>
      <c r="DQ95" s="172"/>
      <c r="DR95" s="172"/>
      <c r="DS95" s="172"/>
      <c r="DT95" s="172"/>
      <c r="DU95" s="172"/>
      <c r="DV95" s="172"/>
      <c r="DW95" s="172"/>
      <c r="DX95" s="172"/>
      <c r="DY95" s="172"/>
      <c r="DZ95" s="172"/>
      <c r="EA95" s="172"/>
      <c r="EB95" s="172"/>
      <c r="EC95" s="172"/>
      <c r="ED95" s="172"/>
      <c r="EE95" s="172"/>
      <c r="EF95" s="172"/>
      <c r="EG95" s="172"/>
      <c r="EH95" s="172"/>
      <c r="EI95" s="172"/>
      <c r="EJ95" s="172"/>
      <c r="EK95" s="172"/>
      <c r="EL95" s="172"/>
      <c r="EM95" s="172"/>
      <c r="EN95" s="172"/>
      <c r="EO95" s="172"/>
      <c r="EP95" s="172"/>
      <c r="EQ95" s="172"/>
      <c r="ER95" s="172"/>
      <c r="ES95" s="172"/>
      <c r="ET95" s="172"/>
      <c r="EU95" s="172"/>
      <c r="EV95" s="172"/>
      <c r="EW95" s="172"/>
      <c r="EX95" s="172"/>
      <c r="EY95" s="172"/>
      <c r="EZ95" s="172"/>
      <c r="FA95" s="172"/>
      <c r="FB95" s="172"/>
      <c r="FC95" s="172"/>
      <c r="FD95" s="172"/>
      <c r="FE95" s="172"/>
      <c r="FF95" s="172"/>
      <c r="FG95" s="172"/>
      <c r="FH95" s="172"/>
      <c r="FI95" s="172"/>
      <c r="FJ95" s="172"/>
      <c r="FK95" s="172"/>
      <c r="FL95" s="172"/>
      <c r="FM95" s="172"/>
      <c r="FN95" s="172"/>
      <c r="FO95" s="172"/>
      <c r="FP95" s="172"/>
      <c r="FQ95" s="172"/>
      <c r="FR95" s="172"/>
      <c r="FS95" s="172"/>
      <c r="FT95" s="172"/>
      <c r="FU95" s="172"/>
      <c r="FV95" s="172"/>
      <c r="FW95" s="172"/>
      <c r="FX95" s="172"/>
      <c r="FY95" s="172"/>
      <c r="FZ95" s="172"/>
      <c r="GA95" s="172"/>
      <c r="GB95" s="172"/>
      <c r="GC95" s="172"/>
      <c r="GD95" s="172"/>
      <c r="GE95" s="172"/>
      <c r="GF95" s="172"/>
      <c r="GG95" s="172"/>
      <c r="GH95" s="172"/>
      <c r="GI95" s="172"/>
      <c r="GJ95" s="172"/>
      <c r="GK95" s="172"/>
      <c r="GL95" s="172"/>
      <c r="GM95" s="172"/>
      <c r="GN95" s="172"/>
      <c r="GO95" s="172"/>
      <c r="GP95" s="172"/>
      <c r="GQ95" s="172"/>
      <c r="GR95" s="172"/>
      <c r="GS95" s="172"/>
      <c r="GT95" s="172"/>
      <c r="GU95" s="172"/>
      <c r="GV95" s="172"/>
      <c r="GW95" s="172"/>
      <c r="GX95" s="172"/>
      <c r="GY95" s="172"/>
      <c r="GZ95" s="172"/>
      <c r="HA95" s="172"/>
      <c r="HB95" s="172"/>
      <c r="HC95" s="172"/>
      <c r="HD95" s="172"/>
      <c r="HE95" s="172"/>
      <c r="HF95" s="172"/>
      <c r="HG95" s="172"/>
      <c r="HH95" s="172"/>
      <c r="HI95" s="172"/>
      <c r="HJ95" s="172"/>
      <c r="HK95" s="172"/>
      <c r="HL95" s="172"/>
      <c r="HM95" s="172"/>
      <c r="HN95" s="172"/>
      <c r="HO95" s="172"/>
      <c r="HP95" s="172"/>
    </row>
    <row r="96" spans="1:224" s="170" customFormat="1" x14ac:dyDescent="0.2">
      <c r="A96" s="174"/>
      <c r="B96" s="286"/>
      <c r="C96" s="175"/>
      <c r="D96" s="175"/>
      <c r="E96" s="176"/>
      <c r="F96" s="177"/>
      <c r="G96" s="178"/>
      <c r="H96" s="178"/>
      <c r="I96" s="191"/>
      <c r="J96" s="191"/>
      <c r="K96" s="296"/>
      <c r="L96" s="296"/>
      <c r="M96" s="326"/>
      <c r="N96" s="296"/>
      <c r="O96" s="296"/>
      <c r="P96" s="296"/>
      <c r="Q96" s="296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  <c r="BA96" s="181"/>
      <c r="BB96" s="181"/>
      <c r="BC96" s="181"/>
      <c r="BD96" s="181"/>
      <c r="BE96" s="181"/>
      <c r="BF96" s="181"/>
      <c r="BG96" s="181"/>
      <c r="BH96" s="181"/>
      <c r="BI96" s="181"/>
      <c r="BJ96" s="181"/>
      <c r="BK96" s="181"/>
      <c r="BL96" s="181"/>
      <c r="BM96" s="181"/>
      <c r="BN96" s="181"/>
      <c r="BO96" s="181"/>
      <c r="BP96" s="181"/>
      <c r="BQ96" s="181"/>
      <c r="BR96" s="181"/>
      <c r="BS96" s="181"/>
      <c r="BT96" s="181"/>
      <c r="BU96" s="181"/>
      <c r="BV96" s="181"/>
      <c r="BW96" s="181"/>
      <c r="BX96" s="181"/>
      <c r="BY96" s="181"/>
      <c r="BZ96" s="181"/>
      <c r="CA96" s="181"/>
      <c r="CB96" s="181"/>
      <c r="CC96" s="181"/>
      <c r="CD96" s="181"/>
      <c r="CE96" s="181"/>
      <c r="CF96" s="181"/>
      <c r="CG96" s="181"/>
      <c r="CH96" s="181"/>
      <c r="CI96" s="181"/>
      <c r="CJ96" s="181"/>
      <c r="CK96" s="181"/>
      <c r="CL96" s="181"/>
      <c r="CM96" s="181"/>
      <c r="CN96" s="181"/>
      <c r="CO96" s="181"/>
      <c r="CP96" s="181"/>
      <c r="CQ96" s="181"/>
      <c r="CR96" s="181"/>
      <c r="CS96" s="181"/>
      <c r="CT96" s="181"/>
      <c r="CU96" s="181"/>
      <c r="CV96" s="181"/>
      <c r="CW96" s="181"/>
      <c r="CX96" s="181"/>
      <c r="CY96" s="181"/>
      <c r="CZ96" s="181"/>
      <c r="DA96" s="181"/>
      <c r="DB96" s="181"/>
      <c r="DC96" s="181"/>
      <c r="DD96" s="181"/>
      <c r="DE96" s="181"/>
      <c r="DF96" s="181"/>
      <c r="DG96" s="181"/>
      <c r="DH96" s="181"/>
      <c r="DI96" s="181"/>
      <c r="DJ96" s="181"/>
      <c r="DK96" s="181"/>
      <c r="DL96" s="181"/>
      <c r="DM96" s="181"/>
      <c r="DN96" s="181"/>
      <c r="DO96" s="181"/>
      <c r="DP96" s="181"/>
      <c r="DQ96" s="181"/>
      <c r="DR96" s="181"/>
      <c r="DS96" s="181"/>
      <c r="DT96" s="181"/>
      <c r="DU96" s="181"/>
      <c r="DV96" s="181"/>
      <c r="DW96" s="181"/>
      <c r="DX96" s="181"/>
      <c r="DY96" s="181"/>
      <c r="DZ96" s="181"/>
      <c r="EA96" s="181"/>
      <c r="EB96" s="181"/>
      <c r="EC96" s="181"/>
      <c r="ED96" s="181"/>
      <c r="EE96" s="181"/>
      <c r="EF96" s="181"/>
    </row>
    <row r="97" spans="1:17" s="187" customFormat="1" ht="12.75" customHeight="1" x14ac:dyDescent="0.2">
      <c r="B97" s="290"/>
      <c r="C97" s="188"/>
      <c r="D97" s="188"/>
      <c r="E97" s="188"/>
      <c r="F97" s="189"/>
      <c r="G97" s="190"/>
      <c r="H97" s="192"/>
      <c r="I97" s="5"/>
      <c r="J97" s="5"/>
      <c r="K97" s="297"/>
      <c r="L97" s="297"/>
      <c r="M97" s="327"/>
      <c r="N97" s="297"/>
      <c r="O97" s="297"/>
      <c r="P97" s="297"/>
      <c r="Q97" s="297"/>
    </row>
    <row r="98" spans="1:17" s="187" customFormat="1" x14ac:dyDescent="0.2">
      <c r="B98" s="290"/>
      <c r="C98" s="188"/>
      <c r="D98" s="188"/>
      <c r="E98" s="188"/>
      <c r="F98" s="189"/>
      <c r="G98" s="190"/>
      <c r="H98" s="192"/>
      <c r="I98" s="5"/>
      <c r="J98" s="5"/>
      <c r="K98" s="297"/>
      <c r="L98" s="297"/>
      <c r="M98" s="327"/>
      <c r="N98" s="297"/>
      <c r="O98" s="297"/>
      <c r="P98" s="297"/>
      <c r="Q98" s="297"/>
    </row>
    <row r="99" spans="1:17" s="187" customFormat="1" x14ac:dyDescent="0.2">
      <c r="B99" s="290"/>
      <c r="C99" s="188"/>
      <c r="D99" s="188"/>
      <c r="E99" s="188"/>
      <c r="F99" s="189"/>
      <c r="G99" s="190"/>
      <c r="H99" s="192"/>
      <c r="I99" s="5"/>
      <c r="J99" s="5"/>
      <c r="K99" s="297"/>
      <c r="L99" s="297"/>
      <c r="M99" s="327"/>
      <c r="N99" s="297"/>
      <c r="O99" s="297"/>
      <c r="P99" s="297"/>
      <c r="Q99" s="297"/>
    </row>
    <row r="100" spans="1:17" s="65" customFormat="1" x14ac:dyDescent="0.2">
      <c r="A100" s="84"/>
      <c r="B100" s="288"/>
      <c r="C100" s="82"/>
      <c r="D100" s="82"/>
      <c r="E100" s="85"/>
      <c r="F100" s="82"/>
      <c r="G100" s="82"/>
      <c r="H100" s="82"/>
      <c r="K100" s="298"/>
      <c r="L100" s="298"/>
      <c r="M100" s="298"/>
      <c r="N100" s="298"/>
      <c r="O100" s="298"/>
      <c r="P100" s="298"/>
      <c r="Q100" s="298"/>
    </row>
    <row r="101" spans="1:17" s="65" customFormat="1" x14ac:dyDescent="0.2">
      <c r="A101" s="84"/>
      <c r="B101" s="288"/>
      <c r="C101" s="82"/>
      <c r="D101" s="82"/>
      <c r="E101" s="85"/>
      <c r="F101" s="82"/>
      <c r="G101" s="82"/>
      <c r="H101" s="82"/>
      <c r="K101" s="298"/>
      <c r="L101" s="298"/>
      <c r="M101" s="298"/>
      <c r="N101" s="298"/>
      <c r="O101" s="298"/>
      <c r="P101" s="298"/>
      <c r="Q101" s="298"/>
    </row>
    <row r="102" spans="1:17" s="74" customFormat="1" x14ac:dyDescent="0.2">
      <c r="A102" s="72"/>
      <c r="B102" s="288"/>
      <c r="C102" s="71"/>
      <c r="D102" s="71"/>
      <c r="E102" s="73"/>
      <c r="F102" s="71"/>
      <c r="G102" s="71"/>
      <c r="H102" s="71"/>
      <c r="K102" s="299"/>
      <c r="L102" s="299"/>
      <c r="M102" s="299"/>
      <c r="N102" s="299"/>
      <c r="O102" s="299"/>
      <c r="P102" s="299"/>
      <c r="Q102" s="299"/>
    </row>
    <row r="103" spans="1:17" s="74" customFormat="1" x14ac:dyDescent="0.2">
      <c r="A103" s="70"/>
      <c r="B103" s="288"/>
      <c r="C103" s="71"/>
      <c r="D103" s="71"/>
      <c r="E103" s="73"/>
      <c r="F103" s="71"/>
      <c r="G103" s="71"/>
      <c r="H103" s="71"/>
      <c r="K103" s="299"/>
      <c r="L103" s="299"/>
      <c r="M103" s="299"/>
      <c r="N103" s="299"/>
      <c r="O103" s="299"/>
      <c r="P103" s="299"/>
      <c r="Q103" s="299"/>
    </row>
    <row r="104" spans="1:17" s="75" customFormat="1" x14ac:dyDescent="0.2">
      <c r="B104" s="103"/>
      <c r="C104" s="103"/>
      <c r="D104" s="103"/>
      <c r="E104" s="103"/>
      <c r="F104" s="104"/>
      <c r="G104" s="105"/>
      <c r="H104" s="104"/>
      <c r="K104" s="300"/>
      <c r="L104" s="300"/>
      <c r="M104" s="300"/>
      <c r="N104" s="300"/>
      <c r="O104" s="300"/>
      <c r="P104" s="300"/>
      <c r="Q104" s="300"/>
    </row>
    <row r="105" spans="1:17" s="107" customFormat="1" ht="9.9499999999999993" customHeight="1" x14ac:dyDescent="0.2">
      <c r="A105" s="222"/>
      <c r="B105" s="222"/>
      <c r="C105" s="106"/>
      <c r="D105" s="106"/>
      <c r="G105" s="223"/>
      <c r="H105" s="223"/>
      <c r="K105" s="301"/>
      <c r="L105" s="301"/>
      <c r="M105" s="301"/>
      <c r="N105" s="301"/>
      <c r="O105" s="301"/>
      <c r="P105" s="301"/>
      <c r="Q105" s="301"/>
    </row>
    <row r="106" spans="1:17" ht="12" customHeight="1" x14ac:dyDescent="0.2">
      <c r="A106" s="107"/>
      <c r="B106" s="107"/>
      <c r="C106" s="107"/>
      <c r="D106" s="107"/>
      <c r="E106" s="107"/>
      <c r="F106" s="107"/>
      <c r="G106" s="107"/>
      <c r="H106" s="107"/>
    </row>
    <row r="107" spans="1:17" ht="12" customHeight="1" x14ac:dyDescent="0.2">
      <c r="A107" s="107"/>
      <c r="B107" s="107"/>
      <c r="C107" s="107"/>
      <c r="D107" s="107"/>
      <c r="E107" s="107"/>
      <c r="F107" s="107"/>
      <c r="G107" s="107"/>
      <c r="H107" s="107"/>
    </row>
    <row r="108" spans="1:17" ht="12" customHeight="1" x14ac:dyDescent="0.2"/>
    <row r="109" spans="1:17" x14ac:dyDescent="0.2">
      <c r="A109" s="108"/>
      <c r="B109" s="109"/>
      <c r="C109" s="110"/>
      <c r="D109" s="110"/>
      <c r="E109" s="110"/>
      <c r="F109" s="111"/>
      <c r="G109" s="112"/>
      <c r="H109" s="112"/>
    </row>
  </sheetData>
  <mergeCells count="105">
    <mergeCell ref="A3:B3"/>
    <mergeCell ref="C3:F3"/>
    <mergeCell ref="A4:B4"/>
    <mergeCell ref="C4:F4"/>
    <mergeCell ref="A5:B5"/>
    <mergeCell ref="C5:F5"/>
    <mergeCell ref="F10:G10"/>
    <mergeCell ref="D11:F11"/>
    <mergeCell ref="F13:G13"/>
    <mergeCell ref="D15:D16"/>
    <mergeCell ref="E15:E16"/>
    <mergeCell ref="G15:H15"/>
    <mergeCell ref="A6:B6"/>
    <mergeCell ref="C6:F6"/>
    <mergeCell ref="A7:B7"/>
    <mergeCell ref="A8:B8"/>
    <mergeCell ref="C8:F8"/>
    <mergeCell ref="A9:B9"/>
    <mergeCell ref="C9:F9"/>
    <mergeCell ref="O21:O23"/>
    <mergeCell ref="P21:P22"/>
    <mergeCell ref="A22:B22"/>
    <mergeCell ref="C22:C23"/>
    <mergeCell ref="D22:D23"/>
    <mergeCell ref="E22:E23"/>
    <mergeCell ref="F22:H22"/>
    <mergeCell ref="A19:C19"/>
    <mergeCell ref="A20:F20"/>
    <mergeCell ref="K20:L20"/>
    <mergeCell ref="M20:P20"/>
    <mergeCell ref="B21:C21"/>
    <mergeCell ref="F21:G21"/>
    <mergeCell ref="K21:K22"/>
    <mergeCell ref="L21:L22"/>
    <mergeCell ref="M21:M23"/>
    <mergeCell ref="N21:N23"/>
    <mergeCell ref="M34:M35"/>
    <mergeCell ref="N34:N35"/>
    <mergeCell ref="O34:O35"/>
    <mergeCell ref="M38:M39"/>
    <mergeCell ref="N38:N39"/>
    <mergeCell ref="O38:O39"/>
    <mergeCell ref="K25:P25"/>
    <mergeCell ref="M26:M27"/>
    <mergeCell ref="N26:N27"/>
    <mergeCell ref="O26:O27"/>
    <mergeCell ref="M30:M31"/>
    <mergeCell ref="N30:N31"/>
    <mergeCell ref="O30:O31"/>
    <mergeCell ref="M50:M51"/>
    <mergeCell ref="N50:N51"/>
    <mergeCell ref="O50:O51"/>
    <mergeCell ref="M54:M55"/>
    <mergeCell ref="N54:N55"/>
    <mergeCell ref="O54:O55"/>
    <mergeCell ref="M42:M43"/>
    <mergeCell ref="N42:N43"/>
    <mergeCell ref="O42:O43"/>
    <mergeCell ref="M46:M47"/>
    <mergeCell ref="N46:N47"/>
    <mergeCell ref="O46:O47"/>
    <mergeCell ref="M67:M68"/>
    <mergeCell ref="N67:N68"/>
    <mergeCell ref="O67:O68"/>
    <mergeCell ref="M71:M72"/>
    <mergeCell ref="N71:N72"/>
    <mergeCell ref="O71:O72"/>
    <mergeCell ref="M58:M59"/>
    <mergeCell ref="N58:N59"/>
    <mergeCell ref="O58:O59"/>
    <mergeCell ref="M62:M63"/>
    <mergeCell ref="N62:N63"/>
    <mergeCell ref="O62:O63"/>
    <mergeCell ref="C77:E77"/>
    <mergeCell ref="J77:L77"/>
    <mergeCell ref="O77:Q77"/>
    <mergeCell ref="C78:E78"/>
    <mergeCell ref="J78:L78"/>
    <mergeCell ref="O78:Q78"/>
    <mergeCell ref="C75:E75"/>
    <mergeCell ref="J75:L75"/>
    <mergeCell ref="O75:Q75"/>
    <mergeCell ref="C76:E76"/>
    <mergeCell ref="J76:L76"/>
    <mergeCell ref="O76:Q76"/>
    <mergeCell ref="J81:L81"/>
    <mergeCell ref="O81:Q81"/>
    <mergeCell ref="C82:E82"/>
    <mergeCell ref="J82:L82"/>
    <mergeCell ref="O82:Q82"/>
    <mergeCell ref="C79:E79"/>
    <mergeCell ref="J79:L79"/>
    <mergeCell ref="O79:Q79"/>
    <mergeCell ref="C80:E80"/>
    <mergeCell ref="J80:L80"/>
    <mergeCell ref="O80:Q80"/>
    <mergeCell ref="A105:B105"/>
    <mergeCell ref="G105:H105"/>
    <mergeCell ref="G85:H85"/>
    <mergeCell ref="G86:H86"/>
    <mergeCell ref="F87:H87"/>
    <mergeCell ref="C90:C91"/>
    <mergeCell ref="G90:H91"/>
    <mergeCell ref="G92:H92"/>
    <mergeCell ref="C81:E81"/>
  </mergeCells>
  <pageMargins left="0.59055118110236227" right="0.31496062992125984" top="0.51181102362204722" bottom="0.15748031496062992" header="0.31496062992125984" footer="0.31496062992125984"/>
  <pageSetup paperSize="9" scale="50" fitToHeight="10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zoomScale="55" zoomScaleNormal="55" workbookViewId="0">
      <selection activeCell="L165" sqref="L165"/>
    </sheetView>
  </sheetViews>
  <sheetFormatPr defaultRowHeight="12.75" x14ac:dyDescent="0.2"/>
  <cols>
    <col min="1" max="1" width="6.140625" style="115" customWidth="1"/>
    <col min="2" max="2" width="17.7109375" style="115" customWidth="1"/>
    <col min="3" max="3" width="32.7109375" style="115" customWidth="1"/>
    <col min="4" max="4" width="14.7109375" style="116" customWidth="1"/>
    <col min="5" max="5" width="16" style="115" customWidth="1"/>
    <col min="6" max="6" width="14.7109375" style="115" customWidth="1"/>
    <col min="7" max="7" width="14.85546875" style="115" customWidth="1"/>
    <col min="8" max="8" width="14.28515625" style="115" customWidth="1"/>
    <col min="9" max="9" width="14.5703125" style="115" customWidth="1"/>
    <col min="10" max="10" width="13.28515625" style="118" customWidth="1"/>
    <col min="11" max="11" width="9.42578125" style="119" customWidth="1"/>
    <col min="12" max="12" width="71.7109375" style="120" customWidth="1"/>
    <col min="13" max="26" width="9.140625" style="119"/>
    <col min="27" max="27" width="72.7109375" style="121" customWidth="1"/>
    <col min="28" max="16384" width="9.140625" style="119"/>
  </cols>
  <sheetData>
    <row r="1" spans="1:27" ht="10.5" customHeight="1" x14ac:dyDescent="0.2">
      <c r="A1" s="194"/>
      <c r="B1" s="194"/>
      <c r="G1" s="117"/>
      <c r="H1" s="195"/>
      <c r="I1" s="196"/>
    </row>
    <row r="2" spans="1:27" ht="12" customHeight="1" x14ac:dyDescent="0.2"/>
    <row r="3" spans="1:27" s="122" customFormat="1" ht="24.75" customHeight="1" x14ac:dyDescent="0.2">
      <c r="A3" s="197"/>
      <c r="B3" s="197"/>
      <c r="C3" s="198"/>
      <c r="D3" s="198"/>
      <c r="E3" s="198"/>
      <c r="F3" s="198"/>
      <c r="G3" s="198"/>
      <c r="H3" s="198"/>
      <c r="I3" s="198"/>
      <c r="J3" s="198"/>
      <c r="L3" s="123"/>
      <c r="AA3" s="121"/>
    </row>
    <row r="4" spans="1:27" ht="6" hidden="1" customHeight="1" x14ac:dyDescent="0.2"/>
    <row r="5" spans="1:27" ht="27.75" customHeight="1" x14ac:dyDescent="0.2">
      <c r="A5" s="197"/>
      <c r="B5" s="197"/>
      <c r="C5" s="199"/>
      <c r="D5" s="199"/>
      <c r="E5" s="199"/>
      <c r="F5" s="199"/>
      <c r="G5" s="199"/>
      <c r="H5" s="199"/>
      <c r="I5" s="199"/>
      <c r="J5" s="199"/>
    </row>
    <row r="6" spans="1:27" ht="27" customHeight="1" x14ac:dyDescent="0.2">
      <c r="A6" s="124"/>
      <c r="B6" s="200" t="s">
        <v>56</v>
      </c>
      <c r="C6" s="200"/>
      <c r="D6" s="200"/>
      <c r="E6" s="200"/>
      <c r="F6" s="200"/>
      <c r="G6" s="200"/>
      <c r="H6" s="200"/>
      <c r="I6" s="200"/>
    </row>
    <row r="7" spans="1:27" ht="47.25" customHeight="1" x14ac:dyDescent="0.25">
      <c r="A7" s="125"/>
      <c r="B7" s="201" t="s">
        <v>57</v>
      </c>
      <c r="C7" s="201"/>
      <c r="D7" s="201"/>
      <c r="E7" s="201"/>
      <c r="F7" s="201"/>
      <c r="G7" s="201"/>
      <c r="H7" s="201"/>
      <c r="I7" s="201"/>
    </row>
    <row r="8" spans="1:27" ht="7.5" hidden="1" customHeight="1" x14ac:dyDescent="0.2"/>
    <row r="9" spans="1:27" ht="26.25" customHeight="1" x14ac:dyDescent="0.2">
      <c r="A9" s="197" t="s">
        <v>58</v>
      </c>
      <c r="B9" s="197"/>
      <c r="C9" s="202" t="s">
        <v>59</v>
      </c>
      <c r="D9" s="202"/>
      <c r="E9" s="203"/>
      <c r="F9" s="203"/>
      <c r="G9" s="203"/>
      <c r="H9" s="203"/>
      <c r="I9" s="126"/>
      <c r="J9" s="126"/>
    </row>
    <row r="10" spans="1:27" ht="12" customHeight="1" x14ac:dyDescent="0.2">
      <c r="D10" s="127"/>
      <c r="E10" s="128"/>
      <c r="F10" s="120"/>
      <c r="G10" s="120"/>
      <c r="H10" s="120"/>
      <c r="I10" s="129"/>
      <c r="J10" s="129"/>
    </row>
    <row r="11" spans="1:27" x14ac:dyDescent="0.2">
      <c r="D11" s="127"/>
      <c r="E11" s="128"/>
      <c r="F11" s="120"/>
      <c r="G11" s="120"/>
      <c r="H11" s="120"/>
      <c r="I11" s="129"/>
      <c r="J11" s="129"/>
    </row>
    <row r="12" spans="1:27" ht="16.5" customHeight="1" x14ac:dyDescent="0.2">
      <c r="D12" s="127"/>
      <c r="E12" s="128"/>
      <c r="F12" s="120"/>
      <c r="G12" s="204"/>
      <c r="H12" s="204"/>
      <c r="I12" s="205"/>
      <c r="J12" s="205"/>
    </row>
    <row r="13" spans="1:27" ht="16.5" customHeight="1" x14ac:dyDescent="0.2">
      <c r="D13" s="127"/>
      <c r="E13" s="130"/>
      <c r="F13" s="131"/>
      <c r="G13" s="206"/>
      <c r="H13" s="204"/>
      <c r="I13" s="205"/>
      <c r="J13" s="205"/>
    </row>
    <row r="14" spans="1:27" x14ac:dyDescent="0.2">
      <c r="D14" s="127"/>
      <c r="E14" s="128"/>
      <c r="F14" s="120"/>
      <c r="G14" s="120"/>
      <c r="H14" s="120"/>
      <c r="I14" s="129"/>
      <c r="J14" s="129"/>
    </row>
    <row r="15" spans="1:27" x14ac:dyDescent="0.2">
      <c r="D15" s="127"/>
      <c r="E15" s="128"/>
      <c r="F15" s="120"/>
      <c r="G15" s="120"/>
      <c r="H15" s="120"/>
      <c r="I15" s="129"/>
      <c r="J15" s="129"/>
    </row>
    <row r="16" spans="1:27" ht="12" customHeight="1" x14ac:dyDescent="0.2"/>
    <row r="17" spans="1:11" x14ac:dyDescent="0.2">
      <c r="A17" s="207" t="s">
        <v>60</v>
      </c>
      <c r="B17" s="207"/>
      <c r="C17" s="207"/>
      <c r="D17" s="207"/>
      <c r="E17" s="208"/>
      <c r="F17" s="208"/>
      <c r="G17" s="132"/>
      <c r="H17" s="132"/>
      <c r="I17" s="209"/>
      <c r="J17" s="210"/>
    </row>
    <row r="18" spans="1:11" ht="15" customHeight="1" x14ac:dyDescent="0.2">
      <c r="A18" s="211" t="s">
        <v>61</v>
      </c>
      <c r="B18" s="211" t="s">
        <v>62</v>
      </c>
      <c r="C18" s="211" t="s">
        <v>63</v>
      </c>
      <c r="D18" s="213" t="s">
        <v>64</v>
      </c>
      <c r="E18" s="211" t="s">
        <v>65</v>
      </c>
      <c r="F18" s="211"/>
      <c r="G18" s="211" t="s">
        <v>66</v>
      </c>
      <c r="H18" s="211"/>
      <c r="I18" s="211" t="s">
        <v>67</v>
      </c>
      <c r="J18" s="211" t="s">
        <v>68</v>
      </c>
    </row>
    <row r="19" spans="1:11" ht="31.5" customHeight="1" x14ac:dyDescent="0.2">
      <c r="A19" s="211"/>
      <c r="B19" s="211"/>
      <c r="C19" s="211"/>
      <c r="D19" s="213"/>
      <c r="E19" s="133" t="s">
        <v>69</v>
      </c>
      <c r="F19" s="133" t="s">
        <v>70</v>
      </c>
      <c r="G19" s="133" t="s">
        <v>69</v>
      </c>
      <c r="H19" s="133" t="s">
        <v>70</v>
      </c>
      <c r="I19" s="220"/>
      <c r="J19" s="211"/>
    </row>
    <row r="20" spans="1:11" ht="42" customHeight="1" x14ac:dyDescent="0.2">
      <c r="A20" s="212"/>
      <c r="B20" s="212"/>
      <c r="C20" s="212"/>
      <c r="D20" s="214"/>
      <c r="E20" s="135" t="s">
        <v>71</v>
      </c>
      <c r="F20" s="135" t="s">
        <v>72</v>
      </c>
      <c r="G20" s="135" t="s">
        <v>71</v>
      </c>
      <c r="H20" s="135" t="s">
        <v>72</v>
      </c>
      <c r="I20" s="134" t="s">
        <v>73</v>
      </c>
      <c r="J20" s="134" t="s">
        <v>74</v>
      </c>
    </row>
    <row r="21" spans="1:11" x14ac:dyDescent="0.2">
      <c r="A21" s="136">
        <v>1</v>
      </c>
      <c r="B21" s="136">
        <v>2</v>
      </c>
      <c r="C21" s="136">
        <v>3</v>
      </c>
      <c r="D21" s="137">
        <v>4</v>
      </c>
      <c r="E21" s="136">
        <v>5</v>
      </c>
      <c r="F21" s="136">
        <v>6</v>
      </c>
      <c r="G21" s="136">
        <v>7</v>
      </c>
      <c r="H21" s="136">
        <v>8</v>
      </c>
      <c r="I21" s="138">
        <v>9</v>
      </c>
      <c r="J21" s="139">
        <v>10</v>
      </c>
    </row>
    <row r="22" spans="1:11" ht="46.5" customHeight="1" x14ac:dyDescent="0.2">
      <c r="A22" s="140" t="s">
        <v>75</v>
      </c>
      <c r="B22" s="141" t="s">
        <v>76</v>
      </c>
      <c r="C22" s="142" t="s">
        <v>77</v>
      </c>
      <c r="D22" s="143" t="s">
        <v>75</v>
      </c>
      <c r="E22" s="144" t="s">
        <v>75</v>
      </c>
      <c r="F22" s="144" t="s">
        <v>75</v>
      </c>
      <c r="G22" s="145" t="s">
        <v>75</v>
      </c>
      <c r="H22" s="145" t="s">
        <v>75</v>
      </c>
      <c r="I22" s="145" t="s">
        <v>75</v>
      </c>
      <c r="J22" s="144" t="s">
        <v>75</v>
      </c>
    </row>
    <row r="23" spans="1:11" x14ac:dyDescent="0.2">
      <c r="A23" s="146" t="s">
        <v>75</v>
      </c>
      <c r="B23" s="147" t="s">
        <v>78</v>
      </c>
      <c r="C23" s="148" t="s">
        <v>79</v>
      </c>
      <c r="D23" s="149" t="s">
        <v>75</v>
      </c>
      <c r="E23" s="150" t="s">
        <v>75</v>
      </c>
      <c r="F23" s="150" t="s">
        <v>75</v>
      </c>
      <c r="G23" s="151" t="s">
        <v>75</v>
      </c>
      <c r="H23" s="151" t="s">
        <v>75</v>
      </c>
      <c r="I23" s="151" t="s">
        <v>75</v>
      </c>
      <c r="J23" s="150" t="s">
        <v>75</v>
      </c>
    </row>
    <row r="24" spans="1:11" x14ac:dyDescent="0.2">
      <c r="A24" s="146" t="s">
        <v>75</v>
      </c>
      <c r="B24" s="147" t="s">
        <v>75</v>
      </c>
      <c r="C24" s="148" t="s">
        <v>80</v>
      </c>
      <c r="D24" s="149" t="s">
        <v>75</v>
      </c>
      <c r="E24" s="150" t="s">
        <v>75</v>
      </c>
      <c r="F24" s="150" t="s">
        <v>75</v>
      </c>
      <c r="G24" s="151" t="s">
        <v>75</v>
      </c>
      <c r="H24" s="151" t="s">
        <v>75</v>
      </c>
      <c r="I24" s="151" t="s">
        <v>75</v>
      </c>
      <c r="J24" s="150" t="s">
        <v>75</v>
      </c>
    </row>
    <row r="25" spans="1:11" x14ac:dyDescent="0.2">
      <c r="A25" s="146" t="s">
        <v>75</v>
      </c>
      <c r="B25" s="147" t="s">
        <v>75</v>
      </c>
      <c r="C25" s="148" t="s">
        <v>81</v>
      </c>
      <c r="D25" s="149" t="s">
        <v>75</v>
      </c>
      <c r="E25" s="150" t="s">
        <v>75</v>
      </c>
      <c r="F25" s="150" t="s">
        <v>75</v>
      </c>
      <c r="G25" s="151" t="s">
        <v>75</v>
      </c>
      <c r="H25" s="151" t="s">
        <v>75</v>
      </c>
      <c r="I25" s="151" t="s">
        <v>75</v>
      </c>
      <c r="J25" s="150" t="s">
        <v>75</v>
      </c>
    </row>
    <row r="26" spans="1:11" ht="76.5" x14ac:dyDescent="0.2">
      <c r="A26" s="146" t="s">
        <v>82</v>
      </c>
      <c r="B26" s="147" t="s">
        <v>83</v>
      </c>
      <c r="C26" s="148" t="s">
        <v>84</v>
      </c>
      <c r="D26" s="149" t="s">
        <v>85</v>
      </c>
      <c r="E26" s="150" t="s">
        <v>86</v>
      </c>
      <c r="F26" s="150" t="s">
        <v>87</v>
      </c>
      <c r="G26" s="151" t="s">
        <v>88</v>
      </c>
      <c r="H26" s="151" t="s">
        <v>89</v>
      </c>
      <c r="I26" s="151" t="s">
        <v>90</v>
      </c>
      <c r="J26" s="150" t="s">
        <v>91</v>
      </c>
      <c r="K26" s="119">
        <f>7008/2920</f>
        <v>2.4</v>
      </c>
    </row>
    <row r="27" spans="1:11" ht="76.5" x14ac:dyDescent="0.2">
      <c r="A27" s="146" t="s">
        <v>92</v>
      </c>
      <c r="B27" s="147" t="s">
        <v>83</v>
      </c>
      <c r="C27" s="148" t="s">
        <v>93</v>
      </c>
      <c r="D27" s="149" t="s">
        <v>94</v>
      </c>
      <c r="E27" s="150" t="s">
        <v>86</v>
      </c>
      <c r="F27" s="150" t="s">
        <v>87</v>
      </c>
      <c r="G27" s="151" t="s">
        <v>95</v>
      </c>
      <c r="H27" s="151" t="s">
        <v>96</v>
      </c>
      <c r="I27" s="151" t="s">
        <v>97</v>
      </c>
      <c r="J27" s="150" t="s">
        <v>98</v>
      </c>
    </row>
    <row r="28" spans="1:11" ht="76.5" x14ac:dyDescent="0.2">
      <c r="A28" s="146" t="s">
        <v>99</v>
      </c>
      <c r="B28" s="147" t="s">
        <v>100</v>
      </c>
      <c r="C28" s="148" t="s">
        <v>101</v>
      </c>
      <c r="D28" s="149" t="s">
        <v>102</v>
      </c>
      <c r="E28" s="150" t="s">
        <v>103</v>
      </c>
      <c r="F28" s="150" t="s">
        <v>104</v>
      </c>
      <c r="G28" s="151" t="s">
        <v>105</v>
      </c>
      <c r="H28" s="151" t="s">
        <v>106</v>
      </c>
      <c r="I28" s="151" t="s">
        <v>107</v>
      </c>
      <c r="J28" s="150" t="s">
        <v>108</v>
      </c>
    </row>
    <row r="29" spans="1:11" ht="51" x14ac:dyDescent="0.2">
      <c r="A29" s="146" t="s">
        <v>109</v>
      </c>
      <c r="B29" s="147" t="s">
        <v>110</v>
      </c>
      <c r="C29" s="148" t="s">
        <v>111</v>
      </c>
      <c r="D29" s="149" t="s">
        <v>112</v>
      </c>
      <c r="E29" s="150" t="s">
        <v>113</v>
      </c>
      <c r="F29" s="150" t="s">
        <v>114</v>
      </c>
      <c r="G29" s="151" t="s">
        <v>115</v>
      </c>
      <c r="H29" s="151" t="s">
        <v>116</v>
      </c>
      <c r="I29" s="151" t="s">
        <v>117</v>
      </c>
      <c r="J29" s="150" t="s">
        <v>118</v>
      </c>
    </row>
    <row r="30" spans="1:11" ht="63.75" x14ac:dyDescent="0.2">
      <c r="A30" s="146" t="s">
        <v>119</v>
      </c>
      <c r="B30" s="147" t="s">
        <v>120</v>
      </c>
      <c r="C30" s="148" t="s">
        <v>121</v>
      </c>
      <c r="D30" s="149" t="s">
        <v>122</v>
      </c>
      <c r="E30" s="152" t="s">
        <v>123</v>
      </c>
      <c r="F30" s="152" t="s">
        <v>75</v>
      </c>
      <c r="G30" s="153" t="s">
        <v>124</v>
      </c>
      <c r="H30" s="153" t="s">
        <v>75</v>
      </c>
      <c r="I30" s="153" t="s">
        <v>75</v>
      </c>
      <c r="J30" s="152" t="s">
        <v>75</v>
      </c>
    </row>
    <row r="31" spans="1:11" ht="51" x14ac:dyDescent="0.2">
      <c r="A31" s="146" t="s">
        <v>125</v>
      </c>
      <c r="B31" s="147" t="s">
        <v>126</v>
      </c>
      <c r="C31" s="148" t="s">
        <v>127</v>
      </c>
      <c r="D31" s="149" t="s">
        <v>128</v>
      </c>
      <c r="E31" s="150" t="s">
        <v>129</v>
      </c>
      <c r="F31" s="150" t="s">
        <v>130</v>
      </c>
      <c r="G31" s="151" t="s">
        <v>131</v>
      </c>
      <c r="H31" s="151" t="s">
        <v>132</v>
      </c>
      <c r="I31" s="151" t="s">
        <v>133</v>
      </c>
      <c r="J31" s="150" t="s">
        <v>134</v>
      </c>
    </row>
    <row r="32" spans="1:11" ht="63.75" x14ac:dyDescent="0.2">
      <c r="A32" s="146" t="s">
        <v>135</v>
      </c>
      <c r="B32" s="147" t="s">
        <v>120</v>
      </c>
      <c r="C32" s="148" t="s">
        <v>121</v>
      </c>
      <c r="D32" s="149" t="s">
        <v>136</v>
      </c>
      <c r="E32" s="152" t="s">
        <v>123</v>
      </c>
      <c r="F32" s="152" t="s">
        <v>75</v>
      </c>
      <c r="G32" s="153" t="s">
        <v>137</v>
      </c>
      <c r="H32" s="153" t="s">
        <v>75</v>
      </c>
      <c r="I32" s="153" t="s">
        <v>75</v>
      </c>
      <c r="J32" s="152" t="s">
        <v>75</v>
      </c>
    </row>
    <row r="33" spans="1:10" ht="51" x14ac:dyDescent="0.2">
      <c r="A33" s="146" t="s">
        <v>138</v>
      </c>
      <c r="B33" s="147" t="s">
        <v>110</v>
      </c>
      <c r="C33" s="148" t="s">
        <v>111</v>
      </c>
      <c r="D33" s="149" t="s">
        <v>139</v>
      </c>
      <c r="E33" s="150" t="s">
        <v>113</v>
      </c>
      <c r="F33" s="150" t="s">
        <v>114</v>
      </c>
      <c r="G33" s="151" t="s">
        <v>140</v>
      </c>
      <c r="H33" s="151" t="s">
        <v>141</v>
      </c>
      <c r="I33" s="151" t="s">
        <v>142</v>
      </c>
      <c r="J33" s="150" t="s">
        <v>143</v>
      </c>
    </row>
    <row r="34" spans="1:10" ht="63.75" x14ac:dyDescent="0.2">
      <c r="A34" s="146" t="s">
        <v>144</v>
      </c>
      <c r="B34" s="147" t="s">
        <v>120</v>
      </c>
      <c r="C34" s="148" t="s">
        <v>121</v>
      </c>
      <c r="D34" s="149" t="s">
        <v>145</v>
      </c>
      <c r="E34" s="152" t="s">
        <v>123</v>
      </c>
      <c r="F34" s="152" t="s">
        <v>75</v>
      </c>
      <c r="G34" s="153" t="s">
        <v>146</v>
      </c>
      <c r="H34" s="153" t="s">
        <v>75</v>
      </c>
      <c r="I34" s="153" t="s">
        <v>75</v>
      </c>
      <c r="J34" s="152" t="s">
        <v>75</v>
      </c>
    </row>
    <row r="35" spans="1:10" ht="51" x14ac:dyDescent="0.2">
      <c r="A35" s="146" t="s">
        <v>147</v>
      </c>
      <c r="B35" s="147" t="s">
        <v>148</v>
      </c>
      <c r="C35" s="148" t="s">
        <v>149</v>
      </c>
      <c r="D35" s="149" t="s">
        <v>150</v>
      </c>
      <c r="E35" s="150" t="s">
        <v>151</v>
      </c>
      <c r="F35" s="150" t="s">
        <v>152</v>
      </c>
      <c r="G35" s="151" t="s">
        <v>153</v>
      </c>
      <c r="H35" s="151" t="s">
        <v>154</v>
      </c>
      <c r="I35" s="151" t="s">
        <v>155</v>
      </c>
      <c r="J35" s="150" t="s">
        <v>156</v>
      </c>
    </row>
    <row r="36" spans="1:10" ht="63.75" x14ac:dyDescent="0.2">
      <c r="A36" s="146" t="s">
        <v>157</v>
      </c>
      <c r="B36" s="147" t="s">
        <v>158</v>
      </c>
      <c r="C36" s="148" t="s">
        <v>159</v>
      </c>
      <c r="D36" s="149" t="s">
        <v>160</v>
      </c>
      <c r="E36" s="152" t="s">
        <v>161</v>
      </c>
      <c r="F36" s="152" t="s">
        <v>75</v>
      </c>
      <c r="G36" s="153" t="s">
        <v>162</v>
      </c>
      <c r="H36" s="153" t="s">
        <v>75</v>
      </c>
      <c r="I36" s="153" t="s">
        <v>75</v>
      </c>
      <c r="J36" s="152" t="s">
        <v>75</v>
      </c>
    </row>
    <row r="37" spans="1:10" ht="51" x14ac:dyDescent="0.2">
      <c r="A37" s="146" t="s">
        <v>163</v>
      </c>
      <c r="B37" s="147" t="s">
        <v>164</v>
      </c>
      <c r="C37" s="148" t="s">
        <v>165</v>
      </c>
      <c r="D37" s="149" t="s">
        <v>166</v>
      </c>
      <c r="E37" s="150" t="s">
        <v>167</v>
      </c>
      <c r="F37" s="150" t="s">
        <v>168</v>
      </c>
      <c r="G37" s="151" t="s">
        <v>169</v>
      </c>
      <c r="H37" s="151" t="s">
        <v>170</v>
      </c>
      <c r="I37" s="151" t="s">
        <v>171</v>
      </c>
      <c r="J37" s="150" t="s">
        <v>172</v>
      </c>
    </row>
    <row r="38" spans="1:10" ht="63.75" x14ac:dyDescent="0.2">
      <c r="A38" s="146" t="s">
        <v>173</v>
      </c>
      <c r="B38" s="147" t="s">
        <v>174</v>
      </c>
      <c r="C38" s="148" t="s">
        <v>175</v>
      </c>
      <c r="D38" s="149" t="s">
        <v>176</v>
      </c>
      <c r="E38" s="152" t="s">
        <v>177</v>
      </c>
      <c r="F38" s="152" t="s">
        <v>75</v>
      </c>
      <c r="G38" s="153" t="s">
        <v>178</v>
      </c>
      <c r="H38" s="153" t="s">
        <v>75</v>
      </c>
      <c r="I38" s="153" t="s">
        <v>75</v>
      </c>
      <c r="J38" s="152" t="s">
        <v>75</v>
      </c>
    </row>
    <row r="39" spans="1:10" ht="38.25" x14ac:dyDescent="0.2">
      <c r="A39" s="146" t="s">
        <v>179</v>
      </c>
      <c r="B39" s="147" t="s">
        <v>180</v>
      </c>
      <c r="C39" s="148" t="s">
        <v>181</v>
      </c>
      <c r="D39" s="149" t="s">
        <v>182</v>
      </c>
      <c r="E39" s="152" t="s">
        <v>183</v>
      </c>
      <c r="F39" s="152" t="s">
        <v>75</v>
      </c>
      <c r="G39" s="153" t="s">
        <v>184</v>
      </c>
      <c r="H39" s="153" t="s">
        <v>75</v>
      </c>
      <c r="I39" s="153" t="s">
        <v>75</v>
      </c>
      <c r="J39" s="152" t="s">
        <v>75</v>
      </c>
    </row>
    <row r="40" spans="1:10" ht="25.5" x14ac:dyDescent="0.2">
      <c r="A40" s="146" t="s">
        <v>185</v>
      </c>
      <c r="B40" s="147" t="s">
        <v>186</v>
      </c>
      <c r="C40" s="148" t="s">
        <v>187</v>
      </c>
      <c r="D40" s="149" t="s">
        <v>188</v>
      </c>
      <c r="E40" s="152" t="s">
        <v>189</v>
      </c>
      <c r="F40" s="152" t="s">
        <v>75</v>
      </c>
      <c r="G40" s="153" t="s">
        <v>190</v>
      </c>
      <c r="H40" s="153" t="s">
        <v>75</v>
      </c>
      <c r="I40" s="153" t="s">
        <v>75</v>
      </c>
      <c r="J40" s="152" t="s">
        <v>75</v>
      </c>
    </row>
    <row r="41" spans="1:10" ht="51" x14ac:dyDescent="0.2">
      <c r="A41" s="146" t="s">
        <v>191</v>
      </c>
      <c r="B41" s="147" t="s">
        <v>192</v>
      </c>
      <c r="C41" s="148" t="s">
        <v>193</v>
      </c>
      <c r="D41" s="149" t="s">
        <v>194</v>
      </c>
      <c r="E41" s="150" t="s">
        <v>195</v>
      </c>
      <c r="F41" s="150" t="s">
        <v>196</v>
      </c>
      <c r="G41" s="151" t="s">
        <v>197</v>
      </c>
      <c r="H41" s="151" t="s">
        <v>198</v>
      </c>
      <c r="I41" s="151" t="s">
        <v>199</v>
      </c>
      <c r="J41" s="150" t="s">
        <v>200</v>
      </c>
    </row>
    <row r="42" spans="1:10" ht="51" x14ac:dyDescent="0.2">
      <c r="A42" s="146" t="s">
        <v>201</v>
      </c>
      <c r="B42" s="147" t="s">
        <v>202</v>
      </c>
      <c r="C42" s="148" t="s">
        <v>203</v>
      </c>
      <c r="D42" s="149" t="s">
        <v>204</v>
      </c>
      <c r="E42" s="150" t="s">
        <v>205</v>
      </c>
      <c r="F42" s="150" t="s">
        <v>206</v>
      </c>
      <c r="G42" s="151" t="s">
        <v>207</v>
      </c>
      <c r="H42" s="151" t="s">
        <v>208</v>
      </c>
      <c r="I42" s="151" t="s">
        <v>209</v>
      </c>
      <c r="J42" s="150" t="s">
        <v>210</v>
      </c>
    </row>
    <row r="43" spans="1:10" ht="51" x14ac:dyDescent="0.2">
      <c r="A43" s="146" t="s">
        <v>211</v>
      </c>
      <c r="B43" s="147" t="s">
        <v>212</v>
      </c>
      <c r="C43" s="148" t="s">
        <v>213</v>
      </c>
      <c r="D43" s="149" t="s">
        <v>204</v>
      </c>
      <c r="E43" s="150" t="s">
        <v>214</v>
      </c>
      <c r="F43" s="150" t="s">
        <v>215</v>
      </c>
      <c r="G43" s="151" t="s">
        <v>216</v>
      </c>
      <c r="H43" s="151" t="s">
        <v>217</v>
      </c>
      <c r="I43" s="151" t="s">
        <v>218</v>
      </c>
      <c r="J43" s="150" t="s">
        <v>219</v>
      </c>
    </row>
    <row r="44" spans="1:10" ht="63.75" x14ac:dyDescent="0.2">
      <c r="A44" s="146" t="s">
        <v>220</v>
      </c>
      <c r="B44" s="147" t="s">
        <v>221</v>
      </c>
      <c r="C44" s="148" t="s">
        <v>222</v>
      </c>
      <c r="D44" s="149" t="s">
        <v>223</v>
      </c>
      <c r="E44" s="152" t="s">
        <v>224</v>
      </c>
      <c r="F44" s="152" t="s">
        <v>75</v>
      </c>
      <c r="G44" s="153" t="s">
        <v>225</v>
      </c>
      <c r="H44" s="153" t="s">
        <v>75</v>
      </c>
      <c r="I44" s="153" t="s">
        <v>75</v>
      </c>
      <c r="J44" s="152" t="s">
        <v>75</v>
      </c>
    </row>
    <row r="45" spans="1:10" ht="51" x14ac:dyDescent="0.2">
      <c r="A45" s="146" t="s">
        <v>226</v>
      </c>
      <c r="B45" s="147" t="s">
        <v>227</v>
      </c>
      <c r="C45" s="148" t="s">
        <v>228</v>
      </c>
      <c r="D45" s="149" t="s">
        <v>229</v>
      </c>
      <c r="E45" s="150" t="s">
        <v>230</v>
      </c>
      <c r="F45" s="150" t="s">
        <v>231</v>
      </c>
      <c r="G45" s="151" t="s">
        <v>232</v>
      </c>
      <c r="H45" s="151" t="s">
        <v>233</v>
      </c>
      <c r="I45" s="151" t="s">
        <v>234</v>
      </c>
      <c r="J45" s="150" t="s">
        <v>235</v>
      </c>
    </row>
    <row r="46" spans="1:10" ht="63.75" x14ac:dyDescent="0.2">
      <c r="A46" s="146" t="s">
        <v>236</v>
      </c>
      <c r="B46" s="147" t="s">
        <v>237</v>
      </c>
      <c r="C46" s="148" t="s">
        <v>238</v>
      </c>
      <c r="D46" s="149" t="s">
        <v>239</v>
      </c>
      <c r="E46" s="150" t="s">
        <v>240</v>
      </c>
      <c r="F46" s="150" t="s">
        <v>241</v>
      </c>
      <c r="G46" s="151" t="s">
        <v>242</v>
      </c>
      <c r="H46" s="151" t="s">
        <v>243</v>
      </c>
      <c r="I46" s="151" t="s">
        <v>244</v>
      </c>
      <c r="J46" s="150" t="s">
        <v>245</v>
      </c>
    </row>
    <row r="47" spans="1:10" ht="63.75" x14ac:dyDescent="0.2">
      <c r="A47" s="146" t="s">
        <v>246</v>
      </c>
      <c r="B47" s="147" t="s">
        <v>247</v>
      </c>
      <c r="C47" s="148" t="s">
        <v>248</v>
      </c>
      <c r="D47" s="149" t="s">
        <v>239</v>
      </c>
      <c r="E47" s="150" t="s">
        <v>249</v>
      </c>
      <c r="F47" s="150" t="s">
        <v>250</v>
      </c>
      <c r="G47" s="151" t="s">
        <v>251</v>
      </c>
      <c r="H47" s="151" t="s">
        <v>252</v>
      </c>
      <c r="I47" s="151" t="s">
        <v>253</v>
      </c>
      <c r="J47" s="150" t="s">
        <v>254</v>
      </c>
    </row>
    <row r="48" spans="1:10" ht="51" x14ac:dyDescent="0.2">
      <c r="A48" s="146" t="s">
        <v>255</v>
      </c>
      <c r="B48" s="147" t="s">
        <v>212</v>
      </c>
      <c r="C48" s="148" t="s">
        <v>256</v>
      </c>
      <c r="D48" s="149" t="s">
        <v>257</v>
      </c>
      <c r="E48" s="150" t="s">
        <v>258</v>
      </c>
      <c r="F48" s="150" t="s">
        <v>259</v>
      </c>
      <c r="G48" s="151" t="s">
        <v>260</v>
      </c>
      <c r="H48" s="151" t="s">
        <v>261</v>
      </c>
      <c r="I48" s="151" t="s">
        <v>262</v>
      </c>
      <c r="J48" s="150" t="s">
        <v>263</v>
      </c>
    </row>
    <row r="49" spans="1:10" ht="38.25" x14ac:dyDescent="0.2">
      <c r="A49" s="146" t="s">
        <v>75</v>
      </c>
      <c r="B49" s="147" t="s">
        <v>75</v>
      </c>
      <c r="C49" s="148" t="s">
        <v>264</v>
      </c>
      <c r="D49" s="149" t="s">
        <v>75</v>
      </c>
      <c r="E49" s="152" t="s">
        <v>75</v>
      </c>
      <c r="F49" s="152" t="s">
        <v>75</v>
      </c>
      <c r="G49" s="151" t="s">
        <v>265</v>
      </c>
      <c r="H49" s="151" t="s">
        <v>266</v>
      </c>
      <c r="I49" s="153" t="s">
        <v>75</v>
      </c>
      <c r="J49" s="152" t="s">
        <v>75</v>
      </c>
    </row>
    <row r="50" spans="1:10" ht="25.5" x14ac:dyDescent="0.2">
      <c r="A50" s="146" t="s">
        <v>75</v>
      </c>
      <c r="B50" s="147" t="s">
        <v>75</v>
      </c>
      <c r="C50" s="148" t="s">
        <v>267</v>
      </c>
      <c r="D50" s="149" t="s">
        <v>268</v>
      </c>
      <c r="E50" s="152" t="s">
        <v>75</v>
      </c>
      <c r="F50" s="152" t="s">
        <v>75</v>
      </c>
      <c r="G50" s="153" t="s">
        <v>269</v>
      </c>
      <c r="H50" s="153" t="s">
        <v>75</v>
      </c>
      <c r="I50" s="153" t="s">
        <v>75</v>
      </c>
      <c r="J50" s="152" t="s">
        <v>75</v>
      </c>
    </row>
    <row r="51" spans="1:10" ht="25.5" x14ac:dyDescent="0.2">
      <c r="A51" s="146" t="s">
        <v>75</v>
      </c>
      <c r="B51" s="147" t="s">
        <v>75</v>
      </c>
      <c r="C51" s="148" t="s">
        <v>270</v>
      </c>
      <c r="D51" s="149" t="s">
        <v>271</v>
      </c>
      <c r="E51" s="152" t="s">
        <v>75</v>
      </c>
      <c r="F51" s="152" t="s">
        <v>75</v>
      </c>
      <c r="G51" s="153" t="s">
        <v>272</v>
      </c>
      <c r="H51" s="153" t="s">
        <v>75</v>
      </c>
      <c r="I51" s="153" t="s">
        <v>75</v>
      </c>
      <c r="J51" s="152" t="s">
        <v>75</v>
      </c>
    </row>
    <row r="52" spans="1:10" ht="38.25" x14ac:dyDescent="0.2">
      <c r="A52" s="146" t="s">
        <v>75</v>
      </c>
      <c r="B52" s="147" t="s">
        <v>75</v>
      </c>
      <c r="C52" s="148" t="s">
        <v>273</v>
      </c>
      <c r="D52" s="149" t="s">
        <v>75</v>
      </c>
      <c r="E52" s="152" t="s">
        <v>75</v>
      </c>
      <c r="F52" s="152" t="s">
        <v>75</v>
      </c>
      <c r="G52" s="151" t="s">
        <v>274</v>
      </c>
      <c r="H52" s="151" t="s">
        <v>266</v>
      </c>
      <c r="I52" s="153" t="s">
        <v>75</v>
      </c>
      <c r="J52" s="152" t="s">
        <v>75</v>
      </c>
    </row>
    <row r="53" spans="1:10" ht="51" x14ac:dyDescent="0.2">
      <c r="A53" s="140" t="s">
        <v>75</v>
      </c>
      <c r="B53" s="141" t="s">
        <v>275</v>
      </c>
      <c r="C53" s="142" t="s">
        <v>276</v>
      </c>
      <c r="D53" s="143" t="s">
        <v>75</v>
      </c>
      <c r="E53" s="144" t="s">
        <v>75</v>
      </c>
      <c r="F53" s="144" t="s">
        <v>75</v>
      </c>
      <c r="G53" s="145" t="s">
        <v>75</v>
      </c>
      <c r="H53" s="145" t="s">
        <v>75</v>
      </c>
      <c r="I53" s="145" t="s">
        <v>75</v>
      </c>
      <c r="J53" s="144" t="s">
        <v>75</v>
      </c>
    </row>
    <row r="54" spans="1:10" x14ac:dyDescent="0.2">
      <c r="A54" s="146" t="s">
        <v>75</v>
      </c>
      <c r="B54" s="147" t="s">
        <v>78</v>
      </c>
      <c r="C54" s="148" t="s">
        <v>79</v>
      </c>
      <c r="D54" s="149" t="s">
        <v>75</v>
      </c>
      <c r="E54" s="150" t="s">
        <v>75</v>
      </c>
      <c r="F54" s="150" t="s">
        <v>75</v>
      </c>
      <c r="G54" s="151" t="s">
        <v>75</v>
      </c>
      <c r="H54" s="151" t="s">
        <v>75</v>
      </c>
      <c r="I54" s="151" t="s">
        <v>75</v>
      </c>
      <c r="J54" s="150" t="s">
        <v>75</v>
      </c>
    </row>
    <row r="55" spans="1:10" x14ac:dyDescent="0.2">
      <c r="A55" s="146" t="s">
        <v>75</v>
      </c>
      <c r="B55" s="147" t="s">
        <v>75</v>
      </c>
      <c r="C55" s="148" t="s">
        <v>80</v>
      </c>
      <c r="D55" s="149" t="s">
        <v>75</v>
      </c>
      <c r="E55" s="150" t="s">
        <v>75</v>
      </c>
      <c r="F55" s="150" t="s">
        <v>75</v>
      </c>
      <c r="G55" s="151" t="s">
        <v>75</v>
      </c>
      <c r="H55" s="151" t="s">
        <v>75</v>
      </c>
      <c r="I55" s="151" t="s">
        <v>75</v>
      </c>
      <c r="J55" s="150" t="s">
        <v>75</v>
      </c>
    </row>
    <row r="56" spans="1:10" x14ac:dyDescent="0.2">
      <c r="A56" s="146" t="s">
        <v>75</v>
      </c>
      <c r="B56" s="147" t="s">
        <v>75</v>
      </c>
      <c r="C56" s="148" t="s">
        <v>81</v>
      </c>
      <c r="D56" s="149" t="s">
        <v>75</v>
      </c>
      <c r="E56" s="150" t="s">
        <v>75</v>
      </c>
      <c r="F56" s="150" t="s">
        <v>75</v>
      </c>
      <c r="G56" s="151" t="s">
        <v>75</v>
      </c>
      <c r="H56" s="151" t="s">
        <v>75</v>
      </c>
      <c r="I56" s="151" t="s">
        <v>75</v>
      </c>
      <c r="J56" s="150" t="s">
        <v>75</v>
      </c>
    </row>
    <row r="57" spans="1:10" ht="51" x14ac:dyDescent="0.2">
      <c r="A57" s="146" t="s">
        <v>75</v>
      </c>
      <c r="B57" s="147" t="s">
        <v>277</v>
      </c>
      <c r="C57" s="148" t="s">
        <v>278</v>
      </c>
      <c r="D57" s="149" t="s">
        <v>75</v>
      </c>
      <c r="E57" s="152" t="s">
        <v>75</v>
      </c>
      <c r="F57" s="152" t="s">
        <v>75</v>
      </c>
      <c r="G57" s="153" t="s">
        <v>75</v>
      </c>
      <c r="H57" s="153" t="s">
        <v>75</v>
      </c>
      <c r="I57" s="153" t="s">
        <v>75</v>
      </c>
      <c r="J57" s="152" t="s">
        <v>75</v>
      </c>
    </row>
    <row r="58" spans="1:10" ht="51" x14ac:dyDescent="0.2">
      <c r="A58" s="146" t="s">
        <v>279</v>
      </c>
      <c r="B58" s="147" t="s">
        <v>202</v>
      </c>
      <c r="C58" s="148" t="s">
        <v>280</v>
      </c>
      <c r="D58" s="149" t="s">
        <v>281</v>
      </c>
      <c r="E58" s="150" t="s">
        <v>205</v>
      </c>
      <c r="F58" s="150" t="s">
        <v>206</v>
      </c>
      <c r="G58" s="151" t="s">
        <v>282</v>
      </c>
      <c r="H58" s="151" t="s">
        <v>283</v>
      </c>
      <c r="I58" s="151" t="s">
        <v>284</v>
      </c>
      <c r="J58" s="150" t="s">
        <v>285</v>
      </c>
    </row>
    <row r="59" spans="1:10" ht="63.75" x14ac:dyDescent="0.2">
      <c r="A59" s="146" t="s">
        <v>286</v>
      </c>
      <c r="B59" s="147" t="s">
        <v>212</v>
      </c>
      <c r="C59" s="148" t="s">
        <v>287</v>
      </c>
      <c r="D59" s="149" t="s">
        <v>281</v>
      </c>
      <c r="E59" s="150" t="s">
        <v>288</v>
      </c>
      <c r="F59" s="150" t="s">
        <v>289</v>
      </c>
      <c r="G59" s="151" t="s">
        <v>290</v>
      </c>
      <c r="H59" s="151" t="s">
        <v>291</v>
      </c>
      <c r="I59" s="151" t="s">
        <v>292</v>
      </c>
      <c r="J59" s="150" t="s">
        <v>293</v>
      </c>
    </row>
    <row r="60" spans="1:10" ht="51" x14ac:dyDescent="0.2">
      <c r="A60" s="146" t="s">
        <v>294</v>
      </c>
      <c r="B60" s="147" t="s">
        <v>295</v>
      </c>
      <c r="C60" s="148" t="s">
        <v>296</v>
      </c>
      <c r="D60" s="149" t="s">
        <v>297</v>
      </c>
      <c r="E60" s="152" t="s">
        <v>298</v>
      </c>
      <c r="F60" s="152" t="s">
        <v>75</v>
      </c>
      <c r="G60" s="153" t="s">
        <v>299</v>
      </c>
      <c r="H60" s="153" t="s">
        <v>75</v>
      </c>
      <c r="I60" s="153" t="s">
        <v>75</v>
      </c>
      <c r="J60" s="152" t="s">
        <v>75</v>
      </c>
    </row>
    <row r="61" spans="1:10" ht="51" x14ac:dyDescent="0.2">
      <c r="A61" s="146" t="s">
        <v>300</v>
      </c>
      <c r="B61" s="147" t="s">
        <v>301</v>
      </c>
      <c r="C61" s="148" t="s">
        <v>302</v>
      </c>
      <c r="D61" s="149" t="s">
        <v>303</v>
      </c>
      <c r="E61" s="150" t="s">
        <v>304</v>
      </c>
      <c r="F61" s="150" t="s">
        <v>305</v>
      </c>
      <c r="G61" s="151" t="s">
        <v>306</v>
      </c>
      <c r="H61" s="151" t="s">
        <v>307</v>
      </c>
      <c r="I61" s="151" t="s">
        <v>308</v>
      </c>
      <c r="J61" s="150" t="s">
        <v>309</v>
      </c>
    </row>
    <row r="62" spans="1:10" ht="51" x14ac:dyDescent="0.2">
      <c r="A62" s="146" t="s">
        <v>310</v>
      </c>
      <c r="B62" s="147" t="s">
        <v>311</v>
      </c>
      <c r="C62" s="148" t="s">
        <v>312</v>
      </c>
      <c r="D62" s="149" t="s">
        <v>303</v>
      </c>
      <c r="E62" s="150" t="s">
        <v>313</v>
      </c>
      <c r="F62" s="150" t="s">
        <v>314</v>
      </c>
      <c r="G62" s="151" t="s">
        <v>315</v>
      </c>
      <c r="H62" s="151" t="s">
        <v>316</v>
      </c>
      <c r="I62" s="151" t="s">
        <v>317</v>
      </c>
      <c r="J62" s="150" t="s">
        <v>318</v>
      </c>
    </row>
    <row r="63" spans="1:10" ht="63.75" x14ac:dyDescent="0.2">
      <c r="A63" s="146" t="s">
        <v>319</v>
      </c>
      <c r="B63" s="147" t="s">
        <v>320</v>
      </c>
      <c r="C63" s="148" t="s">
        <v>321</v>
      </c>
      <c r="D63" s="149" t="s">
        <v>322</v>
      </c>
      <c r="E63" s="152" t="s">
        <v>323</v>
      </c>
      <c r="F63" s="152" t="s">
        <v>75</v>
      </c>
      <c r="G63" s="153" t="s">
        <v>324</v>
      </c>
      <c r="H63" s="153" t="s">
        <v>75</v>
      </c>
      <c r="I63" s="153" t="s">
        <v>75</v>
      </c>
      <c r="J63" s="152" t="s">
        <v>75</v>
      </c>
    </row>
    <row r="64" spans="1:10" ht="51" x14ac:dyDescent="0.2">
      <c r="A64" s="146" t="s">
        <v>325</v>
      </c>
      <c r="B64" s="147" t="s">
        <v>295</v>
      </c>
      <c r="C64" s="148" t="s">
        <v>296</v>
      </c>
      <c r="D64" s="149" t="s">
        <v>326</v>
      </c>
      <c r="E64" s="152" t="s">
        <v>298</v>
      </c>
      <c r="F64" s="152" t="s">
        <v>75</v>
      </c>
      <c r="G64" s="153" t="s">
        <v>327</v>
      </c>
      <c r="H64" s="153" t="s">
        <v>75</v>
      </c>
      <c r="I64" s="153" t="s">
        <v>75</v>
      </c>
      <c r="J64" s="152" t="s">
        <v>75</v>
      </c>
    </row>
    <row r="65" spans="1:10" ht="63.75" x14ac:dyDescent="0.2">
      <c r="A65" s="146" t="s">
        <v>328</v>
      </c>
      <c r="B65" s="147" t="s">
        <v>329</v>
      </c>
      <c r="C65" s="148" t="s">
        <v>330</v>
      </c>
      <c r="D65" s="149" t="s">
        <v>331</v>
      </c>
      <c r="E65" s="152" t="s">
        <v>332</v>
      </c>
      <c r="F65" s="152" t="s">
        <v>75</v>
      </c>
      <c r="G65" s="153" t="s">
        <v>333</v>
      </c>
      <c r="H65" s="153" t="s">
        <v>75</v>
      </c>
      <c r="I65" s="153" t="s">
        <v>75</v>
      </c>
      <c r="J65" s="152" t="s">
        <v>75</v>
      </c>
    </row>
    <row r="66" spans="1:10" ht="51" x14ac:dyDescent="0.2">
      <c r="A66" s="146" t="s">
        <v>334</v>
      </c>
      <c r="B66" s="147" t="s">
        <v>301</v>
      </c>
      <c r="C66" s="148" t="s">
        <v>335</v>
      </c>
      <c r="D66" s="149" t="s">
        <v>336</v>
      </c>
      <c r="E66" s="150" t="s">
        <v>304</v>
      </c>
      <c r="F66" s="150" t="s">
        <v>305</v>
      </c>
      <c r="G66" s="151" t="s">
        <v>337</v>
      </c>
      <c r="H66" s="151" t="s">
        <v>338</v>
      </c>
      <c r="I66" s="151" t="s">
        <v>339</v>
      </c>
      <c r="J66" s="150" t="s">
        <v>340</v>
      </c>
    </row>
    <row r="67" spans="1:10" ht="51" x14ac:dyDescent="0.2">
      <c r="A67" s="146" t="s">
        <v>341</v>
      </c>
      <c r="B67" s="147" t="s">
        <v>342</v>
      </c>
      <c r="C67" s="148" t="s">
        <v>343</v>
      </c>
      <c r="D67" s="149" t="s">
        <v>336</v>
      </c>
      <c r="E67" s="150" t="s">
        <v>344</v>
      </c>
      <c r="F67" s="150" t="s">
        <v>345</v>
      </c>
      <c r="G67" s="151" t="s">
        <v>346</v>
      </c>
      <c r="H67" s="151" t="s">
        <v>347</v>
      </c>
      <c r="I67" s="151" t="s">
        <v>348</v>
      </c>
      <c r="J67" s="150" t="s">
        <v>349</v>
      </c>
    </row>
    <row r="68" spans="1:10" ht="38.25" x14ac:dyDescent="0.2">
      <c r="A68" s="146" t="s">
        <v>350</v>
      </c>
      <c r="B68" s="147" t="s">
        <v>351</v>
      </c>
      <c r="C68" s="148" t="s">
        <v>352</v>
      </c>
      <c r="D68" s="149" t="s">
        <v>353</v>
      </c>
      <c r="E68" s="152" t="s">
        <v>354</v>
      </c>
      <c r="F68" s="152" t="s">
        <v>75</v>
      </c>
      <c r="G68" s="153" t="s">
        <v>355</v>
      </c>
      <c r="H68" s="153" t="s">
        <v>75</v>
      </c>
      <c r="I68" s="153" t="s">
        <v>75</v>
      </c>
      <c r="J68" s="152" t="s">
        <v>75</v>
      </c>
    </row>
    <row r="69" spans="1:10" ht="38.25" x14ac:dyDescent="0.2">
      <c r="A69" s="146" t="s">
        <v>356</v>
      </c>
      <c r="B69" s="147" t="s">
        <v>357</v>
      </c>
      <c r="C69" s="148" t="s">
        <v>358</v>
      </c>
      <c r="D69" s="149" t="s">
        <v>359</v>
      </c>
      <c r="E69" s="152" t="s">
        <v>354</v>
      </c>
      <c r="F69" s="152" t="s">
        <v>75</v>
      </c>
      <c r="G69" s="153" t="s">
        <v>360</v>
      </c>
      <c r="H69" s="153" t="s">
        <v>75</v>
      </c>
      <c r="I69" s="153" t="s">
        <v>75</v>
      </c>
      <c r="J69" s="152" t="s">
        <v>75</v>
      </c>
    </row>
    <row r="70" spans="1:10" ht="38.25" x14ac:dyDescent="0.2">
      <c r="A70" s="146" t="s">
        <v>361</v>
      </c>
      <c r="B70" s="147" t="s">
        <v>362</v>
      </c>
      <c r="C70" s="148" t="s">
        <v>363</v>
      </c>
      <c r="D70" s="149" t="s">
        <v>364</v>
      </c>
      <c r="E70" s="152" t="s">
        <v>365</v>
      </c>
      <c r="F70" s="152" t="s">
        <v>75</v>
      </c>
      <c r="G70" s="153" t="s">
        <v>366</v>
      </c>
      <c r="H70" s="153" t="s">
        <v>75</v>
      </c>
      <c r="I70" s="153" t="s">
        <v>75</v>
      </c>
      <c r="J70" s="152" t="s">
        <v>75</v>
      </c>
    </row>
    <row r="71" spans="1:10" ht="38.25" x14ac:dyDescent="0.2">
      <c r="A71" s="146" t="s">
        <v>367</v>
      </c>
      <c r="B71" s="147" t="s">
        <v>368</v>
      </c>
      <c r="C71" s="148" t="s">
        <v>369</v>
      </c>
      <c r="D71" s="149" t="s">
        <v>370</v>
      </c>
      <c r="E71" s="152" t="s">
        <v>371</v>
      </c>
      <c r="F71" s="152" t="s">
        <v>75</v>
      </c>
      <c r="G71" s="153" t="s">
        <v>372</v>
      </c>
      <c r="H71" s="153" t="s">
        <v>75</v>
      </c>
      <c r="I71" s="153" t="s">
        <v>75</v>
      </c>
      <c r="J71" s="152" t="s">
        <v>75</v>
      </c>
    </row>
    <row r="72" spans="1:10" ht="25.5" x14ac:dyDescent="0.2">
      <c r="A72" s="146" t="s">
        <v>373</v>
      </c>
      <c r="B72" s="147" t="s">
        <v>320</v>
      </c>
      <c r="C72" s="148" t="s">
        <v>374</v>
      </c>
      <c r="D72" s="149" t="s">
        <v>375</v>
      </c>
      <c r="E72" s="152" t="s">
        <v>323</v>
      </c>
      <c r="F72" s="152" t="s">
        <v>75</v>
      </c>
      <c r="G72" s="153" t="s">
        <v>376</v>
      </c>
      <c r="H72" s="153" t="s">
        <v>75</v>
      </c>
      <c r="I72" s="153" t="s">
        <v>75</v>
      </c>
      <c r="J72" s="152" t="s">
        <v>75</v>
      </c>
    </row>
    <row r="73" spans="1:10" ht="51" x14ac:dyDescent="0.2">
      <c r="A73" s="146" t="s">
        <v>377</v>
      </c>
      <c r="B73" s="147" t="s">
        <v>378</v>
      </c>
      <c r="C73" s="148" t="s">
        <v>379</v>
      </c>
      <c r="D73" s="149" t="s">
        <v>380</v>
      </c>
      <c r="E73" s="152" t="s">
        <v>381</v>
      </c>
      <c r="F73" s="152" t="s">
        <v>75</v>
      </c>
      <c r="G73" s="153" t="s">
        <v>382</v>
      </c>
      <c r="H73" s="153" t="s">
        <v>75</v>
      </c>
      <c r="I73" s="153" t="s">
        <v>75</v>
      </c>
      <c r="J73" s="152" t="s">
        <v>75</v>
      </c>
    </row>
    <row r="74" spans="1:10" ht="38.25" x14ac:dyDescent="0.2">
      <c r="A74" s="146" t="s">
        <v>383</v>
      </c>
      <c r="B74" s="147" t="s">
        <v>384</v>
      </c>
      <c r="C74" s="148" t="s">
        <v>385</v>
      </c>
      <c r="D74" s="149" t="s">
        <v>386</v>
      </c>
      <c r="E74" s="152" t="s">
        <v>387</v>
      </c>
      <c r="F74" s="152" t="s">
        <v>75</v>
      </c>
      <c r="G74" s="153" t="s">
        <v>388</v>
      </c>
      <c r="H74" s="153" t="s">
        <v>75</v>
      </c>
      <c r="I74" s="153" t="s">
        <v>75</v>
      </c>
      <c r="J74" s="152" t="s">
        <v>75</v>
      </c>
    </row>
    <row r="75" spans="1:10" ht="25.5" x14ac:dyDescent="0.2">
      <c r="A75" s="146" t="s">
        <v>389</v>
      </c>
      <c r="B75" s="147" t="s">
        <v>390</v>
      </c>
      <c r="C75" s="148" t="s">
        <v>391</v>
      </c>
      <c r="D75" s="149" t="s">
        <v>353</v>
      </c>
      <c r="E75" s="152" t="s">
        <v>392</v>
      </c>
      <c r="F75" s="152" t="s">
        <v>75</v>
      </c>
      <c r="G75" s="153" t="s">
        <v>393</v>
      </c>
      <c r="H75" s="153" t="s">
        <v>75</v>
      </c>
      <c r="I75" s="153" t="s">
        <v>75</v>
      </c>
      <c r="J75" s="152" t="s">
        <v>75</v>
      </c>
    </row>
    <row r="76" spans="1:10" ht="25.5" x14ac:dyDescent="0.2">
      <c r="A76" s="146" t="s">
        <v>394</v>
      </c>
      <c r="B76" s="147" t="s">
        <v>395</v>
      </c>
      <c r="C76" s="148" t="s">
        <v>396</v>
      </c>
      <c r="D76" s="149" t="s">
        <v>397</v>
      </c>
      <c r="E76" s="152" t="s">
        <v>398</v>
      </c>
      <c r="F76" s="152" t="s">
        <v>75</v>
      </c>
      <c r="G76" s="153" t="s">
        <v>399</v>
      </c>
      <c r="H76" s="153" t="s">
        <v>75</v>
      </c>
      <c r="I76" s="153" t="s">
        <v>75</v>
      </c>
      <c r="J76" s="152" t="s">
        <v>75</v>
      </c>
    </row>
    <row r="77" spans="1:10" ht="25.5" x14ac:dyDescent="0.2">
      <c r="A77" s="146" t="s">
        <v>400</v>
      </c>
      <c r="B77" s="147" t="s">
        <v>401</v>
      </c>
      <c r="C77" s="148" t="s">
        <v>402</v>
      </c>
      <c r="D77" s="149" t="s">
        <v>353</v>
      </c>
      <c r="E77" s="152" t="s">
        <v>403</v>
      </c>
      <c r="F77" s="152" t="s">
        <v>75</v>
      </c>
      <c r="G77" s="153" t="s">
        <v>404</v>
      </c>
      <c r="H77" s="153" t="s">
        <v>75</v>
      </c>
      <c r="I77" s="153" t="s">
        <v>75</v>
      </c>
      <c r="J77" s="152" t="s">
        <v>75</v>
      </c>
    </row>
    <row r="78" spans="1:10" ht="38.25" x14ac:dyDescent="0.2">
      <c r="A78" s="146" t="s">
        <v>405</v>
      </c>
      <c r="B78" s="147" t="s">
        <v>406</v>
      </c>
      <c r="C78" s="148" t="s">
        <v>407</v>
      </c>
      <c r="D78" s="149" t="s">
        <v>375</v>
      </c>
      <c r="E78" s="152" t="s">
        <v>408</v>
      </c>
      <c r="F78" s="152" t="s">
        <v>75</v>
      </c>
      <c r="G78" s="153" t="s">
        <v>409</v>
      </c>
      <c r="H78" s="153" t="s">
        <v>75</v>
      </c>
      <c r="I78" s="153" t="s">
        <v>75</v>
      </c>
      <c r="J78" s="152" t="s">
        <v>75</v>
      </c>
    </row>
    <row r="79" spans="1:10" ht="38.25" x14ac:dyDescent="0.2">
      <c r="A79" s="146" t="s">
        <v>410</v>
      </c>
      <c r="B79" s="147" t="s">
        <v>411</v>
      </c>
      <c r="C79" s="148" t="s">
        <v>412</v>
      </c>
      <c r="D79" s="149" t="s">
        <v>413</v>
      </c>
      <c r="E79" s="152" t="s">
        <v>298</v>
      </c>
      <c r="F79" s="152" t="s">
        <v>75</v>
      </c>
      <c r="G79" s="153" t="s">
        <v>414</v>
      </c>
      <c r="H79" s="153" t="s">
        <v>75</v>
      </c>
      <c r="I79" s="153" t="s">
        <v>75</v>
      </c>
      <c r="J79" s="152" t="s">
        <v>75</v>
      </c>
    </row>
    <row r="80" spans="1:10" ht="38.25" x14ac:dyDescent="0.2">
      <c r="A80" s="146" t="s">
        <v>415</v>
      </c>
      <c r="B80" s="147" t="s">
        <v>416</v>
      </c>
      <c r="C80" s="148" t="s">
        <v>417</v>
      </c>
      <c r="D80" s="149" t="s">
        <v>418</v>
      </c>
      <c r="E80" s="152" t="s">
        <v>332</v>
      </c>
      <c r="F80" s="152" t="s">
        <v>75</v>
      </c>
      <c r="G80" s="153" t="s">
        <v>419</v>
      </c>
      <c r="H80" s="153" t="s">
        <v>75</v>
      </c>
      <c r="I80" s="153" t="s">
        <v>75</v>
      </c>
      <c r="J80" s="152" t="s">
        <v>75</v>
      </c>
    </row>
    <row r="81" spans="1:10" ht="38.25" x14ac:dyDescent="0.2">
      <c r="A81" s="146" t="s">
        <v>420</v>
      </c>
      <c r="B81" s="147" t="s">
        <v>421</v>
      </c>
      <c r="C81" s="148" t="s">
        <v>422</v>
      </c>
      <c r="D81" s="149" t="s">
        <v>353</v>
      </c>
      <c r="E81" s="152" t="s">
        <v>423</v>
      </c>
      <c r="F81" s="152" t="s">
        <v>75</v>
      </c>
      <c r="G81" s="153" t="s">
        <v>424</v>
      </c>
      <c r="H81" s="153" t="s">
        <v>75</v>
      </c>
      <c r="I81" s="153" t="s">
        <v>75</v>
      </c>
      <c r="J81" s="152" t="s">
        <v>75</v>
      </c>
    </row>
    <row r="82" spans="1:10" ht="63.75" x14ac:dyDescent="0.2">
      <c r="A82" s="146" t="s">
        <v>425</v>
      </c>
      <c r="B82" s="147" t="s">
        <v>158</v>
      </c>
      <c r="C82" s="148" t="s">
        <v>426</v>
      </c>
      <c r="D82" s="149" t="s">
        <v>353</v>
      </c>
      <c r="E82" s="152" t="s">
        <v>161</v>
      </c>
      <c r="F82" s="152" t="s">
        <v>75</v>
      </c>
      <c r="G82" s="153" t="s">
        <v>427</v>
      </c>
      <c r="H82" s="153" t="s">
        <v>75</v>
      </c>
      <c r="I82" s="153" t="s">
        <v>75</v>
      </c>
      <c r="J82" s="152" t="s">
        <v>75</v>
      </c>
    </row>
    <row r="83" spans="1:10" ht="63.75" x14ac:dyDescent="0.2">
      <c r="A83" s="146" t="s">
        <v>428</v>
      </c>
      <c r="B83" s="147" t="s">
        <v>120</v>
      </c>
      <c r="C83" s="148" t="s">
        <v>429</v>
      </c>
      <c r="D83" s="149" t="s">
        <v>430</v>
      </c>
      <c r="E83" s="152" t="s">
        <v>123</v>
      </c>
      <c r="F83" s="152" t="s">
        <v>75</v>
      </c>
      <c r="G83" s="153" t="s">
        <v>431</v>
      </c>
      <c r="H83" s="153" t="s">
        <v>75</v>
      </c>
      <c r="I83" s="153" t="s">
        <v>75</v>
      </c>
      <c r="J83" s="152" t="s">
        <v>75</v>
      </c>
    </row>
    <row r="84" spans="1:10" ht="63.75" x14ac:dyDescent="0.2">
      <c r="A84" s="146" t="s">
        <v>432</v>
      </c>
      <c r="B84" s="147" t="s">
        <v>174</v>
      </c>
      <c r="C84" s="148" t="s">
        <v>433</v>
      </c>
      <c r="D84" s="149" t="s">
        <v>434</v>
      </c>
      <c r="E84" s="152" t="s">
        <v>177</v>
      </c>
      <c r="F84" s="152" t="s">
        <v>75</v>
      </c>
      <c r="G84" s="153" t="s">
        <v>435</v>
      </c>
      <c r="H84" s="153" t="s">
        <v>75</v>
      </c>
      <c r="I84" s="153" t="s">
        <v>75</v>
      </c>
      <c r="J84" s="152" t="s">
        <v>75</v>
      </c>
    </row>
    <row r="85" spans="1:10" ht="38.25" x14ac:dyDescent="0.2">
      <c r="A85" s="146" t="s">
        <v>75</v>
      </c>
      <c r="B85" s="147" t="s">
        <v>75</v>
      </c>
      <c r="C85" s="148" t="s">
        <v>436</v>
      </c>
      <c r="D85" s="149" t="s">
        <v>75</v>
      </c>
      <c r="E85" s="152" t="s">
        <v>75</v>
      </c>
      <c r="F85" s="152" t="s">
        <v>75</v>
      </c>
      <c r="G85" s="151" t="s">
        <v>437</v>
      </c>
      <c r="H85" s="151" t="s">
        <v>438</v>
      </c>
      <c r="I85" s="153" t="s">
        <v>75</v>
      </c>
      <c r="J85" s="152" t="s">
        <v>75</v>
      </c>
    </row>
    <row r="86" spans="1:10" ht="25.5" x14ac:dyDescent="0.2">
      <c r="A86" s="146" t="s">
        <v>75</v>
      </c>
      <c r="B86" s="147" t="s">
        <v>75</v>
      </c>
      <c r="C86" s="148" t="s">
        <v>267</v>
      </c>
      <c r="D86" s="149" t="s">
        <v>439</v>
      </c>
      <c r="E86" s="152" t="s">
        <v>75</v>
      </c>
      <c r="F86" s="152" t="s">
        <v>75</v>
      </c>
      <c r="G86" s="153" t="s">
        <v>440</v>
      </c>
      <c r="H86" s="153" t="s">
        <v>75</v>
      </c>
      <c r="I86" s="153" t="s">
        <v>75</v>
      </c>
      <c r="J86" s="152" t="s">
        <v>75</v>
      </c>
    </row>
    <row r="87" spans="1:10" ht="25.5" x14ac:dyDescent="0.2">
      <c r="A87" s="146" t="s">
        <v>75</v>
      </c>
      <c r="B87" s="147" t="s">
        <v>75</v>
      </c>
      <c r="C87" s="148" t="s">
        <v>270</v>
      </c>
      <c r="D87" s="149" t="s">
        <v>441</v>
      </c>
      <c r="E87" s="152" t="s">
        <v>75</v>
      </c>
      <c r="F87" s="152" t="s">
        <v>75</v>
      </c>
      <c r="G87" s="153" t="s">
        <v>442</v>
      </c>
      <c r="H87" s="153" t="s">
        <v>75</v>
      </c>
      <c r="I87" s="153" t="s">
        <v>75</v>
      </c>
      <c r="J87" s="152" t="s">
        <v>75</v>
      </c>
    </row>
    <row r="88" spans="1:10" ht="38.25" x14ac:dyDescent="0.2">
      <c r="A88" s="146" t="s">
        <v>75</v>
      </c>
      <c r="B88" s="147" t="s">
        <v>75</v>
      </c>
      <c r="C88" s="148" t="s">
        <v>443</v>
      </c>
      <c r="D88" s="149" t="s">
        <v>75</v>
      </c>
      <c r="E88" s="152" t="s">
        <v>75</v>
      </c>
      <c r="F88" s="152" t="s">
        <v>75</v>
      </c>
      <c r="G88" s="151" t="s">
        <v>444</v>
      </c>
      <c r="H88" s="151" t="s">
        <v>438</v>
      </c>
      <c r="I88" s="153" t="s">
        <v>75</v>
      </c>
      <c r="J88" s="152" t="s">
        <v>75</v>
      </c>
    </row>
    <row r="89" spans="1:10" ht="38.25" x14ac:dyDescent="0.2">
      <c r="A89" s="140" t="s">
        <v>75</v>
      </c>
      <c r="B89" s="141" t="s">
        <v>445</v>
      </c>
      <c r="C89" s="142" t="s">
        <v>446</v>
      </c>
      <c r="D89" s="143" t="s">
        <v>75</v>
      </c>
      <c r="E89" s="144" t="s">
        <v>75</v>
      </c>
      <c r="F89" s="144" t="s">
        <v>75</v>
      </c>
      <c r="G89" s="145" t="s">
        <v>75</v>
      </c>
      <c r="H89" s="145" t="s">
        <v>75</v>
      </c>
      <c r="I89" s="145" t="s">
        <v>75</v>
      </c>
      <c r="J89" s="144" t="s">
        <v>75</v>
      </c>
    </row>
    <row r="90" spans="1:10" x14ac:dyDescent="0.2">
      <c r="A90" s="146" t="s">
        <v>75</v>
      </c>
      <c r="B90" s="147" t="s">
        <v>78</v>
      </c>
      <c r="C90" s="148" t="s">
        <v>79</v>
      </c>
      <c r="D90" s="149" t="s">
        <v>75</v>
      </c>
      <c r="E90" s="150" t="s">
        <v>75</v>
      </c>
      <c r="F90" s="150" t="s">
        <v>75</v>
      </c>
      <c r="G90" s="151" t="s">
        <v>75</v>
      </c>
      <c r="H90" s="151" t="s">
        <v>75</v>
      </c>
      <c r="I90" s="151" t="s">
        <v>75</v>
      </c>
      <c r="J90" s="150" t="s">
        <v>75</v>
      </c>
    </row>
    <row r="91" spans="1:10" x14ac:dyDescent="0.2">
      <c r="A91" s="146" t="s">
        <v>75</v>
      </c>
      <c r="B91" s="147" t="s">
        <v>75</v>
      </c>
      <c r="C91" s="148" t="s">
        <v>80</v>
      </c>
      <c r="D91" s="149" t="s">
        <v>75</v>
      </c>
      <c r="E91" s="150" t="s">
        <v>75</v>
      </c>
      <c r="F91" s="150" t="s">
        <v>75</v>
      </c>
      <c r="G91" s="151" t="s">
        <v>75</v>
      </c>
      <c r="H91" s="151" t="s">
        <v>75</v>
      </c>
      <c r="I91" s="151" t="s">
        <v>75</v>
      </c>
      <c r="J91" s="150" t="s">
        <v>75</v>
      </c>
    </row>
    <row r="92" spans="1:10" x14ac:dyDescent="0.2">
      <c r="A92" s="146" t="s">
        <v>75</v>
      </c>
      <c r="B92" s="147" t="s">
        <v>75</v>
      </c>
      <c r="C92" s="148" t="s">
        <v>81</v>
      </c>
      <c r="D92" s="149" t="s">
        <v>75</v>
      </c>
      <c r="E92" s="150" t="s">
        <v>75</v>
      </c>
      <c r="F92" s="150" t="s">
        <v>75</v>
      </c>
      <c r="G92" s="151" t="s">
        <v>75</v>
      </c>
      <c r="H92" s="151" t="s">
        <v>75</v>
      </c>
      <c r="I92" s="151" t="s">
        <v>75</v>
      </c>
      <c r="J92" s="150" t="s">
        <v>75</v>
      </c>
    </row>
    <row r="93" spans="1:10" ht="51" x14ac:dyDescent="0.2">
      <c r="A93" s="146" t="s">
        <v>447</v>
      </c>
      <c r="B93" s="147" t="s">
        <v>448</v>
      </c>
      <c r="C93" s="148" t="s">
        <v>449</v>
      </c>
      <c r="D93" s="149" t="s">
        <v>450</v>
      </c>
      <c r="E93" s="150" t="s">
        <v>451</v>
      </c>
      <c r="F93" s="150" t="s">
        <v>452</v>
      </c>
      <c r="G93" s="151" t="s">
        <v>453</v>
      </c>
      <c r="H93" s="151" t="s">
        <v>454</v>
      </c>
      <c r="I93" s="151" t="s">
        <v>455</v>
      </c>
      <c r="J93" s="150" t="s">
        <v>456</v>
      </c>
    </row>
    <row r="94" spans="1:10" ht="38.25" x14ac:dyDescent="0.2">
      <c r="A94" s="146" t="s">
        <v>457</v>
      </c>
      <c r="B94" s="147" t="s">
        <v>458</v>
      </c>
      <c r="C94" s="148" t="s">
        <v>459</v>
      </c>
      <c r="D94" s="149" t="s">
        <v>460</v>
      </c>
      <c r="E94" s="152" t="s">
        <v>461</v>
      </c>
      <c r="F94" s="152" t="s">
        <v>75</v>
      </c>
      <c r="G94" s="153" t="s">
        <v>462</v>
      </c>
      <c r="H94" s="153" t="s">
        <v>75</v>
      </c>
      <c r="I94" s="153" t="s">
        <v>75</v>
      </c>
      <c r="J94" s="152" t="s">
        <v>75</v>
      </c>
    </row>
    <row r="95" spans="1:10" ht="38.25" x14ac:dyDescent="0.2">
      <c r="A95" s="146" t="s">
        <v>463</v>
      </c>
      <c r="B95" s="147" t="s">
        <v>464</v>
      </c>
      <c r="C95" s="148" t="s">
        <v>465</v>
      </c>
      <c r="D95" s="149" t="s">
        <v>466</v>
      </c>
      <c r="E95" s="152" t="s">
        <v>461</v>
      </c>
      <c r="F95" s="152" t="s">
        <v>75</v>
      </c>
      <c r="G95" s="153" t="s">
        <v>467</v>
      </c>
      <c r="H95" s="153" t="s">
        <v>75</v>
      </c>
      <c r="I95" s="153" t="s">
        <v>75</v>
      </c>
      <c r="J95" s="152" t="s">
        <v>75</v>
      </c>
    </row>
    <row r="96" spans="1:10" ht="38.25" x14ac:dyDescent="0.2">
      <c r="A96" s="146" t="s">
        <v>468</v>
      </c>
      <c r="B96" s="147" t="s">
        <v>469</v>
      </c>
      <c r="C96" s="148" t="s">
        <v>470</v>
      </c>
      <c r="D96" s="149" t="s">
        <v>471</v>
      </c>
      <c r="E96" s="152" t="s">
        <v>472</v>
      </c>
      <c r="F96" s="152" t="s">
        <v>75</v>
      </c>
      <c r="G96" s="153" t="s">
        <v>473</v>
      </c>
      <c r="H96" s="153" t="s">
        <v>75</v>
      </c>
      <c r="I96" s="153" t="s">
        <v>75</v>
      </c>
      <c r="J96" s="152" t="s">
        <v>75</v>
      </c>
    </row>
    <row r="97" spans="1:10" ht="38.25" x14ac:dyDescent="0.2">
      <c r="A97" s="146" t="s">
        <v>474</v>
      </c>
      <c r="B97" s="147" t="s">
        <v>475</v>
      </c>
      <c r="C97" s="148" t="s">
        <v>476</v>
      </c>
      <c r="D97" s="149" t="s">
        <v>477</v>
      </c>
      <c r="E97" s="152" t="s">
        <v>478</v>
      </c>
      <c r="F97" s="152" t="s">
        <v>75</v>
      </c>
      <c r="G97" s="153" t="s">
        <v>479</v>
      </c>
      <c r="H97" s="153" t="s">
        <v>75</v>
      </c>
      <c r="I97" s="153" t="s">
        <v>75</v>
      </c>
      <c r="J97" s="152" t="s">
        <v>75</v>
      </c>
    </row>
    <row r="98" spans="1:10" ht="51" x14ac:dyDescent="0.2">
      <c r="A98" s="146" t="s">
        <v>480</v>
      </c>
      <c r="B98" s="147" t="s">
        <v>481</v>
      </c>
      <c r="C98" s="148" t="s">
        <v>482</v>
      </c>
      <c r="D98" s="149" t="s">
        <v>483</v>
      </c>
      <c r="E98" s="150" t="s">
        <v>484</v>
      </c>
      <c r="F98" s="150" t="s">
        <v>485</v>
      </c>
      <c r="G98" s="151" t="s">
        <v>486</v>
      </c>
      <c r="H98" s="151" t="s">
        <v>487</v>
      </c>
      <c r="I98" s="151" t="s">
        <v>488</v>
      </c>
      <c r="J98" s="150" t="s">
        <v>489</v>
      </c>
    </row>
    <row r="99" spans="1:10" ht="38.25" x14ac:dyDescent="0.2">
      <c r="A99" s="146" t="s">
        <v>490</v>
      </c>
      <c r="B99" s="147" t="s">
        <v>491</v>
      </c>
      <c r="C99" s="148" t="s">
        <v>492</v>
      </c>
      <c r="D99" s="149" t="s">
        <v>493</v>
      </c>
      <c r="E99" s="152" t="s">
        <v>461</v>
      </c>
      <c r="F99" s="152" t="s">
        <v>75</v>
      </c>
      <c r="G99" s="153" t="s">
        <v>494</v>
      </c>
      <c r="H99" s="153" t="s">
        <v>75</v>
      </c>
      <c r="I99" s="153" t="s">
        <v>75</v>
      </c>
      <c r="J99" s="152" t="s">
        <v>75</v>
      </c>
    </row>
    <row r="100" spans="1:10" ht="38.25" x14ac:dyDescent="0.2">
      <c r="A100" s="146" t="s">
        <v>495</v>
      </c>
      <c r="B100" s="147" t="s">
        <v>496</v>
      </c>
      <c r="C100" s="148" t="s">
        <v>497</v>
      </c>
      <c r="D100" s="149" t="s">
        <v>498</v>
      </c>
      <c r="E100" s="152" t="s">
        <v>461</v>
      </c>
      <c r="F100" s="152" t="s">
        <v>75</v>
      </c>
      <c r="G100" s="153" t="s">
        <v>499</v>
      </c>
      <c r="H100" s="153" t="s">
        <v>75</v>
      </c>
      <c r="I100" s="153" t="s">
        <v>75</v>
      </c>
      <c r="J100" s="152" t="s">
        <v>75</v>
      </c>
    </row>
    <row r="101" spans="1:10" ht="38.25" x14ac:dyDescent="0.2">
      <c r="A101" s="146" t="s">
        <v>500</v>
      </c>
      <c r="B101" s="147" t="s">
        <v>501</v>
      </c>
      <c r="C101" s="148" t="s">
        <v>502</v>
      </c>
      <c r="D101" s="149" t="s">
        <v>503</v>
      </c>
      <c r="E101" s="152" t="s">
        <v>504</v>
      </c>
      <c r="F101" s="152" t="s">
        <v>75</v>
      </c>
      <c r="G101" s="153" t="s">
        <v>505</v>
      </c>
      <c r="H101" s="153" t="s">
        <v>75</v>
      </c>
      <c r="I101" s="153" t="s">
        <v>75</v>
      </c>
      <c r="J101" s="152" t="s">
        <v>75</v>
      </c>
    </row>
    <row r="102" spans="1:10" ht="38.25" x14ac:dyDescent="0.2">
      <c r="A102" s="146" t="s">
        <v>75</v>
      </c>
      <c r="B102" s="147" t="s">
        <v>75</v>
      </c>
      <c r="C102" s="148" t="s">
        <v>506</v>
      </c>
      <c r="D102" s="149" t="s">
        <v>75</v>
      </c>
      <c r="E102" s="152" t="s">
        <v>75</v>
      </c>
      <c r="F102" s="152" t="s">
        <v>75</v>
      </c>
      <c r="G102" s="151" t="s">
        <v>507</v>
      </c>
      <c r="H102" s="151" t="s">
        <v>508</v>
      </c>
      <c r="I102" s="153" t="s">
        <v>75</v>
      </c>
      <c r="J102" s="152" t="s">
        <v>75</v>
      </c>
    </row>
    <row r="103" spans="1:10" ht="25.5" x14ac:dyDescent="0.2">
      <c r="A103" s="146" t="s">
        <v>75</v>
      </c>
      <c r="B103" s="147" t="s">
        <v>75</v>
      </c>
      <c r="C103" s="148" t="s">
        <v>267</v>
      </c>
      <c r="D103" s="149" t="s">
        <v>509</v>
      </c>
      <c r="E103" s="152" t="s">
        <v>75</v>
      </c>
      <c r="F103" s="152" t="s">
        <v>75</v>
      </c>
      <c r="G103" s="153" t="s">
        <v>510</v>
      </c>
      <c r="H103" s="153" t="s">
        <v>75</v>
      </c>
      <c r="I103" s="153" t="s">
        <v>75</v>
      </c>
      <c r="J103" s="152" t="s">
        <v>75</v>
      </c>
    </row>
    <row r="104" spans="1:10" ht="25.5" x14ac:dyDescent="0.2">
      <c r="A104" s="146" t="s">
        <v>75</v>
      </c>
      <c r="B104" s="147" t="s">
        <v>75</v>
      </c>
      <c r="C104" s="148" t="s">
        <v>270</v>
      </c>
      <c r="D104" s="149" t="s">
        <v>511</v>
      </c>
      <c r="E104" s="152" t="s">
        <v>75</v>
      </c>
      <c r="F104" s="152" t="s">
        <v>75</v>
      </c>
      <c r="G104" s="153" t="s">
        <v>512</v>
      </c>
      <c r="H104" s="153" t="s">
        <v>75</v>
      </c>
      <c r="I104" s="153" t="s">
        <v>75</v>
      </c>
      <c r="J104" s="152" t="s">
        <v>75</v>
      </c>
    </row>
    <row r="105" spans="1:10" ht="38.25" x14ac:dyDescent="0.2">
      <c r="A105" s="146" t="s">
        <v>75</v>
      </c>
      <c r="B105" s="147" t="s">
        <v>75</v>
      </c>
      <c r="C105" s="148" t="s">
        <v>513</v>
      </c>
      <c r="D105" s="149" t="s">
        <v>75</v>
      </c>
      <c r="E105" s="152" t="s">
        <v>75</v>
      </c>
      <c r="F105" s="152" t="s">
        <v>75</v>
      </c>
      <c r="G105" s="151" t="s">
        <v>514</v>
      </c>
      <c r="H105" s="151" t="s">
        <v>508</v>
      </c>
      <c r="I105" s="153" t="s">
        <v>75</v>
      </c>
      <c r="J105" s="152" t="s">
        <v>75</v>
      </c>
    </row>
    <row r="106" spans="1:10" ht="51" x14ac:dyDescent="0.2">
      <c r="A106" s="140" t="s">
        <v>75</v>
      </c>
      <c r="B106" s="141" t="s">
        <v>515</v>
      </c>
      <c r="C106" s="142" t="s">
        <v>516</v>
      </c>
      <c r="D106" s="143" t="s">
        <v>75</v>
      </c>
      <c r="E106" s="144" t="s">
        <v>75</v>
      </c>
      <c r="F106" s="144" t="s">
        <v>75</v>
      </c>
      <c r="G106" s="145" t="s">
        <v>75</v>
      </c>
      <c r="H106" s="145" t="s">
        <v>75</v>
      </c>
      <c r="I106" s="145" t="s">
        <v>75</v>
      </c>
      <c r="J106" s="144" t="s">
        <v>75</v>
      </c>
    </row>
    <row r="107" spans="1:10" x14ac:dyDescent="0.2">
      <c r="A107" s="146" t="s">
        <v>75</v>
      </c>
      <c r="B107" s="147" t="s">
        <v>78</v>
      </c>
      <c r="C107" s="148" t="s">
        <v>79</v>
      </c>
      <c r="D107" s="149" t="s">
        <v>75</v>
      </c>
      <c r="E107" s="150" t="s">
        <v>75</v>
      </c>
      <c r="F107" s="150" t="s">
        <v>75</v>
      </c>
      <c r="G107" s="151" t="s">
        <v>75</v>
      </c>
      <c r="H107" s="151" t="s">
        <v>75</v>
      </c>
      <c r="I107" s="151" t="s">
        <v>75</v>
      </c>
      <c r="J107" s="150" t="s">
        <v>75</v>
      </c>
    </row>
    <row r="108" spans="1:10" x14ac:dyDescent="0.2">
      <c r="A108" s="146" t="s">
        <v>75</v>
      </c>
      <c r="B108" s="147" t="s">
        <v>75</v>
      </c>
      <c r="C108" s="148" t="s">
        <v>80</v>
      </c>
      <c r="D108" s="149" t="s">
        <v>75</v>
      </c>
      <c r="E108" s="150" t="s">
        <v>75</v>
      </c>
      <c r="F108" s="150" t="s">
        <v>75</v>
      </c>
      <c r="G108" s="151" t="s">
        <v>75</v>
      </c>
      <c r="H108" s="151" t="s">
        <v>75</v>
      </c>
      <c r="I108" s="151" t="s">
        <v>75</v>
      </c>
      <c r="J108" s="150" t="s">
        <v>75</v>
      </c>
    </row>
    <row r="109" spans="1:10" x14ac:dyDescent="0.2">
      <c r="A109" s="146" t="s">
        <v>75</v>
      </c>
      <c r="B109" s="147" t="s">
        <v>75</v>
      </c>
      <c r="C109" s="148" t="s">
        <v>81</v>
      </c>
      <c r="D109" s="149" t="s">
        <v>75</v>
      </c>
      <c r="E109" s="150" t="s">
        <v>75</v>
      </c>
      <c r="F109" s="150" t="s">
        <v>75</v>
      </c>
      <c r="G109" s="151" t="s">
        <v>75</v>
      </c>
      <c r="H109" s="151" t="s">
        <v>75</v>
      </c>
      <c r="I109" s="151" t="s">
        <v>75</v>
      </c>
      <c r="J109" s="150" t="s">
        <v>75</v>
      </c>
    </row>
    <row r="110" spans="1:10" ht="25.5" x14ac:dyDescent="0.2">
      <c r="A110" s="146" t="s">
        <v>75</v>
      </c>
      <c r="B110" s="147" t="s">
        <v>277</v>
      </c>
      <c r="C110" s="148" t="s">
        <v>517</v>
      </c>
      <c r="D110" s="149" t="s">
        <v>75</v>
      </c>
      <c r="E110" s="152" t="s">
        <v>75</v>
      </c>
      <c r="F110" s="152" t="s">
        <v>75</v>
      </c>
      <c r="G110" s="153" t="s">
        <v>75</v>
      </c>
      <c r="H110" s="153" t="s">
        <v>75</v>
      </c>
      <c r="I110" s="153" t="s">
        <v>75</v>
      </c>
      <c r="J110" s="152" t="s">
        <v>75</v>
      </c>
    </row>
    <row r="111" spans="1:10" ht="51" x14ac:dyDescent="0.2">
      <c r="A111" s="146" t="s">
        <v>518</v>
      </c>
      <c r="B111" s="147" t="s">
        <v>519</v>
      </c>
      <c r="C111" s="148" t="s">
        <v>520</v>
      </c>
      <c r="D111" s="149" t="s">
        <v>521</v>
      </c>
      <c r="E111" s="150" t="s">
        <v>522</v>
      </c>
      <c r="F111" s="150" t="s">
        <v>523</v>
      </c>
      <c r="G111" s="151" t="s">
        <v>524</v>
      </c>
      <c r="H111" s="151" t="s">
        <v>525</v>
      </c>
      <c r="I111" s="151" t="s">
        <v>526</v>
      </c>
      <c r="J111" s="150" t="s">
        <v>527</v>
      </c>
    </row>
    <row r="112" spans="1:10" ht="51" x14ac:dyDescent="0.2">
      <c r="A112" s="146" t="s">
        <v>528</v>
      </c>
      <c r="B112" s="147" t="s">
        <v>519</v>
      </c>
      <c r="C112" s="148" t="s">
        <v>529</v>
      </c>
      <c r="D112" s="149" t="s">
        <v>521</v>
      </c>
      <c r="E112" s="150" t="s">
        <v>530</v>
      </c>
      <c r="F112" s="150" t="s">
        <v>523</v>
      </c>
      <c r="G112" s="151" t="s">
        <v>531</v>
      </c>
      <c r="H112" s="151" t="s">
        <v>525</v>
      </c>
      <c r="I112" s="151" t="s">
        <v>526</v>
      </c>
      <c r="J112" s="150" t="s">
        <v>527</v>
      </c>
    </row>
    <row r="113" spans="1:10" ht="51" x14ac:dyDescent="0.2">
      <c r="A113" s="146" t="s">
        <v>532</v>
      </c>
      <c r="B113" s="147" t="s">
        <v>533</v>
      </c>
      <c r="C113" s="148" t="s">
        <v>534</v>
      </c>
      <c r="D113" s="149" t="s">
        <v>535</v>
      </c>
      <c r="E113" s="150" t="s">
        <v>536</v>
      </c>
      <c r="F113" s="150" t="s">
        <v>537</v>
      </c>
      <c r="G113" s="151" t="s">
        <v>538</v>
      </c>
      <c r="H113" s="151" t="s">
        <v>539</v>
      </c>
      <c r="I113" s="151" t="s">
        <v>540</v>
      </c>
      <c r="J113" s="150" t="s">
        <v>541</v>
      </c>
    </row>
    <row r="114" spans="1:10" ht="25.5" x14ac:dyDescent="0.2">
      <c r="A114" s="146" t="s">
        <v>542</v>
      </c>
      <c r="B114" s="147" t="s">
        <v>543</v>
      </c>
      <c r="C114" s="148" t="s">
        <v>544</v>
      </c>
      <c r="D114" s="149" t="s">
        <v>545</v>
      </c>
      <c r="E114" s="152" t="s">
        <v>546</v>
      </c>
      <c r="F114" s="152" t="s">
        <v>75</v>
      </c>
      <c r="G114" s="153" t="s">
        <v>547</v>
      </c>
      <c r="H114" s="153" t="s">
        <v>75</v>
      </c>
      <c r="I114" s="153" t="s">
        <v>75</v>
      </c>
      <c r="J114" s="152" t="s">
        <v>75</v>
      </c>
    </row>
    <row r="115" spans="1:10" ht="38.25" x14ac:dyDescent="0.2">
      <c r="A115" s="146" t="s">
        <v>548</v>
      </c>
      <c r="B115" s="147" t="s">
        <v>549</v>
      </c>
      <c r="C115" s="148" t="s">
        <v>550</v>
      </c>
      <c r="D115" s="149" t="s">
        <v>551</v>
      </c>
      <c r="E115" s="152" t="s">
        <v>552</v>
      </c>
      <c r="F115" s="152" t="s">
        <v>75</v>
      </c>
      <c r="G115" s="153" t="s">
        <v>553</v>
      </c>
      <c r="H115" s="153" t="s">
        <v>75</v>
      </c>
      <c r="I115" s="153" t="s">
        <v>75</v>
      </c>
      <c r="J115" s="152" t="s">
        <v>75</v>
      </c>
    </row>
    <row r="116" spans="1:10" ht="38.25" x14ac:dyDescent="0.2">
      <c r="A116" s="146" t="s">
        <v>554</v>
      </c>
      <c r="B116" s="147" t="s">
        <v>555</v>
      </c>
      <c r="C116" s="148" t="s">
        <v>556</v>
      </c>
      <c r="D116" s="149" t="s">
        <v>557</v>
      </c>
      <c r="E116" s="152" t="s">
        <v>558</v>
      </c>
      <c r="F116" s="152" t="s">
        <v>75</v>
      </c>
      <c r="G116" s="153" t="s">
        <v>559</v>
      </c>
      <c r="H116" s="153" t="s">
        <v>75</v>
      </c>
      <c r="I116" s="153" t="s">
        <v>75</v>
      </c>
      <c r="J116" s="152" t="s">
        <v>75</v>
      </c>
    </row>
    <row r="117" spans="1:10" ht="51" x14ac:dyDescent="0.2">
      <c r="A117" s="146" t="s">
        <v>560</v>
      </c>
      <c r="B117" s="147" t="s">
        <v>533</v>
      </c>
      <c r="C117" s="148" t="s">
        <v>561</v>
      </c>
      <c r="D117" s="149" t="s">
        <v>535</v>
      </c>
      <c r="E117" s="150" t="s">
        <v>562</v>
      </c>
      <c r="F117" s="150" t="s">
        <v>537</v>
      </c>
      <c r="G117" s="151" t="s">
        <v>563</v>
      </c>
      <c r="H117" s="151" t="s">
        <v>539</v>
      </c>
      <c r="I117" s="151" t="s">
        <v>540</v>
      </c>
      <c r="J117" s="150" t="s">
        <v>541</v>
      </c>
    </row>
    <row r="118" spans="1:10" ht="51" x14ac:dyDescent="0.2">
      <c r="A118" s="146" t="s">
        <v>564</v>
      </c>
      <c r="B118" s="147" t="s">
        <v>565</v>
      </c>
      <c r="C118" s="148" t="s">
        <v>566</v>
      </c>
      <c r="D118" s="149" t="s">
        <v>567</v>
      </c>
      <c r="E118" s="150" t="s">
        <v>568</v>
      </c>
      <c r="F118" s="150" t="s">
        <v>569</v>
      </c>
      <c r="G118" s="151" t="s">
        <v>570</v>
      </c>
      <c r="H118" s="151" t="s">
        <v>571</v>
      </c>
      <c r="I118" s="151" t="s">
        <v>572</v>
      </c>
      <c r="J118" s="150" t="s">
        <v>573</v>
      </c>
    </row>
    <row r="119" spans="1:10" ht="51" x14ac:dyDescent="0.2">
      <c r="A119" s="146" t="s">
        <v>75</v>
      </c>
      <c r="B119" s="147" t="s">
        <v>277</v>
      </c>
      <c r="C119" s="148" t="s">
        <v>574</v>
      </c>
      <c r="D119" s="149" t="s">
        <v>75</v>
      </c>
      <c r="E119" s="152" t="s">
        <v>75</v>
      </c>
      <c r="F119" s="152" t="s">
        <v>75</v>
      </c>
      <c r="G119" s="153" t="s">
        <v>75</v>
      </c>
      <c r="H119" s="153" t="s">
        <v>75</v>
      </c>
      <c r="I119" s="153" t="s">
        <v>75</v>
      </c>
      <c r="J119" s="152" t="s">
        <v>75</v>
      </c>
    </row>
    <row r="120" spans="1:10" ht="51" x14ac:dyDescent="0.2">
      <c r="A120" s="146" t="s">
        <v>575</v>
      </c>
      <c r="B120" s="147" t="s">
        <v>576</v>
      </c>
      <c r="C120" s="148" t="s">
        <v>577</v>
      </c>
      <c r="D120" s="149" t="s">
        <v>567</v>
      </c>
      <c r="E120" s="150" t="s">
        <v>578</v>
      </c>
      <c r="F120" s="150" t="s">
        <v>579</v>
      </c>
      <c r="G120" s="151" t="s">
        <v>580</v>
      </c>
      <c r="H120" s="151" t="s">
        <v>581</v>
      </c>
      <c r="I120" s="151" t="s">
        <v>582</v>
      </c>
      <c r="J120" s="150" t="s">
        <v>583</v>
      </c>
    </row>
    <row r="121" spans="1:10" ht="51" x14ac:dyDescent="0.2">
      <c r="A121" s="146" t="s">
        <v>584</v>
      </c>
      <c r="B121" s="147" t="s">
        <v>585</v>
      </c>
      <c r="C121" s="148" t="s">
        <v>586</v>
      </c>
      <c r="D121" s="149" t="s">
        <v>567</v>
      </c>
      <c r="E121" s="150" t="s">
        <v>587</v>
      </c>
      <c r="F121" s="150" t="s">
        <v>588</v>
      </c>
      <c r="G121" s="151" t="s">
        <v>589</v>
      </c>
      <c r="H121" s="151" t="s">
        <v>590</v>
      </c>
      <c r="I121" s="151" t="s">
        <v>591</v>
      </c>
      <c r="J121" s="150" t="s">
        <v>592</v>
      </c>
    </row>
    <row r="122" spans="1:10" ht="25.5" x14ac:dyDescent="0.2">
      <c r="A122" s="146" t="s">
        <v>593</v>
      </c>
      <c r="B122" s="147" t="s">
        <v>594</v>
      </c>
      <c r="C122" s="148" t="s">
        <v>595</v>
      </c>
      <c r="D122" s="149" t="s">
        <v>596</v>
      </c>
      <c r="E122" s="152" t="s">
        <v>597</v>
      </c>
      <c r="F122" s="152" t="s">
        <v>75</v>
      </c>
      <c r="G122" s="153" t="s">
        <v>598</v>
      </c>
      <c r="H122" s="153" t="s">
        <v>75</v>
      </c>
      <c r="I122" s="153" t="s">
        <v>75</v>
      </c>
      <c r="J122" s="152" t="s">
        <v>75</v>
      </c>
    </row>
    <row r="123" spans="1:10" ht="51" x14ac:dyDescent="0.2">
      <c r="A123" s="146" t="s">
        <v>599</v>
      </c>
      <c r="B123" s="147" t="s">
        <v>227</v>
      </c>
      <c r="C123" s="148" t="s">
        <v>600</v>
      </c>
      <c r="D123" s="149" t="s">
        <v>601</v>
      </c>
      <c r="E123" s="150" t="s">
        <v>602</v>
      </c>
      <c r="F123" s="150" t="s">
        <v>603</v>
      </c>
      <c r="G123" s="151" t="s">
        <v>604</v>
      </c>
      <c r="H123" s="151" t="s">
        <v>605</v>
      </c>
      <c r="I123" s="151" t="s">
        <v>606</v>
      </c>
      <c r="J123" s="150" t="s">
        <v>607</v>
      </c>
    </row>
    <row r="124" spans="1:10" ht="25.5" x14ac:dyDescent="0.2">
      <c r="A124" s="146" t="s">
        <v>608</v>
      </c>
      <c r="B124" s="147" t="s">
        <v>609</v>
      </c>
      <c r="C124" s="148" t="s">
        <v>610</v>
      </c>
      <c r="D124" s="149" t="s">
        <v>611</v>
      </c>
      <c r="E124" s="152" t="s">
        <v>612</v>
      </c>
      <c r="F124" s="152" t="s">
        <v>75</v>
      </c>
      <c r="G124" s="153" t="s">
        <v>613</v>
      </c>
      <c r="H124" s="153" t="s">
        <v>75</v>
      </c>
      <c r="I124" s="153" t="s">
        <v>75</v>
      </c>
      <c r="J124" s="152" t="s">
        <v>75</v>
      </c>
    </row>
    <row r="125" spans="1:10" ht="51" x14ac:dyDescent="0.2">
      <c r="A125" s="146" t="s">
        <v>614</v>
      </c>
      <c r="B125" s="147" t="s">
        <v>565</v>
      </c>
      <c r="C125" s="148" t="s">
        <v>615</v>
      </c>
      <c r="D125" s="149" t="s">
        <v>567</v>
      </c>
      <c r="E125" s="150" t="s">
        <v>616</v>
      </c>
      <c r="F125" s="150" t="s">
        <v>617</v>
      </c>
      <c r="G125" s="151" t="s">
        <v>618</v>
      </c>
      <c r="H125" s="151" t="s">
        <v>619</v>
      </c>
      <c r="I125" s="151" t="s">
        <v>572</v>
      </c>
      <c r="J125" s="150" t="s">
        <v>573</v>
      </c>
    </row>
    <row r="126" spans="1:10" ht="63.75" x14ac:dyDescent="0.2">
      <c r="A126" s="146" t="s">
        <v>620</v>
      </c>
      <c r="B126" s="147" t="s">
        <v>621</v>
      </c>
      <c r="C126" s="148" t="s">
        <v>622</v>
      </c>
      <c r="D126" s="149" t="s">
        <v>623</v>
      </c>
      <c r="E126" s="150" t="s">
        <v>624</v>
      </c>
      <c r="F126" s="150" t="s">
        <v>625</v>
      </c>
      <c r="G126" s="151" t="s">
        <v>626</v>
      </c>
      <c r="H126" s="151" t="s">
        <v>627</v>
      </c>
      <c r="I126" s="151" t="s">
        <v>628</v>
      </c>
      <c r="J126" s="150" t="s">
        <v>629</v>
      </c>
    </row>
    <row r="127" spans="1:10" ht="51" x14ac:dyDescent="0.2">
      <c r="A127" s="146" t="s">
        <v>630</v>
      </c>
      <c r="B127" s="147" t="s">
        <v>631</v>
      </c>
      <c r="C127" s="148" t="s">
        <v>632</v>
      </c>
      <c r="D127" s="149" t="s">
        <v>567</v>
      </c>
      <c r="E127" s="150" t="s">
        <v>633</v>
      </c>
      <c r="F127" s="150" t="s">
        <v>634</v>
      </c>
      <c r="G127" s="151" t="s">
        <v>635</v>
      </c>
      <c r="H127" s="151" t="s">
        <v>636</v>
      </c>
      <c r="I127" s="151" t="s">
        <v>637</v>
      </c>
      <c r="J127" s="150" t="s">
        <v>638</v>
      </c>
    </row>
    <row r="128" spans="1:10" ht="38.25" x14ac:dyDescent="0.2">
      <c r="A128" s="146" t="s">
        <v>639</v>
      </c>
      <c r="B128" s="147" t="s">
        <v>640</v>
      </c>
      <c r="C128" s="148" t="s">
        <v>641</v>
      </c>
      <c r="D128" s="149" t="s">
        <v>642</v>
      </c>
      <c r="E128" s="152" t="s">
        <v>643</v>
      </c>
      <c r="F128" s="152" t="s">
        <v>75</v>
      </c>
      <c r="G128" s="153" t="s">
        <v>644</v>
      </c>
      <c r="H128" s="153" t="s">
        <v>75</v>
      </c>
      <c r="I128" s="153" t="s">
        <v>75</v>
      </c>
      <c r="J128" s="152" t="s">
        <v>75</v>
      </c>
    </row>
    <row r="129" spans="1:10" ht="51" x14ac:dyDescent="0.2">
      <c r="A129" s="146" t="s">
        <v>645</v>
      </c>
      <c r="B129" s="147" t="s">
        <v>646</v>
      </c>
      <c r="C129" s="148" t="s">
        <v>647</v>
      </c>
      <c r="D129" s="149" t="s">
        <v>601</v>
      </c>
      <c r="E129" s="150" t="s">
        <v>648</v>
      </c>
      <c r="F129" s="150" t="s">
        <v>649</v>
      </c>
      <c r="G129" s="151" t="s">
        <v>650</v>
      </c>
      <c r="H129" s="151" t="s">
        <v>651</v>
      </c>
      <c r="I129" s="151" t="s">
        <v>652</v>
      </c>
      <c r="J129" s="150" t="s">
        <v>653</v>
      </c>
    </row>
    <row r="130" spans="1:10" ht="51" x14ac:dyDescent="0.2">
      <c r="A130" s="146" t="s">
        <v>654</v>
      </c>
      <c r="B130" s="147" t="s">
        <v>631</v>
      </c>
      <c r="C130" s="148" t="s">
        <v>655</v>
      </c>
      <c r="D130" s="149" t="s">
        <v>567</v>
      </c>
      <c r="E130" s="150" t="s">
        <v>633</v>
      </c>
      <c r="F130" s="150" t="s">
        <v>634</v>
      </c>
      <c r="G130" s="151" t="s">
        <v>635</v>
      </c>
      <c r="H130" s="151" t="s">
        <v>636</v>
      </c>
      <c r="I130" s="151" t="s">
        <v>637</v>
      </c>
      <c r="J130" s="150" t="s">
        <v>638</v>
      </c>
    </row>
    <row r="131" spans="1:10" ht="25.5" x14ac:dyDescent="0.2">
      <c r="A131" s="146" t="s">
        <v>656</v>
      </c>
      <c r="B131" s="147" t="s">
        <v>657</v>
      </c>
      <c r="C131" s="148" t="s">
        <v>658</v>
      </c>
      <c r="D131" s="149" t="s">
        <v>659</v>
      </c>
      <c r="E131" s="152" t="s">
        <v>660</v>
      </c>
      <c r="F131" s="152" t="s">
        <v>75</v>
      </c>
      <c r="G131" s="153" t="s">
        <v>661</v>
      </c>
      <c r="H131" s="153" t="s">
        <v>75</v>
      </c>
      <c r="I131" s="153" t="s">
        <v>75</v>
      </c>
      <c r="J131" s="152" t="s">
        <v>75</v>
      </c>
    </row>
    <row r="132" spans="1:10" ht="51" x14ac:dyDescent="0.2">
      <c r="A132" s="146" t="s">
        <v>662</v>
      </c>
      <c r="B132" s="147" t="s">
        <v>663</v>
      </c>
      <c r="C132" s="148" t="s">
        <v>664</v>
      </c>
      <c r="D132" s="149" t="s">
        <v>567</v>
      </c>
      <c r="E132" s="150" t="s">
        <v>665</v>
      </c>
      <c r="F132" s="150" t="s">
        <v>666</v>
      </c>
      <c r="G132" s="151" t="s">
        <v>667</v>
      </c>
      <c r="H132" s="151" t="s">
        <v>668</v>
      </c>
      <c r="I132" s="151" t="s">
        <v>669</v>
      </c>
      <c r="J132" s="150" t="s">
        <v>670</v>
      </c>
    </row>
    <row r="133" spans="1:10" ht="51" x14ac:dyDescent="0.2">
      <c r="A133" s="146" t="s">
        <v>671</v>
      </c>
      <c r="B133" s="147" t="s">
        <v>672</v>
      </c>
      <c r="C133" s="148" t="s">
        <v>673</v>
      </c>
      <c r="D133" s="149" t="s">
        <v>674</v>
      </c>
      <c r="E133" s="152" t="s">
        <v>675</v>
      </c>
      <c r="F133" s="152" t="s">
        <v>75</v>
      </c>
      <c r="G133" s="153" t="s">
        <v>676</v>
      </c>
      <c r="H133" s="153" t="s">
        <v>75</v>
      </c>
      <c r="I133" s="153" t="s">
        <v>75</v>
      </c>
      <c r="J133" s="152" t="s">
        <v>75</v>
      </c>
    </row>
    <row r="134" spans="1:10" ht="25.5" x14ac:dyDescent="0.2">
      <c r="A134" s="146" t="s">
        <v>677</v>
      </c>
      <c r="B134" s="147" t="s">
        <v>678</v>
      </c>
      <c r="C134" s="148" t="s">
        <v>679</v>
      </c>
      <c r="D134" s="149" t="s">
        <v>680</v>
      </c>
      <c r="E134" s="152" t="s">
        <v>681</v>
      </c>
      <c r="F134" s="152" t="s">
        <v>75</v>
      </c>
      <c r="G134" s="153" t="s">
        <v>682</v>
      </c>
      <c r="H134" s="153" t="s">
        <v>75</v>
      </c>
      <c r="I134" s="153" t="s">
        <v>75</v>
      </c>
      <c r="J134" s="152" t="s">
        <v>75</v>
      </c>
    </row>
    <row r="135" spans="1:10" ht="51" x14ac:dyDescent="0.2">
      <c r="A135" s="146" t="s">
        <v>683</v>
      </c>
      <c r="B135" s="147" t="s">
        <v>684</v>
      </c>
      <c r="C135" s="148" t="s">
        <v>685</v>
      </c>
      <c r="D135" s="149" t="s">
        <v>567</v>
      </c>
      <c r="E135" s="150" t="s">
        <v>686</v>
      </c>
      <c r="F135" s="150" t="s">
        <v>687</v>
      </c>
      <c r="G135" s="151" t="s">
        <v>688</v>
      </c>
      <c r="H135" s="151" t="s">
        <v>689</v>
      </c>
      <c r="I135" s="151" t="s">
        <v>690</v>
      </c>
      <c r="J135" s="150" t="s">
        <v>691</v>
      </c>
    </row>
    <row r="136" spans="1:10" ht="51" x14ac:dyDescent="0.2">
      <c r="A136" s="146" t="s">
        <v>692</v>
      </c>
      <c r="B136" s="147" t="s">
        <v>693</v>
      </c>
      <c r="C136" s="148" t="s">
        <v>694</v>
      </c>
      <c r="D136" s="149" t="s">
        <v>695</v>
      </c>
      <c r="E136" s="152" t="s">
        <v>696</v>
      </c>
      <c r="F136" s="152" t="s">
        <v>75</v>
      </c>
      <c r="G136" s="153" t="s">
        <v>697</v>
      </c>
      <c r="H136" s="153" t="s">
        <v>75</v>
      </c>
      <c r="I136" s="153" t="s">
        <v>75</v>
      </c>
      <c r="J136" s="152" t="s">
        <v>75</v>
      </c>
    </row>
    <row r="137" spans="1:10" ht="25.5" x14ac:dyDescent="0.2">
      <c r="A137" s="146" t="s">
        <v>698</v>
      </c>
      <c r="B137" s="147" t="s">
        <v>678</v>
      </c>
      <c r="C137" s="148" t="s">
        <v>679</v>
      </c>
      <c r="D137" s="149" t="s">
        <v>567</v>
      </c>
      <c r="E137" s="152" t="s">
        <v>681</v>
      </c>
      <c r="F137" s="152" t="s">
        <v>75</v>
      </c>
      <c r="G137" s="153" t="s">
        <v>699</v>
      </c>
      <c r="H137" s="153" t="s">
        <v>75</v>
      </c>
      <c r="I137" s="153" t="s">
        <v>75</v>
      </c>
      <c r="J137" s="152" t="s">
        <v>75</v>
      </c>
    </row>
    <row r="138" spans="1:10" ht="63.75" x14ac:dyDescent="0.2">
      <c r="A138" s="146" t="s">
        <v>700</v>
      </c>
      <c r="B138" s="147" t="s">
        <v>684</v>
      </c>
      <c r="C138" s="148" t="s">
        <v>701</v>
      </c>
      <c r="D138" s="149" t="s">
        <v>567</v>
      </c>
      <c r="E138" s="150" t="s">
        <v>686</v>
      </c>
      <c r="F138" s="150" t="s">
        <v>687</v>
      </c>
      <c r="G138" s="151" t="s">
        <v>688</v>
      </c>
      <c r="H138" s="151" t="s">
        <v>689</v>
      </c>
      <c r="I138" s="151" t="s">
        <v>690</v>
      </c>
      <c r="J138" s="150" t="s">
        <v>691</v>
      </c>
    </row>
    <row r="139" spans="1:10" ht="63.75" x14ac:dyDescent="0.2">
      <c r="A139" s="146" t="s">
        <v>702</v>
      </c>
      <c r="B139" s="147" t="s">
        <v>703</v>
      </c>
      <c r="C139" s="148" t="s">
        <v>704</v>
      </c>
      <c r="D139" s="149" t="s">
        <v>705</v>
      </c>
      <c r="E139" s="152" t="s">
        <v>706</v>
      </c>
      <c r="F139" s="152" t="s">
        <v>75</v>
      </c>
      <c r="G139" s="153" t="s">
        <v>707</v>
      </c>
      <c r="H139" s="153" t="s">
        <v>75</v>
      </c>
      <c r="I139" s="153" t="s">
        <v>75</v>
      </c>
      <c r="J139" s="152" t="s">
        <v>75</v>
      </c>
    </row>
    <row r="140" spans="1:10" ht="25.5" x14ac:dyDescent="0.2">
      <c r="A140" s="146" t="s">
        <v>708</v>
      </c>
      <c r="B140" s="147" t="s">
        <v>678</v>
      </c>
      <c r="C140" s="148" t="s">
        <v>679</v>
      </c>
      <c r="D140" s="149" t="s">
        <v>567</v>
      </c>
      <c r="E140" s="152" t="s">
        <v>681</v>
      </c>
      <c r="F140" s="152" t="s">
        <v>75</v>
      </c>
      <c r="G140" s="153" t="s">
        <v>699</v>
      </c>
      <c r="H140" s="153" t="s">
        <v>75</v>
      </c>
      <c r="I140" s="153" t="s">
        <v>75</v>
      </c>
      <c r="J140" s="152" t="s">
        <v>75</v>
      </c>
    </row>
    <row r="141" spans="1:10" ht="63.75" x14ac:dyDescent="0.2">
      <c r="A141" s="146" t="s">
        <v>709</v>
      </c>
      <c r="B141" s="147" t="s">
        <v>710</v>
      </c>
      <c r="C141" s="148" t="s">
        <v>711</v>
      </c>
      <c r="D141" s="149" t="s">
        <v>567</v>
      </c>
      <c r="E141" s="150" t="s">
        <v>712</v>
      </c>
      <c r="F141" s="150" t="s">
        <v>75</v>
      </c>
      <c r="G141" s="151" t="s">
        <v>713</v>
      </c>
      <c r="H141" s="151" t="s">
        <v>75</v>
      </c>
      <c r="I141" s="151" t="s">
        <v>714</v>
      </c>
      <c r="J141" s="150" t="s">
        <v>715</v>
      </c>
    </row>
    <row r="142" spans="1:10" ht="38.25" x14ac:dyDescent="0.2">
      <c r="A142" s="146" t="s">
        <v>75</v>
      </c>
      <c r="B142" s="147" t="s">
        <v>75</v>
      </c>
      <c r="C142" s="148" t="s">
        <v>716</v>
      </c>
      <c r="D142" s="149" t="s">
        <v>75</v>
      </c>
      <c r="E142" s="152" t="s">
        <v>75</v>
      </c>
      <c r="F142" s="152" t="s">
        <v>75</v>
      </c>
      <c r="G142" s="151" t="s">
        <v>717</v>
      </c>
      <c r="H142" s="151" t="s">
        <v>718</v>
      </c>
      <c r="I142" s="153" t="s">
        <v>75</v>
      </c>
      <c r="J142" s="152" t="s">
        <v>75</v>
      </c>
    </row>
    <row r="143" spans="1:10" ht="25.5" x14ac:dyDescent="0.2">
      <c r="A143" s="146" t="s">
        <v>75</v>
      </c>
      <c r="B143" s="147" t="s">
        <v>75</v>
      </c>
      <c r="C143" s="148" t="s">
        <v>267</v>
      </c>
      <c r="D143" s="149" t="s">
        <v>719</v>
      </c>
      <c r="E143" s="152" t="s">
        <v>75</v>
      </c>
      <c r="F143" s="152" t="s">
        <v>75</v>
      </c>
      <c r="G143" s="153" t="s">
        <v>720</v>
      </c>
      <c r="H143" s="153" t="s">
        <v>75</v>
      </c>
      <c r="I143" s="153" t="s">
        <v>75</v>
      </c>
      <c r="J143" s="152" t="s">
        <v>75</v>
      </c>
    </row>
    <row r="144" spans="1:10" ht="25.5" x14ac:dyDescent="0.2">
      <c r="A144" s="146" t="s">
        <v>75</v>
      </c>
      <c r="B144" s="147" t="s">
        <v>75</v>
      </c>
      <c r="C144" s="148" t="s">
        <v>270</v>
      </c>
      <c r="D144" s="149" t="s">
        <v>721</v>
      </c>
      <c r="E144" s="152" t="s">
        <v>75</v>
      </c>
      <c r="F144" s="152" t="s">
        <v>75</v>
      </c>
      <c r="G144" s="153" t="s">
        <v>722</v>
      </c>
      <c r="H144" s="153" t="s">
        <v>75</v>
      </c>
      <c r="I144" s="153" t="s">
        <v>75</v>
      </c>
      <c r="J144" s="152" t="s">
        <v>75</v>
      </c>
    </row>
    <row r="145" spans="1:12" ht="38.25" x14ac:dyDescent="0.2">
      <c r="A145" s="146" t="s">
        <v>75</v>
      </c>
      <c r="B145" s="147" t="s">
        <v>75</v>
      </c>
      <c r="C145" s="148" t="s">
        <v>723</v>
      </c>
      <c r="D145" s="149" t="s">
        <v>75</v>
      </c>
      <c r="E145" s="152" t="s">
        <v>75</v>
      </c>
      <c r="F145" s="152" t="s">
        <v>75</v>
      </c>
      <c r="G145" s="151" t="s">
        <v>724</v>
      </c>
      <c r="H145" s="151" t="s">
        <v>718</v>
      </c>
      <c r="I145" s="153" t="s">
        <v>75</v>
      </c>
      <c r="J145" s="152" t="s">
        <v>75</v>
      </c>
    </row>
    <row r="146" spans="1:12" ht="25.5" x14ac:dyDescent="0.2">
      <c r="A146" s="140" t="s">
        <v>75</v>
      </c>
      <c r="B146" s="141" t="s">
        <v>75</v>
      </c>
      <c r="C146" s="142" t="s">
        <v>725</v>
      </c>
      <c r="D146" s="143" t="s">
        <v>75</v>
      </c>
      <c r="E146" s="154" t="s">
        <v>75</v>
      </c>
      <c r="F146" s="154" t="s">
        <v>75</v>
      </c>
      <c r="G146" s="145" t="s">
        <v>726</v>
      </c>
      <c r="H146" s="145" t="s">
        <v>727</v>
      </c>
      <c r="I146" s="155" t="s">
        <v>75</v>
      </c>
      <c r="J146" s="154" t="s">
        <v>75</v>
      </c>
      <c r="L146" s="193">
        <v>82049883</v>
      </c>
    </row>
    <row r="147" spans="1:12" ht="38.25" x14ac:dyDescent="0.2">
      <c r="A147" s="140" t="s">
        <v>75</v>
      </c>
      <c r="B147" s="141" t="s">
        <v>75</v>
      </c>
      <c r="C147" s="142" t="s">
        <v>728</v>
      </c>
      <c r="D147" s="143" t="s">
        <v>75</v>
      </c>
      <c r="E147" s="154" t="s">
        <v>75</v>
      </c>
      <c r="F147" s="154" t="s">
        <v>75</v>
      </c>
      <c r="G147" s="145" t="s">
        <v>729</v>
      </c>
      <c r="H147" s="145" t="s">
        <v>75</v>
      </c>
      <c r="I147" s="155" t="s">
        <v>75</v>
      </c>
      <c r="J147" s="154" t="s">
        <v>75</v>
      </c>
      <c r="L147" s="193">
        <v>12456179</v>
      </c>
    </row>
    <row r="148" spans="1:12" ht="25.5" x14ac:dyDescent="0.2">
      <c r="A148" s="146" t="s">
        <v>75</v>
      </c>
      <c r="B148" s="147" t="s">
        <v>75</v>
      </c>
      <c r="C148" s="148" t="s">
        <v>730</v>
      </c>
      <c r="D148" s="149" t="s">
        <v>731</v>
      </c>
      <c r="E148" s="152" t="s">
        <v>75</v>
      </c>
      <c r="F148" s="152" t="s">
        <v>75</v>
      </c>
      <c r="G148" s="153" t="s">
        <v>732</v>
      </c>
      <c r="H148" s="153" t="s">
        <v>75</v>
      </c>
      <c r="I148" s="153" t="s">
        <v>75</v>
      </c>
      <c r="J148" s="152" t="s">
        <v>75</v>
      </c>
      <c r="L148" s="193">
        <v>13105039</v>
      </c>
    </row>
    <row r="149" spans="1:12" ht="25.5" x14ac:dyDescent="0.2">
      <c r="A149" s="146" t="s">
        <v>75</v>
      </c>
      <c r="B149" s="147" t="s">
        <v>75</v>
      </c>
      <c r="C149" s="148" t="s">
        <v>733</v>
      </c>
      <c r="D149" s="149" t="s">
        <v>734</v>
      </c>
      <c r="E149" s="152" t="s">
        <v>75</v>
      </c>
      <c r="F149" s="152" t="s">
        <v>75</v>
      </c>
      <c r="G149" s="153" t="s">
        <v>735</v>
      </c>
      <c r="H149" s="153" t="s">
        <v>75</v>
      </c>
      <c r="I149" s="153" t="s">
        <v>75</v>
      </c>
      <c r="J149" s="152" t="s">
        <v>75</v>
      </c>
      <c r="L149" s="193">
        <f>L146-L147-L148</f>
        <v>56488665</v>
      </c>
    </row>
    <row r="150" spans="1:12" ht="38.25" x14ac:dyDescent="0.2">
      <c r="A150" s="146" t="s">
        <v>75</v>
      </c>
      <c r="B150" s="147" t="s">
        <v>75</v>
      </c>
      <c r="C150" s="148" t="s">
        <v>736</v>
      </c>
      <c r="D150" s="149" t="s">
        <v>75</v>
      </c>
      <c r="E150" s="152" t="s">
        <v>75</v>
      </c>
      <c r="F150" s="152" t="s">
        <v>75</v>
      </c>
      <c r="G150" s="151" t="s">
        <v>737</v>
      </c>
      <c r="H150" s="151" t="s">
        <v>75</v>
      </c>
      <c r="I150" s="153" t="s">
        <v>75</v>
      </c>
      <c r="J150" s="152" t="s">
        <v>75</v>
      </c>
    </row>
    <row r="151" spans="1:12" ht="25.5" x14ac:dyDescent="0.2">
      <c r="A151" s="140" t="s">
        <v>75</v>
      </c>
      <c r="B151" s="141" t="s">
        <v>75</v>
      </c>
      <c r="C151" s="142" t="s">
        <v>738</v>
      </c>
      <c r="D151" s="143" t="s">
        <v>75</v>
      </c>
      <c r="E151" s="154" t="s">
        <v>75</v>
      </c>
      <c r="F151" s="154" t="s">
        <v>75</v>
      </c>
      <c r="G151" s="145" t="s">
        <v>739</v>
      </c>
      <c r="H151" s="145" t="s">
        <v>727</v>
      </c>
      <c r="I151" s="155" t="s">
        <v>75</v>
      </c>
      <c r="J151" s="154" t="s">
        <v>75</v>
      </c>
    </row>
    <row r="152" spans="1:12" ht="25.5" x14ac:dyDescent="0.2">
      <c r="A152" s="146" t="s">
        <v>75</v>
      </c>
      <c r="B152" s="147" t="s">
        <v>75</v>
      </c>
      <c r="C152" s="148" t="s">
        <v>740</v>
      </c>
      <c r="D152" s="149" t="s">
        <v>741</v>
      </c>
      <c r="E152" s="152" t="s">
        <v>75</v>
      </c>
      <c r="F152" s="152" t="s">
        <v>75</v>
      </c>
      <c r="G152" s="153" t="s">
        <v>75</v>
      </c>
      <c r="H152" s="153" t="s">
        <v>75</v>
      </c>
      <c r="I152" s="153" t="s">
        <v>75</v>
      </c>
      <c r="J152" s="152" t="s">
        <v>75</v>
      </c>
    </row>
    <row r="153" spans="1:12" ht="25.5" x14ac:dyDescent="0.2">
      <c r="A153" s="146" t="s">
        <v>75</v>
      </c>
      <c r="B153" s="147" t="s">
        <v>75</v>
      </c>
      <c r="C153" s="148" t="s">
        <v>742</v>
      </c>
      <c r="D153" s="149" t="s">
        <v>743</v>
      </c>
      <c r="E153" s="152" t="s">
        <v>75</v>
      </c>
      <c r="F153" s="152" t="s">
        <v>75</v>
      </c>
      <c r="G153" s="153" t="s">
        <v>75</v>
      </c>
      <c r="H153" s="153" t="s">
        <v>75</v>
      </c>
      <c r="I153" s="153" t="s">
        <v>75</v>
      </c>
      <c r="J153" s="152" t="s">
        <v>75</v>
      </c>
    </row>
    <row r="154" spans="1:12" ht="25.5" x14ac:dyDescent="0.2">
      <c r="A154" s="156" t="s">
        <v>75</v>
      </c>
      <c r="B154" s="157" t="s">
        <v>75</v>
      </c>
      <c r="C154" s="158" t="s">
        <v>744</v>
      </c>
      <c r="D154" s="159">
        <v>78600.69</v>
      </c>
      <c r="E154" s="160" t="s">
        <v>75</v>
      </c>
      <c r="F154" s="160" t="s">
        <v>75</v>
      </c>
      <c r="G154" s="161" t="s">
        <v>75</v>
      </c>
      <c r="H154" s="161" t="s">
        <v>75</v>
      </c>
      <c r="I154" s="161" t="s">
        <v>75</v>
      </c>
      <c r="J154" s="160" t="s">
        <v>75</v>
      </c>
    </row>
    <row r="155" spans="1:12" x14ac:dyDescent="0.2">
      <c r="A155" s="162"/>
      <c r="B155" s="162"/>
      <c r="C155" s="162"/>
      <c r="D155" s="163"/>
      <c r="E155" s="162"/>
      <c r="F155" s="162"/>
      <c r="G155" s="162"/>
      <c r="H155" s="162"/>
      <c r="I155" s="162"/>
    </row>
    <row r="156" spans="1:12" x14ac:dyDescent="0.2">
      <c r="A156" s="164"/>
      <c r="B156" s="131"/>
      <c r="C156" s="131"/>
      <c r="D156" s="165"/>
      <c r="E156" s="131"/>
      <c r="F156" s="131"/>
      <c r="G156" s="131"/>
      <c r="H156" s="131"/>
      <c r="I156" s="131"/>
      <c r="J156" s="119"/>
    </row>
    <row r="157" spans="1:12" ht="26.1" customHeight="1" x14ac:dyDescent="0.2">
      <c r="A157" s="164"/>
      <c r="B157" s="120"/>
      <c r="C157" s="131"/>
      <c r="D157" s="221"/>
      <c r="E157" s="221"/>
      <c r="F157" s="221"/>
      <c r="G157" s="221"/>
      <c r="H157" s="221"/>
      <c r="I157" s="219"/>
      <c r="J157" s="219"/>
    </row>
    <row r="158" spans="1:12" x14ac:dyDescent="0.2">
      <c r="A158" s="164"/>
      <c r="B158" s="120"/>
      <c r="C158" s="120"/>
      <c r="D158" s="166"/>
      <c r="E158" s="120"/>
      <c r="F158" s="120"/>
      <c r="G158" s="120"/>
      <c r="H158" s="120"/>
      <c r="I158" s="120"/>
      <c r="J158" s="119"/>
    </row>
    <row r="159" spans="1:12" x14ac:dyDescent="0.2">
      <c r="A159" s="164"/>
      <c r="B159" s="120"/>
      <c r="C159" s="120"/>
      <c r="D159" s="166"/>
      <c r="E159" s="120"/>
      <c r="F159" s="120"/>
      <c r="G159" s="120"/>
      <c r="H159" s="120"/>
      <c r="I159" s="120"/>
      <c r="J159" s="119"/>
    </row>
    <row r="160" spans="1:12" ht="26.1" customHeight="1" x14ac:dyDescent="0.2">
      <c r="A160" s="164"/>
      <c r="B160" s="120"/>
      <c r="C160" s="131"/>
      <c r="D160" s="221"/>
      <c r="E160" s="221"/>
      <c r="F160" s="221"/>
      <c r="G160" s="221"/>
      <c r="H160" s="221"/>
      <c r="I160" s="219"/>
      <c r="J160" s="219"/>
    </row>
    <row r="161" spans="1:10" x14ac:dyDescent="0.2">
      <c r="A161" s="164"/>
      <c r="B161" s="120"/>
      <c r="C161" s="120"/>
      <c r="D161" s="166"/>
      <c r="E161" s="120"/>
      <c r="F161" s="120"/>
      <c r="G161" s="120"/>
      <c r="H161" s="120"/>
      <c r="I161" s="120"/>
      <c r="J161" s="119"/>
    </row>
    <row r="162" spans="1:10" x14ac:dyDescent="0.2">
      <c r="A162" s="164"/>
      <c r="B162" s="120"/>
      <c r="C162" s="120"/>
      <c r="D162" s="166"/>
      <c r="E162" s="120"/>
      <c r="F162" s="120"/>
      <c r="G162" s="120"/>
      <c r="H162" s="120"/>
      <c r="I162" s="120"/>
      <c r="J162" s="119"/>
    </row>
    <row r="163" spans="1:10" x14ac:dyDescent="0.2">
      <c r="A163" s="164"/>
      <c r="B163" s="120"/>
      <c r="C163" s="120"/>
      <c r="D163" s="215"/>
      <c r="E163" s="216"/>
      <c r="F163" s="216"/>
      <c r="G163" s="216"/>
      <c r="H163" s="216"/>
      <c r="I163" s="120"/>
      <c r="J163" s="119"/>
    </row>
    <row r="164" spans="1:10" x14ac:dyDescent="0.2">
      <c r="A164" s="164"/>
      <c r="B164" s="120"/>
      <c r="C164" s="120"/>
      <c r="D164" s="217"/>
      <c r="E164" s="204"/>
      <c r="F164" s="204"/>
      <c r="G164" s="204"/>
      <c r="H164" s="204"/>
      <c r="I164" s="120"/>
      <c r="J164" s="119"/>
    </row>
    <row r="165" spans="1:10" x14ac:dyDescent="0.2">
      <c r="A165" s="164"/>
      <c r="B165" s="120"/>
      <c r="C165" s="120"/>
      <c r="D165" s="215"/>
      <c r="E165" s="216"/>
      <c r="F165" s="216"/>
      <c r="G165" s="216"/>
      <c r="H165" s="216"/>
      <c r="I165" s="120"/>
      <c r="J165" s="119"/>
    </row>
    <row r="166" spans="1:10" x14ac:dyDescent="0.2">
      <c r="A166" s="164"/>
      <c r="B166" s="120"/>
      <c r="C166" s="120"/>
      <c r="D166" s="217"/>
      <c r="E166" s="218"/>
      <c r="F166" s="218"/>
      <c r="G166" s="218"/>
      <c r="H166" s="218"/>
      <c r="I166" s="120"/>
      <c r="J166" s="119"/>
    </row>
    <row r="167" spans="1:10" x14ac:dyDescent="0.2">
      <c r="A167" s="164"/>
      <c r="B167" s="120"/>
      <c r="C167" s="120"/>
      <c r="D167" s="217"/>
      <c r="E167" s="219"/>
      <c r="F167" s="219"/>
      <c r="G167" s="219"/>
      <c r="H167" s="219"/>
      <c r="I167" s="120"/>
      <c r="J167" s="119"/>
    </row>
    <row r="168" spans="1:10" x14ac:dyDescent="0.2">
      <c r="A168" s="120"/>
      <c r="B168" s="120"/>
      <c r="C168" s="120"/>
      <c r="D168" s="166"/>
      <c r="E168" s="120"/>
      <c r="F168" s="120"/>
      <c r="G168" s="120"/>
      <c r="H168" s="120"/>
      <c r="I168" s="120"/>
      <c r="J168" s="119"/>
    </row>
    <row r="169" spans="1:10" x14ac:dyDescent="0.2">
      <c r="A169" s="120"/>
      <c r="B169" s="120"/>
      <c r="C169" s="120"/>
      <c r="D169" s="166"/>
      <c r="E169" s="120"/>
      <c r="F169" s="120"/>
      <c r="G169" s="120"/>
      <c r="H169" s="120"/>
      <c r="I169" s="120"/>
      <c r="J169" s="119"/>
    </row>
    <row r="170" spans="1:10" x14ac:dyDescent="0.2">
      <c r="A170" s="120"/>
      <c r="B170" s="120"/>
      <c r="C170" s="120"/>
      <c r="D170" s="166"/>
      <c r="E170" s="120"/>
      <c r="F170" s="120"/>
      <c r="G170" s="120"/>
      <c r="H170" s="120"/>
      <c r="I170" s="120"/>
      <c r="J170" s="119"/>
    </row>
    <row r="171" spans="1:10" x14ac:dyDescent="0.2">
      <c r="A171" s="120"/>
      <c r="B171" s="120"/>
      <c r="C171" s="120"/>
      <c r="D171" s="166"/>
      <c r="E171" s="120"/>
      <c r="F171" s="120"/>
      <c r="G171" s="120"/>
      <c r="H171" s="120"/>
      <c r="I171" s="120"/>
      <c r="J171" s="119"/>
    </row>
    <row r="172" spans="1:10" x14ac:dyDescent="0.2">
      <c r="A172" s="120"/>
      <c r="B172" s="120"/>
      <c r="C172" s="120"/>
      <c r="D172" s="166"/>
      <c r="E172" s="120"/>
      <c r="F172" s="120"/>
      <c r="G172" s="120"/>
      <c r="H172" s="120"/>
      <c r="I172" s="120"/>
      <c r="J172" s="119"/>
    </row>
    <row r="173" spans="1:10" x14ac:dyDescent="0.2">
      <c r="A173" s="120"/>
      <c r="B173" s="120"/>
      <c r="C173" s="120"/>
      <c r="D173" s="166"/>
      <c r="E173" s="120"/>
      <c r="F173" s="120"/>
      <c r="G173" s="120"/>
      <c r="H173" s="120"/>
      <c r="I173" s="120"/>
      <c r="J173" s="119"/>
    </row>
    <row r="174" spans="1:10" x14ac:dyDescent="0.2">
      <c r="A174" s="120"/>
      <c r="B174" s="120"/>
      <c r="C174" s="120"/>
      <c r="D174" s="166"/>
      <c r="E174" s="120"/>
      <c r="F174" s="120"/>
      <c r="G174" s="120"/>
      <c r="H174" s="120"/>
      <c r="I174" s="120"/>
      <c r="J174" s="119"/>
    </row>
    <row r="175" spans="1:10" x14ac:dyDescent="0.2">
      <c r="A175" s="120"/>
      <c r="B175" s="120"/>
      <c r="C175" s="120"/>
      <c r="D175" s="166"/>
      <c r="E175" s="120"/>
      <c r="F175" s="120"/>
      <c r="G175" s="120"/>
      <c r="H175" s="120"/>
      <c r="I175" s="120"/>
      <c r="J175" s="119"/>
    </row>
    <row r="176" spans="1:10" x14ac:dyDescent="0.2">
      <c r="A176" s="120"/>
      <c r="B176" s="120"/>
      <c r="C176" s="120"/>
      <c r="D176" s="166"/>
      <c r="E176" s="120"/>
      <c r="F176" s="120"/>
      <c r="G176" s="120"/>
      <c r="H176" s="120"/>
      <c r="I176" s="120"/>
      <c r="J176" s="119"/>
    </row>
    <row r="177" spans="1:10" x14ac:dyDescent="0.2">
      <c r="A177" s="120"/>
      <c r="B177" s="120"/>
      <c r="C177" s="120"/>
      <c r="D177" s="166"/>
      <c r="E177" s="120"/>
      <c r="F177" s="120"/>
      <c r="G177" s="120"/>
      <c r="H177" s="120"/>
      <c r="I177" s="120"/>
      <c r="J177" s="119"/>
    </row>
    <row r="178" spans="1:10" x14ac:dyDescent="0.2">
      <c r="A178" s="120"/>
      <c r="B178" s="120"/>
      <c r="C178" s="120"/>
      <c r="D178" s="166"/>
      <c r="E178" s="120"/>
      <c r="F178" s="120"/>
      <c r="G178" s="120"/>
      <c r="H178" s="120"/>
      <c r="I178" s="120"/>
      <c r="J178" s="119"/>
    </row>
    <row r="179" spans="1:10" x14ac:dyDescent="0.2">
      <c r="A179" s="120"/>
      <c r="B179" s="120"/>
      <c r="C179" s="120"/>
      <c r="D179" s="166"/>
      <c r="E179" s="120"/>
      <c r="F179" s="120"/>
      <c r="G179" s="120"/>
      <c r="H179" s="120"/>
      <c r="I179" s="120"/>
      <c r="J179" s="119"/>
    </row>
    <row r="180" spans="1:10" x14ac:dyDescent="0.2">
      <c r="A180" s="120"/>
      <c r="B180" s="120"/>
      <c r="C180" s="120"/>
      <c r="D180" s="166"/>
      <c r="E180" s="120"/>
      <c r="F180" s="120"/>
      <c r="G180" s="120"/>
      <c r="H180" s="120"/>
      <c r="I180" s="120"/>
      <c r="J180" s="119"/>
    </row>
    <row r="181" spans="1:10" x14ac:dyDescent="0.2">
      <c r="A181" s="120"/>
      <c r="B181" s="120"/>
      <c r="C181" s="120"/>
      <c r="D181" s="166"/>
      <c r="E181" s="120"/>
      <c r="F181" s="120"/>
      <c r="G181" s="120"/>
      <c r="H181" s="120"/>
      <c r="I181" s="120"/>
      <c r="J181" s="119"/>
    </row>
    <row r="182" spans="1:10" x14ac:dyDescent="0.2">
      <c r="A182" s="120"/>
      <c r="B182" s="120"/>
      <c r="C182" s="120"/>
      <c r="D182" s="166"/>
      <c r="E182" s="120"/>
      <c r="F182" s="120"/>
      <c r="G182" s="120"/>
      <c r="H182" s="120"/>
      <c r="I182" s="120"/>
      <c r="J182" s="119"/>
    </row>
    <row r="183" spans="1:10" x14ac:dyDescent="0.2">
      <c r="A183" s="120"/>
      <c r="B183" s="120"/>
      <c r="C183" s="120"/>
      <c r="D183" s="166"/>
      <c r="E183" s="120"/>
      <c r="F183" s="120"/>
      <c r="G183" s="120"/>
      <c r="H183" s="120"/>
      <c r="I183" s="120"/>
      <c r="J183" s="119"/>
    </row>
  </sheetData>
  <mergeCells count="31">
    <mergeCell ref="D165:H165"/>
    <mergeCell ref="D166:H166"/>
    <mergeCell ref="D167:H167"/>
    <mergeCell ref="I18:I19"/>
    <mergeCell ref="J18:J19"/>
    <mergeCell ref="D157:J157"/>
    <mergeCell ref="D160:J160"/>
    <mergeCell ref="D163:H163"/>
    <mergeCell ref="D164:H164"/>
    <mergeCell ref="G13:H13"/>
    <mergeCell ref="I13:J13"/>
    <mergeCell ref="A17:F17"/>
    <mergeCell ref="I17:J17"/>
    <mergeCell ref="A18:A20"/>
    <mergeCell ref="B18:B20"/>
    <mergeCell ref="C18:C20"/>
    <mergeCell ref="D18:D20"/>
    <mergeCell ref="E18:F18"/>
    <mergeCell ref="G18:H18"/>
    <mergeCell ref="B6:I6"/>
    <mergeCell ref="B7:I7"/>
    <mergeCell ref="A9:B9"/>
    <mergeCell ref="C9:H9"/>
    <mergeCell ref="G12:H12"/>
    <mergeCell ref="I12:J12"/>
    <mergeCell ref="A1:B1"/>
    <mergeCell ref="H1:I1"/>
    <mergeCell ref="A3:B3"/>
    <mergeCell ref="C3:J3"/>
    <mergeCell ref="A5:B5"/>
    <mergeCell ref="C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КС2</vt:lpstr>
      <vt:lpstr>0</vt:lpstr>
      <vt:lpstr>КС2!Заголовки_для_печати</vt:lpstr>
      <vt:lpstr>КС2!Область_печати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Ярослав Тимощук</cp:lastModifiedBy>
  <cp:lastPrinted>2016-12-29T11:29:18Z</cp:lastPrinted>
  <dcterms:created xsi:type="dcterms:W3CDTF">2004-03-04T11:03:51Z</dcterms:created>
  <dcterms:modified xsi:type="dcterms:W3CDTF">2017-01-23T11:05:02Z</dcterms:modified>
</cp:coreProperties>
</file>