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195" windowWidth="157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<sst xmlns="http://schemas.openxmlformats.org/spreadsheetml/2006/main" count="45" uniqueCount="44">
  <si>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t</t>
  </si>
  <si>
    <t>станция</t>
  </si>
  <si>
    <t>Подгорцы</t>
  </si>
  <si>
    <t>Триполье</t>
  </si>
  <si>
    <t>км</t>
  </si>
  <si>
    <t>время</t>
  </si>
  <si>
    <t>скорость</t>
  </si>
  <si>
    <t>S</t>
  </si>
  <si>
    <t>Озерный</t>
  </si>
  <si>
    <t>Vср</t>
  </si>
  <si>
    <t>ПРАВСИМВ</t>
  </si>
  <si>
    <t>- выборка минут отправления и перевод в десятые</t>
  </si>
  <si>
    <t>(B9-B8)/((МИНУТЫ(ЛЕВСИМВ(C9;5))/60)-(МИНУТЫ(C8)/60))</t>
  </si>
  <si>
    <t>скор на остановку:</t>
  </si>
  <si>
    <t>скорость с остановки :</t>
  </si>
  <si>
    <t>(B7-B6)/ЕСЛИ(C7&lt;C6;(МИНУТЫ(C7+1-C6)/60);(МИНУТЫ(C7-C6)/60))</t>
  </si>
  <si>
    <t>скор с учетом перехода через 00:00</t>
  </si>
  <si>
    <t>- выборка минут прибытия и перевод в десятые доли часа</t>
  </si>
  <si>
    <t xml:space="preserve">ЛЕВСИМВ </t>
  </si>
  <si>
    <t>Киев-Пасс.</t>
  </si>
  <si>
    <t>Киев-Моск.</t>
  </si>
  <si>
    <t>П. Кривонос</t>
  </si>
  <si>
    <t>Н. Безрадичи</t>
  </si>
  <si>
    <t>Основная формула: (B9-B8)/(МИНУТЫ(C9-C8)/60)</t>
  </si>
  <si>
    <t xml:space="preserve"> - время отправления</t>
  </si>
  <si>
    <t xml:space="preserve"> - время прохода</t>
  </si>
  <si>
    <t>Часто происходят изменения в расписании,</t>
  </si>
  <si>
    <t>могут измениться не только время отправления (прохода)</t>
  </si>
  <si>
    <t>но и назначиться (отмениться) стоянка.</t>
  </si>
  <si>
    <t>Не получается вывести "универсальную" формулу, которая бы</t>
  </si>
  <si>
    <t>тоесть одна для всех ячеек столбца.</t>
  </si>
  <si>
    <r>
      <t xml:space="preserve">самостоятельно "видела" три условия : </t>
    </r>
    <r>
      <rPr>
        <b/>
        <sz val="10"/>
        <color indexed="53"/>
        <rFont val="Arial Cyr"/>
        <family val="0"/>
      </rPr>
      <t>1, 2, 3,</t>
    </r>
  </si>
  <si>
    <t>Расчет скорости поезда по времени хода</t>
  </si>
  <si>
    <t>(B10-B9)/((МИНУТЫ(C10)/60)-(ПРАВСИМВ(C9;2))/60)</t>
  </si>
  <si>
    <t>-  //  -     справа</t>
  </si>
  <si>
    <t>-</t>
  </si>
  <si>
    <t>ПСТР - возвращает из указанной ячейки, с указаной позиции количество знаков</t>
  </si>
  <si>
    <t xml:space="preserve"> - стоянка по расписанию</t>
  </si>
  <si>
    <t>-возвращает из указанной ячейки, указаное количество символов находящихся слева</t>
  </si>
  <si>
    <t>Пособие для молодых машинистов ТЧ-1</t>
  </si>
  <si>
    <t>формат ячеек:</t>
  </si>
  <si>
    <t>числов.</t>
  </si>
  <si>
    <r>
      <t>0:06</t>
    </r>
    <r>
      <rPr>
        <b/>
        <sz val="12"/>
        <color indexed="60"/>
        <rFont val="Arial"/>
        <family val="2"/>
      </rPr>
      <t>-</t>
    </r>
    <r>
      <rPr>
        <b/>
        <sz val="12"/>
        <color indexed="12"/>
        <rFont val="Arial"/>
        <family val="2"/>
      </rPr>
      <t>55</t>
    </r>
  </si>
  <si>
    <r>
      <t>1:02</t>
    </r>
    <r>
      <rPr>
        <b/>
        <sz val="12"/>
        <color indexed="60"/>
        <rFont val="Arial"/>
        <family val="2"/>
      </rPr>
      <t>-2</t>
    </r>
    <r>
      <rPr>
        <b/>
        <sz val="12"/>
        <color indexed="12"/>
        <rFont val="Arial"/>
        <family val="2"/>
      </rPr>
      <t>:04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</si>
</sst>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0000"/>
    <numFmt numFmtId="166" formatCode="hh:mm"/>
    <numFmt numFmtId="167" formatCode="h:mm;@"/>
    <numFmt numFmtId="168" formatCode="#,##0.000"/>
    <numFmt numFmtId="169" formatCode="#,##0.0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60"/>
      <name val="Arial Cyr"/>
      <family val="0"/>
    </font>
    <font>
      <b/>
      <sz val="12"/>
      <color indexed="20"/>
      <name val="Arial Cyr"/>
      <family val="0"/>
    </font>
    <font>
      <b/>
      <sz val="9"/>
      <color indexed="62"/>
      <name val="Digital-7"/>
      <family val="0"/>
    </font>
    <font>
      <b/>
      <sz val="10"/>
      <color indexed="53"/>
      <name val="Arial Cyr"/>
      <family val="0"/>
    </font>
    <font>
      <sz val="10"/>
      <color indexed="10"/>
      <name val="Arial Cyr"/>
      <family val="0"/>
    </font>
    <font>
      <sz val="8"/>
      <color indexed="17"/>
      <name val="Arial Cyr"/>
      <family val="0"/>
    </font>
    <font>
      <sz val="8"/>
      <color indexed="12"/>
      <name val="Arial Cyr"/>
      <family val="0"/>
    </font>
    <font>
      <sz val="8"/>
      <color indexed="62"/>
      <name val="Arial Cyr"/>
      <family val="0"/>
    </font>
    <font>
      <b/>
      <sz val="11"/>
      <color indexed="53"/>
      <name val="Arial Cyr"/>
      <family val="0"/>
    </font>
    <font>
      <sz val="11"/>
      <color indexed="10"/>
      <name val="Arial Cyr"/>
      <family val="0"/>
    </font>
    <font>
      <sz val="11"/>
      <color indexed="17"/>
      <name val="Arial Cyr"/>
      <family val="0"/>
    </font>
    <font>
      <sz val="11"/>
      <color indexed="12"/>
      <name val="Arial Cyr"/>
      <family val="0"/>
    </font>
    <font>
      <b/>
      <sz val="12"/>
      <name val="Arial Cyr"/>
      <family val="0"/>
    </font>
    <font>
      <sz val="10"/>
      <color indexed="21"/>
      <name val="Arial Cyr"/>
      <family val="0"/>
    </font>
    <font>
      <b/>
      <sz val="10"/>
      <color indexed="21"/>
      <name val="Arial Cy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9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0"/>
      <color indexed="17"/>
      <name val="Arial Cyr"/>
      <family val="0"/>
    </font>
    <font>
      <b/>
      <sz val="10"/>
      <color indexed="12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5" fillId="0" borderId="0" xfId="0" applyNumberFormat="1" applyFont="1" applyBorder="1" applyAlignment="1" quotePrefix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2" fillId="0" borderId="0" xfId="0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0" fontId="8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1" fontId="18" fillId="0" borderId="0" xfId="0" applyNumberFormat="1" applyFont="1" applyBorder="1" applyAlignment="1" quotePrefix="1">
      <alignment/>
    </xf>
    <xf numFmtId="1" fontId="1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" fontId="22" fillId="0" borderId="10" xfId="0" applyNumberFormat="1" applyFont="1" applyBorder="1" applyAlignment="1">
      <alignment/>
    </xf>
    <xf numFmtId="1" fontId="24" fillId="0" borderId="10" xfId="0" applyNumberFormat="1" applyFont="1" applyBorder="1" applyAlignment="1" quotePrefix="1">
      <alignment/>
    </xf>
    <xf numFmtId="0" fontId="20" fillId="0" borderId="10" xfId="0" applyFont="1" applyFill="1" applyBorder="1" applyAlignment="1">
      <alignment horizontal="center"/>
    </xf>
    <xf numFmtId="2" fontId="17" fillId="0" borderId="0" xfId="0" applyNumberFormat="1" applyFont="1" applyAlignment="1">
      <alignment horizontal="right"/>
    </xf>
    <xf numFmtId="4" fontId="26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167" fontId="21" fillId="0" borderId="11" xfId="0" applyNumberFormat="1" applyFont="1" applyBorder="1" applyAlignment="1">
      <alignment/>
    </xf>
    <xf numFmtId="167" fontId="21" fillId="0" borderId="10" xfId="0" applyNumberFormat="1" applyFont="1" applyBorder="1" applyAlignment="1">
      <alignment/>
    </xf>
    <xf numFmtId="167" fontId="21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center"/>
    </xf>
    <xf numFmtId="0" fontId="0" fillId="32" borderId="13" xfId="0" applyFill="1" applyBorder="1" applyAlignment="1">
      <alignment/>
    </xf>
    <xf numFmtId="0" fontId="28" fillId="32" borderId="13" xfId="0" applyFont="1" applyFill="1" applyBorder="1" applyAlignment="1">
      <alignment horizontal="center" vertical="center"/>
    </xf>
    <xf numFmtId="20" fontId="28" fillId="32" borderId="1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30" zoomScaleNormal="130" zoomScalePageLayoutView="0" workbookViewId="0" topLeftCell="A2">
      <selection activeCell="D8" sqref="D8"/>
    </sheetView>
  </sheetViews>
  <sheetFormatPr defaultColWidth="9.00390625" defaultRowHeight="12.75"/>
  <cols>
    <col min="1" max="1" width="15.00390625" style="0" customWidth="1"/>
    <col min="2" max="2" width="5.625" style="0" customWidth="1"/>
    <col min="3" max="3" width="12.00390625" style="0" customWidth="1"/>
    <col min="4" max="4" width="17.875" style="0" bestFit="1" customWidth="1"/>
    <col min="5" max="5" width="22.875" style="0" customWidth="1"/>
    <col min="6" max="6" width="2.25390625" style="0" customWidth="1"/>
    <col min="7" max="7" width="11.25390625" style="0" customWidth="1"/>
    <col min="8" max="8" width="25.375" style="0" customWidth="1"/>
  </cols>
  <sheetData>
    <row r="1" spans="1:5" ht="12.75">
      <c r="A1" s="16" t="s">
        <v>39</v>
      </c>
      <c r="E1" s="46">
        <f>E2-E3</f>
        <v>4.718447854656915E-16</v>
      </c>
    </row>
    <row r="2" spans="1:5" ht="12.75">
      <c r="A2" s="10" t="s">
        <v>32</v>
      </c>
      <c r="B2" s="11"/>
      <c r="C2" s="11"/>
      <c r="D2" s="11"/>
      <c r="E2" s="47">
        <f>MINUTE(C8-C7)/60</f>
        <v>0.13333333333333333</v>
      </c>
    </row>
    <row r="3" spans="1:8" ht="13.5" customHeight="1">
      <c r="A3" s="1"/>
      <c r="B3" s="5" t="s">
        <v>4</v>
      </c>
      <c r="C3" s="5" t="s">
        <v>5</v>
      </c>
      <c r="D3" s="5" t="s">
        <v>6</v>
      </c>
      <c r="E3" s="47">
        <f>(C8-C7)*24</f>
        <v>0.13333333333333286</v>
      </c>
      <c r="F3" s="6"/>
      <c r="G3" s="6"/>
      <c r="H3" s="6"/>
    </row>
    <row r="4" spans="1:8" ht="13.5" customHeight="1">
      <c r="A4" s="43" t="s">
        <v>40</v>
      </c>
      <c r="B4" s="44" t="s">
        <v>41</v>
      </c>
      <c r="C4" s="45">
        <v>0.5625</v>
      </c>
      <c r="D4" s="44" t="s">
        <v>41</v>
      </c>
      <c r="E4" s="7"/>
      <c r="F4" s="6"/>
      <c r="G4" s="6"/>
      <c r="H4" s="6"/>
    </row>
    <row r="5" spans="1:7" ht="16.5" thickBot="1">
      <c r="A5" s="13" t="s">
        <v>1</v>
      </c>
      <c r="B5" s="26" t="s">
        <v>7</v>
      </c>
      <c r="C5" s="13" t="s">
        <v>0</v>
      </c>
      <c r="D5" s="13" t="s">
        <v>9</v>
      </c>
      <c r="E5" s="8"/>
      <c r="G5" s="3" t="s">
        <v>23</v>
      </c>
    </row>
    <row r="6" spans="1:11" ht="15.75">
      <c r="A6" s="12" t="s">
        <v>19</v>
      </c>
      <c r="B6" s="30">
        <v>-6</v>
      </c>
      <c r="C6" s="39">
        <v>0.9833333333333334</v>
      </c>
      <c r="D6" s="31" t="s">
        <v>35</v>
      </c>
      <c r="E6" s="28" t="s">
        <v>24</v>
      </c>
      <c r="G6" s="14" t="s">
        <v>18</v>
      </c>
      <c r="H6" s="15" t="s">
        <v>38</v>
      </c>
      <c r="I6" s="16"/>
      <c r="J6" s="16"/>
      <c r="K6" s="16"/>
    </row>
    <row r="7" spans="1:11" ht="15.75">
      <c r="A7" s="1" t="s">
        <v>20</v>
      </c>
      <c r="B7" s="42">
        <v>0</v>
      </c>
      <c r="C7" s="40">
        <v>0.9888888888888889</v>
      </c>
      <c r="D7" s="33">
        <f>(B7-B6)/(LEFTB(C7,SEARCH("-",C7&amp;"-")-1)-IF(ISNUMBER(--C6),C6,(LEFTB(C6,IF(ISERROR(SEARCH(":",C6,4)),SEARCH(":",C6),))&amp;MID(C6,SEARCH("-",C6)+1,9)))+(LEFTB(C7,SEARCH("-",C7&amp;"-")-1)-IF(ISNUMBER(--C6),C6,(LEFTB(C6,IF(ISERROR(SEARCH(":",C6,4)),SEARCH(":",C6),))&amp;MID(C6,SEARCH("-",C6)+1,9)))&lt;0))/24</f>
        <v>44.99999999999926</v>
      </c>
      <c r="E7" s="28" t="s">
        <v>25</v>
      </c>
      <c r="G7" s="17" t="s">
        <v>10</v>
      </c>
      <c r="H7" s="18" t="s">
        <v>34</v>
      </c>
      <c r="I7" s="16"/>
      <c r="J7" s="16"/>
      <c r="K7" s="16"/>
    </row>
    <row r="8" spans="1:11" ht="15.75">
      <c r="A8" s="1" t="s">
        <v>21</v>
      </c>
      <c r="B8" s="32">
        <v>8</v>
      </c>
      <c r="C8" s="40">
        <v>0.9944444444444445</v>
      </c>
      <c r="D8" s="33">
        <f>(B8-B7)/(LEFTB(C8,SEARCH("-",C8&amp;"-")-1)-IF(ISNUMBER(--C7),C7,(LEFTB(C7,IF(ISERROR(SEARCH(":",C7,4)),SEARCH(":",C7),))&amp;MID(C7,SEARCH("-",C7)+1,9)))+(LEFTB(C8,SEARCH("-",C8&amp;"-")-1)-IF(ISNUMBER(--C7),C7,(LEFTB(C7,IF(ISERROR(SEARCH(":",C7,4)),SEARCH(":",C7),))&amp;MID(C7,SEARCH("-",C7)+1,9)))&lt;0))/24</f>
        <v>60.00000000000501</v>
      </c>
      <c r="E8" s="29"/>
      <c r="F8" s="4"/>
      <c r="G8" s="37">
        <f>MINUTE(LEFT(C11,5))/60</f>
        <v>0.03333333333333333</v>
      </c>
      <c r="H8" s="19" t="s">
        <v>17</v>
      </c>
      <c r="I8" s="16"/>
      <c r="J8" s="16"/>
      <c r="K8" s="16"/>
    </row>
    <row r="9" spans="1:11" ht="15.75">
      <c r="A9" s="1" t="s">
        <v>2</v>
      </c>
      <c r="B9" s="32">
        <v>18</v>
      </c>
      <c r="C9" s="40">
        <v>0.9993055555555556</v>
      </c>
      <c r="D9" s="33">
        <f>(B9-B8)/(LEFTB(C9,SEARCH("-",C9&amp;"-")-1)-IF(ISNUMBER(--C8),C8,(LEFTB(C8,IF(ISERROR(SEARCH(":",C8,4)),SEARCH(":",C8),))&amp;MID(C8,SEARCH("-",C8)+1,9)))+(LEFTB(C9,SEARCH("-",C9&amp;"-")-1)-IF(ISNUMBER(--C8),C8,(LEFTB(C8,IF(ISERROR(SEARCH(":",C8,4)),SEARCH(":",C8),))&amp;MID(C8,SEARCH("-",C8)+1,9)))&lt;0))/24</f>
        <v>85.71428571427818</v>
      </c>
      <c r="E9" s="29"/>
      <c r="G9" s="38">
        <f>RIGHT(C11,2)/60</f>
        <v>0.06666666666666667</v>
      </c>
      <c r="H9" s="20" t="s">
        <v>11</v>
      </c>
      <c r="I9" s="16"/>
      <c r="J9" s="16"/>
      <c r="K9" s="16"/>
    </row>
    <row r="10" spans="1:9" ht="15.75">
      <c r="A10" s="1" t="s">
        <v>22</v>
      </c>
      <c r="B10" s="32">
        <v>28</v>
      </c>
      <c r="C10" s="41" t="s">
        <v>42</v>
      </c>
      <c r="D10" s="33">
        <f>(B10-B9)/(LEFTB(C10,SEARCH("-",C10&amp;"-")-1)-IF(ISNUMBER(--C9),C9,(LEFTB(C9,IF(ISERROR(SEARCH(":",C9,4)),SEARCH(":",C9),))&amp;MID(C9,SEARCH("-",C9)+1,9)))+(LEFTB(C10,SEARCH("-",C10&amp;"-")-1)-IF(ISNUMBER(--C9),C9,(LEFTB(C9,IF(ISERROR(SEARCH(":",C9,4)),SEARCH(":",C9),))&amp;MID(C9,SEARCH("-",C9)+1,9)))&lt;0))/24</f>
        <v>85.71428571428602</v>
      </c>
      <c r="E10" s="29"/>
      <c r="F10" s="21">
        <v>1</v>
      </c>
      <c r="G10" s="22" t="s">
        <v>16</v>
      </c>
      <c r="H10" s="22"/>
      <c r="I10" s="22" t="s">
        <v>15</v>
      </c>
    </row>
    <row r="11" spans="1:9" ht="15.75">
      <c r="A11" s="1" t="s">
        <v>3</v>
      </c>
      <c r="B11" s="32">
        <v>38</v>
      </c>
      <c r="C11" s="41" t="s">
        <v>43</v>
      </c>
      <c r="D11" s="33">
        <f>(B11-B10)/(LEFTB(C11,SEARCH("-",C11&amp;"-")-1)-IF(ISNUMBER(--C10),C10,(LEFTB(C10,IF(ISERROR(SEARCH(":",C10,4)),SEARCH(":",C10),))&amp;MID(C10,SEARCH("-",C10)+1,9)))+(LEFTB(C11,SEARCH("-",C11&amp;"-")-1)-IF(ISNUMBER(--C10),C10,(LEFTB(C10,IF(ISERROR(SEARCH(":",C10,4)),SEARCH(":",C10),))&amp;MID(C10,SEARCH("-",C10)+1,9)))&lt;0))/24</f>
        <v>85.71428571428554</v>
      </c>
      <c r="E11" s="28" t="s">
        <v>37</v>
      </c>
      <c r="F11" s="21">
        <v>2</v>
      </c>
      <c r="G11" s="23" t="s">
        <v>13</v>
      </c>
      <c r="H11" s="24"/>
      <c r="I11" s="24" t="s">
        <v>12</v>
      </c>
    </row>
    <row r="12" spans="1:9" ht="15.75">
      <c r="A12" s="2" t="s">
        <v>8</v>
      </c>
      <c r="B12" s="35">
        <v>48</v>
      </c>
      <c r="C12" s="41">
        <v>0.09097222222222222</v>
      </c>
      <c r="D12" s="33">
        <f>(B12-B11)/(LEFTB(C12,SEARCH("-",C12&amp;"-")-1)-IF(ISNUMBER(--C11),C11,(LEFTB(C11,IF(ISERROR(SEARCH(":",C11,4)),SEARCH(":",C11),))&amp;MID(C11,SEARCH("-",C11)+1,9)))+(LEFTB(C12,SEARCH("-",C12&amp;"-")-1)-IF(ISNUMBER(--C11),C11,(LEFTB(C11,IF(ISERROR(SEARCH(":",C11,4)),SEARCH(":",C11),))&amp;MID(C11,SEARCH("-",C11)+1,9)))&lt;0))/24</f>
        <v>85.71428571428628</v>
      </c>
      <c r="E12" s="9"/>
      <c r="F12" s="21">
        <v>3</v>
      </c>
      <c r="G12" s="25" t="s">
        <v>14</v>
      </c>
      <c r="H12" s="25"/>
      <c r="I12" s="25" t="s">
        <v>33</v>
      </c>
    </row>
    <row r="14" spans="4:8" ht="15.75">
      <c r="D14" s="34" t="e">
        <f>(B11-B10)/((MID(C11,3,2)/60)-(MINUTE(C10)/60))</f>
        <v>#VALUE!</v>
      </c>
      <c r="G14" s="36" t="str">
        <f>MID(C11,3,2)</f>
        <v>02</v>
      </c>
      <c r="H14" s="27" t="s">
        <v>36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31</v>
      </c>
    </row>
    <row r="22" ht="12.75">
      <c r="A22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Arkadiy</dc:creator>
  <cp:keywords/>
  <dc:description/>
  <cp:lastModifiedBy>Пользователь Windows</cp:lastModifiedBy>
  <dcterms:created xsi:type="dcterms:W3CDTF">2017-01-05T21:49:11Z</dcterms:created>
  <dcterms:modified xsi:type="dcterms:W3CDTF">2017-01-11T12:13:45Z</dcterms:modified>
  <cp:category/>
  <cp:version/>
  <cp:contentType/>
  <cp:contentStatus/>
</cp:coreProperties>
</file>