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мой пример\"/>
    </mc:Choice>
  </mc:AlternateContent>
  <bookViews>
    <workbookView xWindow="0" yWindow="0" windowWidth="15345" windowHeight="4605"/>
  </bookViews>
  <sheets>
    <sheet name="17" sheetId="73" r:id="rId1"/>
    <sheet name="потребность от 18 jan" sheetId="4" r:id="rId2"/>
    <sheet name="Остаток на РЦ" sheetId="6" r:id="rId3"/>
  </sheets>
  <externalReferences>
    <externalReference r:id="rId4"/>
  </externalReferences>
  <definedNames>
    <definedName name="_xlnm._FilterDatabase" localSheetId="0" hidden="1">'17'!$A$6:$O$186</definedName>
    <definedName name="_xlnm._FilterDatabase" localSheetId="2" hidden="1">'Остаток на РЦ'!$A$3:$M$26</definedName>
    <definedName name="_xlnm._FilterDatabase" localSheetId="1" hidden="1">'потребность от 18 jan'!$A$3:$Q$12</definedName>
    <definedName name="Валюта">[1]Списки!$R$2:$R$6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O186" i="73" l="1"/>
  <c r="O185" i="73"/>
  <c r="O184" i="73"/>
  <c r="O183" i="73"/>
  <c r="O182" i="73"/>
  <c r="O181" i="73"/>
  <c r="O180" i="73"/>
  <c r="O179" i="73"/>
  <c r="O178" i="73"/>
  <c r="O177" i="73"/>
  <c r="O176" i="73"/>
  <c r="O175" i="73"/>
  <c r="O174" i="73"/>
  <c r="O173" i="73"/>
  <c r="O172" i="73"/>
  <c r="O171" i="73"/>
  <c r="O170" i="73"/>
  <c r="O169" i="73"/>
  <c r="O168" i="73"/>
  <c r="O167" i="73"/>
  <c r="O166" i="73"/>
  <c r="O165" i="73"/>
  <c r="O164" i="73"/>
  <c r="O163" i="73"/>
  <c r="O162" i="73"/>
  <c r="O161" i="73"/>
  <c r="O160" i="73"/>
  <c r="O159" i="73"/>
  <c r="O158" i="73"/>
  <c r="O157" i="73"/>
  <c r="O156" i="73"/>
  <c r="O155" i="73"/>
  <c r="O154" i="73"/>
  <c r="O153" i="73"/>
  <c r="O152" i="73"/>
  <c r="O151" i="73"/>
  <c r="O150" i="73"/>
  <c r="O149" i="73"/>
  <c r="O148" i="73"/>
  <c r="O147" i="73"/>
  <c r="O146" i="73"/>
  <c r="O145" i="73"/>
  <c r="O144" i="73"/>
  <c r="O143" i="73"/>
  <c r="O142" i="73"/>
  <c r="O141" i="73"/>
  <c r="O140" i="73"/>
  <c r="O139" i="73"/>
  <c r="O138" i="73"/>
  <c r="O137" i="73"/>
  <c r="O136" i="73"/>
  <c r="O135" i="73"/>
  <c r="O134" i="73"/>
  <c r="O133" i="73"/>
  <c r="O132" i="73"/>
  <c r="O131" i="73"/>
  <c r="O130" i="73"/>
  <c r="O129" i="73"/>
  <c r="O128" i="73"/>
  <c r="O127" i="73"/>
  <c r="O126" i="73"/>
  <c r="O125" i="73"/>
  <c r="O124" i="73"/>
  <c r="O123" i="73"/>
  <c r="O122" i="73"/>
  <c r="O121" i="73"/>
  <c r="O120" i="73"/>
  <c r="O119" i="73"/>
  <c r="O118" i="73"/>
  <c r="O117" i="73"/>
  <c r="O116" i="73"/>
  <c r="O115" i="73"/>
  <c r="O114" i="73"/>
  <c r="O113" i="73"/>
  <c r="O112" i="73"/>
  <c r="O111" i="73"/>
  <c r="O110" i="73"/>
  <c r="O109" i="73"/>
  <c r="O108" i="73"/>
  <c r="O107" i="73"/>
  <c r="O106" i="73"/>
  <c r="O105" i="73"/>
  <c r="O104" i="73"/>
  <c r="O103" i="73"/>
  <c r="O102" i="73"/>
  <c r="O101" i="73"/>
  <c r="O100" i="73"/>
  <c r="O99" i="73"/>
  <c r="O98" i="73"/>
  <c r="O97" i="73"/>
  <c r="O96" i="73"/>
  <c r="O95" i="73"/>
  <c r="O94" i="73"/>
  <c r="O93" i="73"/>
  <c r="O92" i="73"/>
  <c r="O91" i="73"/>
  <c r="O90" i="73"/>
  <c r="O89" i="73"/>
  <c r="O88" i="73"/>
  <c r="O87" i="73"/>
  <c r="O86" i="73"/>
  <c r="O85" i="73"/>
  <c r="O84" i="73"/>
  <c r="O83" i="73"/>
  <c r="O82" i="73"/>
  <c r="O81" i="73"/>
  <c r="O80" i="73"/>
  <c r="O79" i="73"/>
  <c r="O78" i="73"/>
  <c r="O77" i="73"/>
  <c r="O76" i="73"/>
  <c r="O75" i="73"/>
  <c r="O74" i="73"/>
  <c r="O73" i="73"/>
  <c r="O72" i="73"/>
  <c r="O71" i="73"/>
  <c r="O70" i="73"/>
  <c r="O69" i="73"/>
  <c r="O68" i="73"/>
  <c r="O67" i="73"/>
  <c r="O66" i="73"/>
  <c r="O65" i="73"/>
  <c r="O64" i="73"/>
  <c r="O63" i="73"/>
  <c r="O62" i="73"/>
  <c r="O61" i="73"/>
  <c r="O60" i="73"/>
  <c r="O59" i="73"/>
  <c r="O58" i="73"/>
  <c r="O57" i="73"/>
  <c r="O56" i="73"/>
  <c r="O55" i="73"/>
  <c r="O54" i="73"/>
  <c r="O53" i="73"/>
  <c r="O52" i="73"/>
  <c r="O51" i="73"/>
  <c r="O50" i="73"/>
  <c r="O49" i="73"/>
  <c r="O48" i="73"/>
  <c r="O47" i="73"/>
  <c r="O46" i="73"/>
  <c r="O45" i="73"/>
  <c r="O44" i="73"/>
  <c r="O43" i="73"/>
  <c r="O42" i="73"/>
  <c r="O41" i="73"/>
  <c r="O40" i="73"/>
  <c r="O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14" i="73"/>
  <c r="O13" i="73"/>
  <c r="O12" i="73"/>
  <c r="O11" i="73"/>
  <c r="O10" i="73"/>
  <c r="O9" i="73"/>
  <c r="O8" i="73"/>
  <c r="O7" i="73"/>
  <c r="M186" i="73"/>
  <c r="M185" i="73"/>
  <c r="M184" i="73"/>
  <c r="M183" i="73"/>
  <c r="M182" i="73"/>
  <c r="M181" i="73"/>
  <c r="M180" i="73"/>
  <c r="M179" i="73"/>
  <c r="M178" i="73"/>
  <c r="M177" i="73"/>
  <c r="M176" i="73"/>
  <c r="M175" i="73"/>
  <c r="M174" i="73"/>
  <c r="M173" i="73"/>
  <c r="M172" i="73"/>
  <c r="M171" i="73"/>
  <c r="M170" i="73"/>
  <c r="M169" i="73"/>
  <c r="M168" i="73"/>
  <c r="M167" i="73"/>
  <c r="M166" i="73"/>
  <c r="M165" i="73"/>
  <c r="M164" i="73"/>
  <c r="M163" i="73"/>
  <c r="M162" i="73"/>
  <c r="M161" i="73"/>
  <c r="M160" i="73"/>
  <c r="M159" i="73"/>
  <c r="M158" i="73"/>
  <c r="M157" i="73"/>
  <c r="M156" i="73"/>
  <c r="M155" i="73"/>
  <c r="M154" i="73"/>
  <c r="M153" i="73"/>
  <c r="M152" i="73"/>
  <c r="M151" i="73"/>
  <c r="M150" i="73"/>
  <c r="M149" i="73"/>
  <c r="M148" i="73"/>
  <c r="M147" i="73"/>
  <c r="M146" i="73"/>
  <c r="M145" i="73"/>
  <c r="M144" i="73"/>
  <c r="M143" i="73"/>
  <c r="M142" i="73"/>
  <c r="M141" i="73"/>
  <c r="M140" i="73"/>
  <c r="M139" i="73"/>
  <c r="M138" i="73"/>
  <c r="M137" i="73"/>
  <c r="M136" i="73"/>
  <c r="M135" i="73"/>
  <c r="M134" i="73"/>
  <c r="M133" i="73"/>
  <c r="M132" i="73"/>
  <c r="M131" i="73"/>
  <c r="M130" i="73"/>
  <c r="M129" i="73"/>
  <c r="M128" i="73"/>
  <c r="M127" i="73"/>
  <c r="M126" i="73"/>
  <c r="M125" i="73"/>
  <c r="M124" i="73"/>
  <c r="M123" i="73"/>
  <c r="M122" i="73"/>
  <c r="M121" i="73"/>
  <c r="M120" i="73"/>
  <c r="M119" i="73"/>
  <c r="M118" i="73"/>
  <c r="M117" i="73"/>
  <c r="M116" i="73"/>
  <c r="M115" i="73"/>
  <c r="M114" i="73"/>
  <c r="M113" i="73"/>
  <c r="M112" i="73"/>
  <c r="M111" i="73"/>
  <c r="M110" i="73"/>
  <c r="M109" i="73"/>
  <c r="M108" i="73"/>
  <c r="M107" i="73"/>
  <c r="M106" i="73"/>
  <c r="M105" i="73"/>
  <c r="M104" i="73"/>
  <c r="M103" i="73"/>
  <c r="M102" i="73"/>
  <c r="M101" i="73"/>
  <c r="M100" i="73"/>
  <c r="M99" i="73"/>
  <c r="M98" i="73"/>
  <c r="M97" i="73"/>
  <c r="M96" i="73"/>
  <c r="M95" i="73"/>
  <c r="M94" i="73"/>
  <c r="M93" i="73"/>
  <c r="M92" i="73"/>
  <c r="M91" i="73"/>
  <c r="M90" i="73"/>
  <c r="M89" i="73"/>
  <c r="M88" i="73"/>
  <c r="M87" i="73"/>
  <c r="M86" i="73"/>
  <c r="M85" i="73"/>
  <c r="M84" i="73"/>
  <c r="M83" i="73"/>
  <c r="M82" i="73"/>
  <c r="M81" i="73"/>
  <c r="M80" i="73"/>
  <c r="M79" i="73"/>
  <c r="M78" i="73"/>
  <c r="M77" i="73"/>
  <c r="M76" i="73"/>
  <c r="M75" i="73"/>
  <c r="M74" i="73"/>
  <c r="M73" i="73"/>
  <c r="M72" i="73"/>
  <c r="M71" i="73"/>
  <c r="M70" i="73"/>
  <c r="M69" i="73"/>
  <c r="M68" i="73"/>
  <c r="M67" i="73"/>
  <c r="M66" i="73"/>
  <c r="M65" i="73"/>
  <c r="M64" i="73"/>
  <c r="M63" i="73"/>
  <c r="M62" i="73"/>
  <c r="M61" i="73"/>
  <c r="M60" i="73"/>
  <c r="M59" i="73"/>
  <c r="M58" i="73"/>
  <c r="M57" i="73"/>
  <c r="M56" i="73"/>
  <c r="M55" i="73"/>
  <c r="M54" i="73"/>
  <c r="M53" i="73"/>
  <c r="M52" i="73"/>
  <c r="M51" i="73"/>
  <c r="M50" i="73"/>
  <c r="M49" i="73"/>
  <c r="M48" i="73"/>
  <c r="M47" i="73"/>
  <c r="M46" i="73"/>
  <c r="M45" i="73"/>
  <c r="M44" i="73"/>
  <c r="M43" i="73"/>
  <c r="M42" i="73"/>
  <c r="M41" i="73"/>
  <c r="M40" i="73"/>
  <c r="M39" i="73"/>
  <c r="M38" i="73"/>
  <c r="M37" i="73"/>
  <c r="M36" i="73"/>
  <c r="M35" i="73"/>
  <c r="M34" i="73"/>
  <c r="M33" i="73"/>
  <c r="M32" i="73"/>
  <c r="M31" i="73"/>
  <c r="M30" i="73"/>
  <c r="M29" i="73"/>
  <c r="M28" i="73"/>
  <c r="M27" i="73"/>
  <c r="M26" i="73"/>
  <c r="M25" i="73"/>
  <c r="M24" i="73"/>
  <c r="M23" i="73"/>
  <c r="M22" i="73"/>
  <c r="M20" i="73"/>
  <c r="M19" i="73"/>
  <c r="M18" i="73"/>
  <c r="M17" i="73"/>
  <c r="M16" i="73"/>
  <c r="M15" i="73"/>
  <c r="M14" i="73"/>
  <c r="M13" i="73"/>
  <c r="M12" i="73"/>
  <c r="M11" i="73"/>
  <c r="M10" i="73"/>
  <c r="M9" i="73"/>
  <c r="M8" i="73"/>
  <c r="M7" i="73"/>
  <c r="M21" i="73"/>
  <c r="L20" i="73"/>
  <c r="L19" i="73"/>
  <c r="L18" i="73"/>
  <c r="L17" i="73"/>
  <c r="L16" i="73"/>
  <c r="L15" i="73"/>
  <c r="L14" i="73"/>
  <c r="L13" i="73"/>
  <c r="L12" i="73"/>
  <c r="L11" i="73"/>
  <c r="L10" i="73"/>
  <c r="L9" i="73"/>
  <c r="L8" i="73"/>
  <c r="K21" i="73"/>
  <c r="J38" i="73"/>
  <c r="J39" i="73"/>
  <c r="J40" i="73"/>
  <c r="J41" i="73"/>
  <c r="J42" i="73"/>
  <c r="J43" i="73"/>
  <c r="J45" i="73"/>
  <c r="J46" i="73"/>
  <c r="J47" i="73"/>
  <c r="J48" i="73"/>
  <c r="J49" i="73"/>
  <c r="J50" i="73"/>
  <c r="J51" i="73"/>
  <c r="J53" i="73"/>
  <c r="J54" i="73"/>
  <c r="J55" i="73"/>
  <c r="J56" i="73"/>
  <c r="J57" i="73"/>
  <c r="J58" i="73"/>
  <c r="J60" i="73"/>
  <c r="J61" i="73"/>
  <c r="J62" i="73"/>
  <c r="J63" i="73"/>
  <c r="J64" i="73"/>
  <c r="J65" i="73"/>
  <c r="J66" i="73"/>
  <c r="J68" i="73"/>
  <c r="J69" i="73"/>
  <c r="J70" i="73"/>
  <c r="J71" i="73"/>
  <c r="J72" i="73"/>
  <c r="J73" i="73"/>
  <c r="J75" i="73"/>
  <c r="J76" i="73"/>
  <c r="J77" i="73"/>
  <c r="J78" i="73"/>
  <c r="J79" i="73"/>
  <c r="J80" i="73"/>
  <c r="J81" i="73"/>
  <c r="J83" i="73"/>
  <c r="J84" i="73"/>
  <c r="J85" i="73"/>
  <c r="J86" i="73"/>
  <c r="J87" i="73"/>
  <c r="J88" i="73"/>
  <c r="J90" i="73"/>
  <c r="J91" i="73"/>
  <c r="J92" i="73"/>
  <c r="J93" i="73"/>
  <c r="J94" i="73"/>
  <c r="J95" i="73"/>
  <c r="J96" i="73"/>
  <c r="J98" i="73"/>
  <c r="J99" i="73"/>
  <c r="J100" i="73"/>
  <c r="J101" i="73"/>
  <c r="J102" i="73"/>
  <c r="J103" i="73"/>
  <c r="J105" i="73"/>
  <c r="J106" i="73"/>
  <c r="J107" i="73"/>
  <c r="J108" i="73"/>
  <c r="J109" i="73"/>
  <c r="J110" i="73"/>
  <c r="J111" i="73"/>
  <c r="J113" i="73"/>
  <c r="J114" i="73"/>
  <c r="J115" i="73"/>
  <c r="J116" i="73"/>
  <c r="J117" i="73"/>
  <c r="J118" i="73"/>
  <c r="J120" i="73"/>
  <c r="J121" i="73"/>
  <c r="J122" i="73"/>
  <c r="J123" i="73"/>
  <c r="J124" i="73"/>
  <c r="J125" i="73"/>
  <c r="J126" i="73"/>
  <c r="J128" i="73"/>
  <c r="J129" i="73"/>
  <c r="J130" i="73"/>
  <c r="J131" i="73"/>
  <c r="J132" i="73"/>
  <c r="J133" i="73"/>
  <c r="J135" i="73"/>
  <c r="J136" i="73"/>
  <c r="J137" i="73"/>
  <c r="J138" i="73"/>
  <c r="J139" i="73"/>
  <c r="J140" i="73"/>
  <c r="J141" i="73"/>
  <c r="J143" i="73"/>
  <c r="J144" i="73"/>
  <c r="J145" i="73"/>
  <c r="J146" i="73"/>
  <c r="J147" i="73"/>
  <c r="J148" i="73"/>
  <c r="J150" i="73"/>
  <c r="J151" i="73"/>
  <c r="J152" i="73"/>
  <c r="J153" i="73"/>
  <c r="J154" i="73"/>
  <c r="J155" i="73"/>
  <c r="J156" i="73"/>
  <c r="J158" i="73"/>
  <c r="J159" i="73"/>
  <c r="J160" i="73"/>
  <c r="J161" i="73"/>
  <c r="J162" i="73"/>
  <c r="J163" i="73"/>
  <c r="J165" i="73"/>
  <c r="J166" i="73"/>
  <c r="J167" i="73"/>
  <c r="J168" i="73"/>
  <c r="J169" i="73"/>
  <c r="J170" i="73"/>
  <c r="J171" i="73"/>
  <c r="J173" i="73"/>
  <c r="J174" i="73"/>
  <c r="J175" i="73"/>
  <c r="J176" i="73"/>
  <c r="J177" i="73"/>
  <c r="J178" i="73"/>
  <c r="J180" i="73"/>
  <c r="J181" i="73"/>
  <c r="J182" i="73"/>
  <c r="J183" i="73"/>
  <c r="J184" i="73"/>
  <c r="J185" i="73"/>
  <c r="J186" i="73"/>
  <c r="I186" i="73"/>
  <c r="H186" i="73"/>
  <c r="I185" i="73"/>
  <c r="H185" i="73"/>
  <c r="I184" i="73"/>
  <c r="H184" i="73"/>
  <c r="I183" i="73"/>
  <c r="H183" i="73"/>
  <c r="I182" i="73"/>
  <c r="H182" i="73"/>
  <c r="I181" i="73"/>
  <c r="H181" i="73"/>
  <c r="I180" i="73"/>
  <c r="H180" i="73"/>
  <c r="I179" i="73"/>
  <c r="I178" i="73"/>
  <c r="H178" i="73"/>
  <c r="I177" i="73"/>
  <c r="H177" i="73"/>
  <c r="I176" i="73"/>
  <c r="H176" i="73"/>
  <c r="I175" i="73"/>
  <c r="H175" i="73"/>
  <c r="I174" i="73"/>
  <c r="H174" i="73"/>
  <c r="I173" i="73"/>
  <c r="H173" i="73"/>
  <c r="I172" i="73"/>
  <c r="I171" i="73"/>
  <c r="H171" i="73"/>
  <c r="I170" i="73"/>
  <c r="H170" i="73"/>
  <c r="I169" i="73"/>
  <c r="H169" i="73"/>
  <c r="I168" i="73"/>
  <c r="H168" i="73"/>
  <c r="I167" i="73"/>
  <c r="H167" i="73"/>
  <c r="I166" i="73"/>
  <c r="H166" i="73"/>
  <c r="I165" i="73"/>
  <c r="H165" i="73"/>
  <c r="I164" i="73"/>
  <c r="I163" i="73"/>
  <c r="H163" i="73"/>
  <c r="I162" i="73"/>
  <c r="H162" i="73"/>
  <c r="I161" i="73"/>
  <c r="H161" i="73"/>
  <c r="I160" i="73"/>
  <c r="H160" i="73"/>
  <c r="I159" i="73"/>
  <c r="H159" i="73"/>
  <c r="I158" i="73"/>
  <c r="H158" i="73"/>
  <c r="I157" i="73"/>
  <c r="I156" i="73"/>
  <c r="H156" i="73"/>
  <c r="I155" i="73"/>
  <c r="H155" i="73"/>
  <c r="I154" i="73"/>
  <c r="H154" i="73"/>
  <c r="I153" i="73"/>
  <c r="H153" i="73"/>
  <c r="I152" i="73"/>
  <c r="H152" i="73"/>
  <c r="I151" i="73"/>
  <c r="H151" i="73"/>
  <c r="I150" i="73"/>
  <c r="H150" i="73"/>
  <c r="I149" i="73"/>
  <c r="I148" i="73"/>
  <c r="H148" i="73"/>
  <c r="I147" i="73"/>
  <c r="H147" i="73"/>
  <c r="I146" i="73"/>
  <c r="H146" i="73"/>
  <c r="I145" i="73"/>
  <c r="H145" i="73"/>
  <c r="I144" i="73"/>
  <c r="H144" i="73"/>
  <c r="I143" i="73"/>
  <c r="H143" i="73"/>
  <c r="I142" i="73"/>
  <c r="I141" i="73"/>
  <c r="H141" i="73"/>
  <c r="I140" i="73"/>
  <c r="H140" i="73"/>
  <c r="I139" i="73"/>
  <c r="H139" i="73"/>
  <c r="I138" i="73"/>
  <c r="H138" i="73"/>
  <c r="I137" i="73"/>
  <c r="H137" i="73"/>
  <c r="I136" i="73"/>
  <c r="H136" i="73"/>
  <c r="I135" i="73"/>
  <c r="H135" i="73"/>
  <c r="I134" i="73"/>
  <c r="I133" i="73"/>
  <c r="H133" i="73"/>
  <c r="I132" i="73"/>
  <c r="H132" i="73"/>
  <c r="I131" i="73"/>
  <c r="H131" i="73"/>
  <c r="I130" i="73"/>
  <c r="H130" i="73"/>
  <c r="I129" i="73"/>
  <c r="H129" i="73"/>
  <c r="I128" i="73"/>
  <c r="H128" i="73"/>
  <c r="I127" i="73"/>
  <c r="I126" i="73"/>
  <c r="H126" i="73"/>
  <c r="I125" i="73"/>
  <c r="H125" i="73"/>
  <c r="I124" i="73"/>
  <c r="H124" i="73"/>
  <c r="I123" i="73"/>
  <c r="H123" i="73"/>
  <c r="I122" i="73"/>
  <c r="H122" i="73"/>
  <c r="I121" i="73"/>
  <c r="H121" i="73"/>
  <c r="I120" i="73"/>
  <c r="H120" i="73"/>
  <c r="I119" i="73"/>
  <c r="I118" i="73"/>
  <c r="H118" i="73"/>
  <c r="I117" i="73"/>
  <c r="H117" i="73"/>
  <c r="I116" i="73"/>
  <c r="H116" i="73"/>
  <c r="I115" i="73"/>
  <c r="H115" i="73"/>
  <c r="I114" i="73"/>
  <c r="H114" i="73"/>
  <c r="I113" i="73"/>
  <c r="H113" i="73"/>
  <c r="I112" i="73"/>
  <c r="I111" i="73"/>
  <c r="H111" i="73"/>
  <c r="I110" i="73"/>
  <c r="H110" i="73"/>
  <c r="I109" i="73"/>
  <c r="H109" i="73"/>
  <c r="I108" i="73"/>
  <c r="H108" i="73"/>
  <c r="I107" i="73"/>
  <c r="H107" i="73"/>
  <c r="I106" i="73"/>
  <c r="H106" i="73"/>
  <c r="I105" i="73"/>
  <c r="H105" i="73"/>
  <c r="I104" i="73"/>
  <c r="I103" i="73"/>
  <c r="H103" i="73"/>
  <c r="I102" i="73"/>
  <c r="H102" i="73"/>
  <c r="I101" i="73"/>
  <c r="H101" i="73"/>
  <c r="I100" i="73"/>
  <c r="H100" i="73"/>
  <c r="I99" i="73"/>
  <c r="H99" i="73"/>
  <c r="I98" i="73"/>
  <c r="H98" i="73"/>
  <c r="I97" i="73"/>
  <c r="I96" i="73"/>
  <c r="H96" i="73"/>
  <c r="I95" i="73"/>
  <c r="H95" i="73"/>
  <c r="I94" i="73"/>
  <c r="H94" i="73"/>
  <c r="I93" i="73"/>
  <c r="H93" i="73"/>
  <c r="I92" i="73"/>
  <c r="H92" i="73"/>
  <c r="I91" i="73"/>
  <c r="H91" i="73"/>
  <c r="I90" i="73"/>
  <c r="H90" i="73"/>
  <c r="I89" i="73"/>
  <c r="I88" i="73"/>
  <c r="H88" i="73"/>
  <c r="I87" i="73"/>
  <c r="H87" i="73"/>
  <c r="I86" i="73"/>
  <c r="H86" i="73"/>
  <c r="I85" i="73"/>
  <c r="H85" i="73"/>
  <c r="I84" i="73"/>
  <c r="H84" i="73"/>
  <c r="I83" i="73"/>
  <c r="H83" i="73"/>
  <c r="I82" i="73"/>
  <c r="I81" i="73"/>
  <c r="H81" i="73"/>
  <c r="I80" i="73"/>
  <c r="H80" i="73"/>
  <c r="I79" i="73"/>
  <c r="H79" i="73"/>
  <c r="I78" i="73"/>
  <c r="H78" i="73"/>
  <c r="I77" i="73"/>
  <c r="H77" i="73"/>
  <c r="I76" i="73"/>
  <c r="H76" i="73"/>
  <c r="I75" i="73"/>
  <c r="H75" i="73"/>
  <c r="I74" i="73"/>
  <c r="I73" i="73"/>
  <c r="H73" i="73"/>
  <c r="I72" i="73"/>
  <c r="H72" i="73"/>
  <c r="I71" i="73"/>
  <c r="H71" i="73"/>
  <c r="I70" i="73"/>
  <c r="H70" i="73"/>
  <c r="I69" i="73"/>
  <c r="H69" i="73"/>
  <c r="I68" i="73"/>
  <c r="H68" i="73"/>
  <c r="I67" i="73"/>
  <c r="I66" i="73"/>
  <c r="H66" i="73"/>
  <c r="I65" i="73"/>
  <c r="H65" i="73"/>
  <c r="I64" i="73"/>
  <c r="H64" i="73"/>
  <c r="I63" i="73"/>
  <c r="H63" i="73"/>
  <c r="I62" i="73"/>
  <c r="H62" i="73"/>
  <c r="I61" i="73"/>
  <c r="H61" i="73"/>
  <c r="I60" i="73"/>
  <c r="H60" i="73"/>
  <c r="I59" i="73"/>
  <c r="I58" i="73"/>
  <c r="H58" i="73"/>
  <c r="I57" i="73"/>
  <c r="H57" i="73"/>
  <c r="I56" i="73"/>
  <c r="H56" i="73"/>
  <c r="I55" i="73"/>
  <c r="H55" i="73"/>
  <c r="I54" i="73"/>
  <c r="H54" i="73"/>
  <c r="I53" i="73"/>
  <c r="H53" i="73"/>
  <c r="I52" i="73"/>
  <c r="I51" i="73"/>
  <c r="H51" i="73"/>
  <c r="I50" i="73"/>
  <c r="H50" i="73"/>
  <c r="I49" i="73"/>
  <c r="H49" i="73"/>
  <c r="I48" i="73"/>
  <c r="H48" i="73"/>
  <c r="I47" i="73"/>
  <c r="H47" i="73"/>
  <c r="I46" i="73"/>
  <c r="H46" i="73"/>
  <c r="I45" i="73"/>
  <c r="H45" i="73"/>
  <c r="I44" i="73"/>
  <c r="I43" i="73"/>
  <c r="H43" i="73"/>
  <c r="I42" i="73"/>
  <c r="H42" i="73"/>
  <c r="I41" i="73"/>
  <c r="H41" i="73"/>
  <c r="I40" i="73"/>
  <c r="H40" i="73"/>
  <c r="I39" i="73"/>
  <c r="H39" i="73"/>
  <c r="I38" i="73"/>
  <c r="H38" i="73"/>
  <c r="I37" i="73"/>
  <c r="I36" i="73"/>
  <c r="H36" i="73"/>
  <c r="I35" i="73"/>
  <c r="H35" i="73"/>
  <c r="I34" i="73"/>
  <c r="H34" i="73"/>
  <c r="I33" i="73"/>
  <c r="H33" i="73"/>
  <c r="I32" i="73"/>
  <c r="H32" i="73"/>
  <c r="I31" i="73"/>
  <c r="H31" i="73"/>
  <c r="I30" i="73"/>
  <c r="H30" i="73"/>
  <c r="I29" i="73"/>
  <c r="I28" i="73"/>
  <c r="H28" i="73"/>
  <c r="I27" i="73"/>
  <c r="H27" i="73"/>
  <c r="I26" i="73"/>
  <c r="H26" i="73"/>
  <c r="I25" i="73"/>
  <c r="H25" i="73"/>
  <c r="I24" i="73"/>
  <c r="H24" i="73"/>
  <c r="I23" i="73"/>
  <c r="H23" i="73"/>
  <c r="I22" i="73"/>
  <c r="I21" i="73"/>
  <c r="H21" i="73"/>
  <c r="I20" i="73"/>
  <c r="H20" i="73"/>
  <c r="I19" i="73"/>
  <c r="H19" i="73"/>
  <c r="I18" i="73"/>
  <c r="H18" i="73"/>
  <c r="I17" i="73"/>
  <c r="H17" i="73"/>
  <c r="I16" i="73"/>
  <c r="H16" i="73"/>
  <c r="I15" i="73"/>
  <c r="H15" i="73"/>
  <c r="I14" i="73"/>
  <c r="H14" i="73"/>
  <c r="I13" i="73"/>
  <c r="I12" i="73"/>
  <c r="H12" i="73"/>
  <c r="I11" i="73"/>
  <c r="H11" i="73"/>
  <c r="I10" i="73"/>
  <c r="H10" i="73"/>
  <c r="I9" i="73"/>
  <c r="H9" i="73"/>
  <c r="I8" i="73"/>
  <c r="H8" i="73"/>
  <c r="B16" i="73" a="1"/>
  <c r="B16" i="73" s="1"/>
  <c r="B15" i="73" a="1"/>
  <c r="B15" i="73" s="1"/>
  <c r="B14" i="73" a="1"/>
  <c r="B14" i="73" s="1"/>
  <c r="B13" i="73" a="1"/>
  <c r="B13" i="73" s="1"/>
  <c r="B12" i="73" a="1"/>
  <c r="B12" i="73" s="1"/>
  <c r="B11" i="73" a="1"/>
  <c r="B11" i="73" s="1"/>
  <c r="B10" i="73" a="1"/>
  <c r="B10" i="73" s="1"/>
  <c r="B9" i="73" a="1"/>
  <c r="B9" i="73" s="1"/>
  <c r="B8" i="73" a="1"/>
  <c r="B8" i="73" s="1"/>
  <c r="F9" i="73" l="1" a="1"/>
  <c r="F9" i="73" s="1"/>
  <c r="D9" i="73" a="1"/>
  <c r="D9" i="73" s="1"/>
  <c r="E9" i="73" a="1"/>
  <c r="E9" i="73" s="1"/>
  <c r="F13" i="73" a="1"/>
  <c r="F13" i="73" s="1"/>
  <c r="D13" i="73" a="1"/>
  <c r="D13" i="73" s="1"/>
  <c r="H13" i="73" s="1"/>
  <c r="E13" i="73" a="1"/>
  <c r="E13" i="73" s="1"/>
  <c r="F10" i="73" a="1"/>
  <c r="F10" i="73" s="1"/>
  <c r="D10" i="73" a="1"/>
  <c r="D10" i="73" s="1"/>
  <c r="E10" i="73" a="1"/>
  <c r="E10" i="73" s="1"/>
  <c r="F14" i="73" a="1"/>
  <c r="F14" i="73" s="1"/>
  <c r="D14" i="73" a="1"/>
  <c r="D14" i="73" s="1"/>
  <c r="E14" i="73" a="1"/>
  <c r="E14" i="73" s="1"/>
  <c r="F11" i="73" a="1"/>
  <c r="F11" i="73" s="1"/>
  <c r="D11" i="73" a="1"/>
  <c r="D11" i="73" s="1"/>
  <c r="E11" i="73" a="1"/>
  <c r="E11" i="73" s="1"/>
  <c r="F15" i="73" a="1"/>
  <c r="F15" i="73" s="1"/>
  <c r="D15" i="73" a="1"/>
  <c r="D15" i="73" s="1"/>
  <c r="E15" i="73" a="1"/>
  <c r="E15" i="73" s="1"/>
  <c r="F8" i="73" a="1"/>
  <c r="F8" i="73" s="1"/>
  <c r="D8" i="73" a="1"/>
  <c r="D8" i="73" s="1"/>
  <c r="E8" i="73" a="1"/>
  <c r="E8" i="73" s="1"/>
  <c r="F12" i="73" a="1"/>
  <c r="F12" i="73" s="1"/>
  <c r="D12" i="73" a="1"/>
  <c r="D12" i="73" s="1"/>
  <c r="E12" i="73" a="1"/>
  <c r="E12" i="73" s="1"/>
  <c r="F16" i="73" a="1"/>
  <c r="F16" i="73" s="1"/>
  <c r="D16" i="73" a="1"/>
  <c r="D16" i="73" s="1"/>
  <c r="E16" i="73" a="1"/>
  <c r="E16" i="73" s="1"/>
  <c r="F25" i="6"/>
  <c r="H25" i="6" s="1"/>
  <c r="F26" i="6" l="1"/>
  <c r="H26" i="6" s="1"/>
  <c r="F20" i="6"/>
  <c r="H20" i="6" s="1"/>
  <c r="F18" i="6"/>
  <c r="H18" i="6" s="1"/>
  <c r="F21" i="6"/>
  <c r="H21" i="6" s="1"/>
  <c r="F24" i="6"/>
  <c r="H24" i="6" s="1"/>
  <c r="F19" i="6"/>
  <c r="H19" i="6" s="1"/>
  <c r="F23" i="6"/>
  <c r="H23" i="6" s="1"/>
  <c r="F17" i="6"/>
  <c r="H17" i="6" s="1"/>
  <c r="F22" i="6"/>
  <c r="H22" i="6" s="1"/>
  <c r="F14" i="6"/>
  <c r="H14" i="6" s="1"/>
  <c r="F13" i="6"/>
  <c r="H13" i="6" s="1"/>
  <c r="F15" i="6"/>
  <c r="H15" i="6" s="1"/>
  <c r="F12" i="6"/>
  <c r="H12" i="6" s="1"/>
  <c r="F16" i="6"/>
  <c r="H16" i="6" s="1"/>
  <c r="F5" i="6"/>
  <c r="H5" i="6" s="1"/>
  <c r="F11" i="6"/>
  <c r="H11" i="6" s="1"/>
  <c r="F10" i="6"/>
  <c r="H10" i="6" s="1"/>
  <c r="F9" i="6"/>
  <c r="H9" i="6" s="1"/>
  <c r="F8" i="6"/>
  <c r="H8" i="6" s="1"/>
  <c r="F4" i="6"/>
  <c r="H4" i="6" s="1"/>
  <c r="F7" i="6"/>
  <c r="H7" i="6" s="1"/>
  <c r="F6" i="6"/>
  <c r="H6" i="6" s="1"/>
  <c r="K4" i="4" l="1"/>
  <c r="I7" i="73" s="1"/>
  <c r="K5" i="4"/>
  <c r="K6" i="4"/>
  <c r="K7" i="4"/>
  <c r="K8" i="4"/>
  <c r="K9" i="4"/>
  <c r="K10" i="4"/>
  <c r="K11" i="4"/>
  <c r="K12" i="4"/>
  <c r="L186" i="73" l="1"/>
  <c r="L184" i="73"/>
  <c r="L182" i="73"/>
  <c r="L180" i="73"/>
  <c r="L185" i="73"/>
  <c r="L183" i="73"/>
  <c r="L181" i="73"/>
  <c r="L179" i="73"/>
  <c r="L177" i="73"/>
  <c r="L176" i="73"/>
  <c r="L174" i="73"/>
  <c r="L178" i="73"/>
  <c r="L175" i="73"/>
  <c r="L169" i="73"/>
  <c r="L167" i="73"/>
  <c r="L165" i="73"/>
  <c r="L163" i="73"/>
  <c r="L170" i="73"/>
  <c r="L173" i="73"/>
  <c r="L168" i="73"/>
  <c r="L166" i="73"/>
  <c r="L164" i="73"/>
  <c r="L171" i="73"/>
  <c r="L162" i="73"/>
  <c r="L160" i="73"/>
  <c r="L158" i="73"/>
  <c r="L155" i="73"/>
  <c r="L153" i="73"/>
  <c r="L161" i="73"/>
  <c r="L159" i="73"/>
  <c r="L156" i="73"/>
  <c r="L154" i="73"/>
  <c r="L152" i="73"/>
  <c r="L151" i="73"/>
  <c r="L149" i="73"/>
  <c r="L147" i="73"/>
  <c r="L145" i="73"/>
  <c r="L143" i="73"/>
  <c r="L140" i="73"/>
  <c r="L138" i="73"/>
  <c r="L136" i="73"/>
  <c r="L134" i="73"/>
  <c r="L132" i="73"/>
  <c r="L150" i="73"/>
  <c r="L148" i="73"/>
  <c r="L146" i="73"/>
  <c r="L144" i="73"/>
  <c r="L141" i="73"/>
  <c r="L139" i="73"/>
  <c r="L137" i="73"/>
  <c r="L135" i="73"/>
  <c r="L133" i="73"/>
  <c r="L131" i="73"/>
  <c r="L130" i="73"/>
  <c r="L128" i="73"/>
  <c r="L125" i="73"/>
  <c r="L123" i="73"/>
  <c r="L121" i="73"/>
  <c r="L119" i="73"/>
  <c r="L117" i="73"/>
  <c r="L115" i="73"/>
  <c r="L113" i="73"/>
  <c r="L129" i="73"/>
  <c r="L126" i="73"/>
  <c r="L124" i="73"/>
  <c r="L122" i="73"/>
  <c r="L120" i="73"/>
  <c r="L118" i="73"/>
  <c r="L116" i="73"/>
  <c r="L114" i="73"/>
  <c r="L109" i="73"/>
  <c r="L105" i="73"/>
  <c r="L101" i="73"/>
  <c r="L96" i="73"/>
  <c r="L92" i="73"/>
  <c r="L88" i="73"/>
  <c r="L84" i="73"/>
  <c r="L79" i="73"/>
  <c r="L75" i="73"/>
  <c r="L71" i="73"/>
  <c r="L66" i="73"/>
  <c r="L62" i="73"/>
  <c r="L58" i="73"/>
  <c r="L54" i="73"/>
  <c r="L49" i="73"/>
  <c r="L45" i="73"/>
  <c r="L41" i="73"/>
  <c r="L36" i="73"/>
  <c r="L32" i="73"/>
  <c r="L28" i="73"/>
  <c r="L24" i="73"/>
  <c r="L110" i="73"/>
  <c r="L106" i="73"/>
  <c r="L102" i="73"/>
  <c r="L98" i="73"/>
  <c r="L93" i="73"/>
  <c r="L89" i="73"/>
  <c r="L85" i="73"/>
  <c r="L80" i="73"/>
  <c r="L76" i="73"/>
  <c r="L72" i="73"/>
  <c r="L68" i="73"/>
  <c r="L63" i="73"/>
  <c r="L59" i="73"/>
  <c r="L55" i="73"/>
  <c r="L50" i="73"/>
  <c r="L46" i="73"/>
  <c r="L42" i="73"/>
  <c r="L38" i="73"/>
  <c r="L33" i="73"/>
  <c r="L29" i="73"/>
  <c r="L25" i="73"/>
  <c r="L111" i="73"/>
  <c r="L107" i="73"/>
  <c r="L103" i="73"/>
  <c r="L99" i="73"/>
  <c r="L94" i="73"/>
  <c r="L90" i="73"/>
  <c r="L86" i="73"/>
  <c r="L81" i="73"/>
  <c r="L77" i="73"/>
  <c r="L73" i="73"/>
  <c r="L69" i="73"/>
  <c r="L64" i="73"/>
  <c r="L60" i="73"/>
  <c r="L56" i="73"/>
  <c r="L51" i="73"/>
  <c r="L47" i="73"/>
  <c r="L43" i="73"/>
  <c r="L39" i="73"/>
  <c r="L34" i="73"/>
  <c r="L30" i="73"/>
  <c r="L26" i="73"/>
  <c r="L108" i="73"/>
  <c r="L104" i="73"/>
  <c r="L100" i="73"/>
  <c r="L95" i="73"/>
  <c r="L91" i="73"/>
  <c r="L87" i="73"/>
  <c r="L83" i="73"/>
  <c r="L78" i="73"/>
  <c r="L74" i="73"/>
  <c r="L70" i="73"/>
  <c r="L65" i="73"/>
  <c r="L61" i="73"/>
  <c r="L57" i="73"/>
  <c r="L53" i="73"/>
  <c r="L48" i="73"/>
  <c r="L44" i="73"/>
  <c r="L40" i="73"/>
  <c r="L35" i="73"/>
  <c r="L31" i="73"/>
  <c r="L27" i="73"/>
  <c r="L23" i="73"/>
  <c r="B21" i="73" l="1" a="1"/>
  <c r="B21" i="73" s="1"/>
  <c r="B18" i="73" a="1"/>
  <c r="B18" i="73" s="1"/>
  <c r="B17" i="73" a="1"/>
  <c r="B17" i="73" s="1"/>
  <c r="B19" i="73" a="1"/>
  <c r="B19" i="73" s="1"/>
  <c r="B7" i="73" a="1"/>
  <c r="B7" i="73" s="1"/>
  <c r="B20" i="73" a="1"/>
  <c r="B20" i="73" s="1"/>
  <c r="L112" i="73" l="1"/>
  <c r="L127" i="73"/>
  <c r="L97" i="73"/>
  <c r="L37" i="73"/>
  <c r="L52" i="73"/>
  <c r="B65" i="73" a="1"/>
  <c r="B65" i="73" s="1"/>
  <c r="B61" i="73" a="1"/>
  <c r="B61" i="73" s="1"/>
  <c r="B57" i="73" a="1"/>
  <c r="B57" i="73" s="1"/>
  <c r="B53" i="73" a="1"/>
  <c r="B53" i="73" s="1"/>
  <c r="B64" i="73" a="1"/>
  <c r="B64" i="73" s="1"/>
  <c r="B60" i="73" a="1"/>
  <c r="B60" i="73" s="1"/>
  <c r="B56" i="73" a="1"/>
  <c r="B56" i="73" s="1"/>
  <c r="B63" i="73" a="1"/>
  <c r="B63" i="73" s="1"/>
  <c r="B55" i="73" a="1"/>
  <c r="B55" i="73" s="1"/>
  <c r="B52" i="73" a="1"/>
  <c r="B52" i="73" s="1"/>
  <c r="B66" i="73" a="1"/>
  <c r="B66" i="73" s="1"/>
  <c r="B62" i="73" a="1"/>
  <c r="B62" i="73" s="1"/>
  <c r="B54" i="73" a="1"/>
  <c r="B54" i="73" s="1"/>
  <c r="B59" i="73" a="1"/>
  <c r="B59" i="73" s="1"/>
  <c r="B58" i="73" a="1"/>
  <c r="B58" i="73" s="1"/>
  <c r="L22" i="73"/>
  <c r="L82" i="73"/>
  <c r="B96" i="73" a="1"/>
  <c r="B96" i="73" s="1"/>
  <c r="B92" i="73" a="1"/>
  <c r="B92" i="73" s="1"/>
  <c r="B88" i="73" a="1"/>
  <c r="B88" i="73" s="1"/>
  <c r="B84" i="73" a="1"/>
  <c r="B84" i="73" s="1"/>
  <c r="B95" i="73" a="1"/>
  <c r="B95" i="73" s="1"/>
  <c r="B91" i="73" a="1"/>
  <c r="B91" i="73" s="1"/>
  <c r="B87" i="73" a="1"/>
  <c r="B87" i="73" s="1"/>
  <c r="B83" i="73" a="1"/>
  <c r="B83" i="73" s="1"/>
  <c r="B94" i="73" a="1"/>
  <c r="B94" i="73" s="1"/>
  <c r="B86" i="73" a="1"/>
  <c r="B86" i="73" s="1"/>
  <c r="B90" i="73" a="1"/>
  <c r="B90" i="73" s="1"/>
  <c r="B89" i="73" a="1"/>
  <c r="B89" i="73" s="1"/>
  <c r="B93" i="73" a="1"/>
  <c r="B93" i="73" s="1"/>
  <c r="B85" i="73" a="1"/>
  <c r="B85" i="73" s="1"/>
  <c r="B82" i="73" a="1"/>
  <c r="B82" i="73" s="1"/>
  <c r="L67" i="73"/>
  <c r="B81" i="73" a="1"/>
  <c r="B81" i="73" s="1"/>
  <c r="B77" i="73" a="1"/>
  <c r="B77" i="73" s="1"/>
  <c r="B73" i="73" a="1"/>
  <c r="B73" i="73" s="1"/>
  <c r="B69" i="73" a="1"/>
  <c r="B69" i="73" s="1"/>
  <c r="B80" i="73" a="1"/>
  <c r="B80" i="73" s="1"/>
  <c r="B76" i="73" a="1"/>
  <c r="B76" i="73" s="1"/>
  <c r="B72" i="73" a="1"/>
  <c r="B72" i="73" s="1"/>
  <c r="B68" i="73" a="1"/>
  <c r="B68" i="73" s="1"/>
  <c r="B79" i="73" a="1"/>
  <c r="B79" i="73" s="1"/>
  <c r="B71" i="73" a="1"/>
  <c r="B71" i="73" s="1"/>
  <c r="B67" i="73" a="1"/>
  <c r="B67" i="73" s="1"/>
  <c r="B78" i="73" a="1"/>
  <c r="B78" i="73" s="1"/>
  <c r="B70" i="73" a="1"/>
  <c r="B70" i="73" s="1"/>
  <c r="B75" i="73" a="1"/>
  <c r="B75" i="73" s="1"/>
  <c r="B74" i="73" a="1"/>
  <c r="B74" i="73" s="1"/>
  <c r="B104" i="73" a="1"/>
  <c r="B104" i="73" s="1"/>
  <c r="F18" i="73" a="1"/>
  <c r="F18" i="73" s="1"/>
  <c r="E18" i="73" a="1"/>
  <c r="E18" i="73" s="1"/>
  <c r="D18" i="73" a="1"/>
  <c r="D18" i="73" s="1"/>
  <c r="F19" i="73" a="1"/>
  <c r="F19" i="73" s="1"/>
  <c r="D19" i="73" a="1"/>
  <c r="D19" i="73" s="1"/>
  <c r="E19" i="73" a="1"/>
  <c r="E19" i="73" s="1"/>
  <c r="F21" i="73" a="1"/>
  <c r="F21" i="73" s="1"/>
  <c r="E21" i="73" a="1"/>
  <c r="E21" i="73" s="1"/>
  <c r="D21" i="73" a="1"/>
  <c r="D21" i="73" s="1"/>
  <c r="F7" i="73" a="1"/>
  <c r="F7" i="73" s="1"/>
  <c r="D7" i="73" a="1"/>
  <c r="D7" i="73" s="1"/>
  <c r="E7" i="73" a="1"/>
  <c r="E7" i="73" s="1"/>
  <c r="F17" i="73" a="1"/>
  <c r="F17" i="73" s="1"/>
  <c r="E17" i="73" a="1"/>
  <c r="E17" i="73" s="1"/>
  <c r="D17" i="73" a="1"/>
  <c r="D17" i="73" s="1"/>
  <c r="F20" i="73" a="1"/>
  <c r="F20" i="73" s="1"/>
  <c r="E20" i="73" a="1"/>
  <c r="E20" i="73" s="1"/>
  <c r="D20" i="73" a="1"/>
  <c r="D20" i="73" s="1"/>
  <c r="B107" i="73" a="1"/>
  <c r="B107" i="73" s="1"/>
  <c r="B101" i="73" a="1"/>
  <c r="B101" i="73" s="1"/>
  <c r="B97" i="73" a="1"/>
  <c r="B97" i="73" s="1"/>
  <c r="B106" i="73" a="1"/>
  <c r="B106" i="73" s="1"/>
  <c r="B105" i="73" a="1"/>
  <c r="B105" i="73" s="1"/>
  <c r="B99" i="73" a="1"/>
  <c r="B99" i="73" s="1"/>
  <c r="B110" i="73" a="1"/>
  <c r="B110" i="73" s="1"/>
  <c r="B22" i="73" a="1"/>
  <c r="B22" i="73" s="1"/>
  <c r="B35" i="73" a="1"/>
  <c r="B35" i="73" s="1"/>
  <c r="B29" i="73" a="1"/>
  <c r="B29" i="73" s="1"/>
  <c r="B34" i="73" a="1"/>
  <c r="B34" i="73" s="1"/>
  <c r="B33" i="73" a="1"/>
  <c r="B33" i="73" s="1"/>
  <c r="B28" i="73" a="1"/>
  <c r="B28" i="73" s="1"/>
  <c r="B24" i="73" a="1"/>
  <c r="B24" i="73" s="1"/>
  <c r="B27" i="73" a="1"/>
  <c r="B27" i="73" s="1"/>
  <c r="B31" i="73" a="1"/>
  <c r="B31" i="73" s="1"/>
  <c r="B25" i="73" a="1"/>
  <c r="B25" i="73" s="1"/>
  <c r="B36" i="73" a="1"/>
  <c r="B36" i="73" s="1"/>
  <c r="B23" i="73" a="1"/>
  <c r="B23" i="73" s="1"/>
  <c r="B32" i="73" a="1"/>
  <c r="B32" i="73" s="1"/>
  <c r="B26" i="73" a="1"/>
  <c r="B26" i="73" s="1"/>
  <c r="B30" i="73" a="1"/>
  <c r="B30" i="73" s="1"/>
  <c r="B48" i="73" a="1"/>
  <c r="B48" i="73" s="1"/>
  <c r="B46" i="73" a="1"/>
  <c r="B46" i="73" s="1"/>
  <c r="B45" i="73" a="1"/>
  <c r="B45" i="73" s="1"/>
  <c r="B50" i="73" a="1"/>
  <c r="B50" i="73" s="1"/>
  <c r="B43" i="73" a="1"/>
  <c r="B43" i="73" s="1"/>
  <c r="B49" i="73" a="1"/>
  <c r="B49" i="73" s="1"/>
  <c r="B51" i="73" a="1"/>
  <c r="B51" i="73" s="1"/>
  <c r="B37" i="73" a="1"/>
  <c r="B37" i="73" s="1"/>
  <c r="B39" i="73" a="1"/>
  <c r="B39" i="73" s="1"/>
  <c r="B42" i="73" a="1"/>
  <c r="B42" i="73" s="1"/>
  <c r="B41" i="73" a="1"/>
  <c r="B41" i="73" s="1"/>
  <c r="B38" i="73" a="1"/>
  <c r="B38" i="73" s="1"/>
  <c r="B40" i="73" a="1"/>
  <c r="B40" i="73" s="1"/>
  <c r="B44" i="73" a="1"/>
  <c r="B44" i="73" s="1"/>
  <c r="B47" i="73" a="1"/>
  <c r="B47" i="73" s="1"/>
  <c r="B109" i="73" a="1"/>
  <c r="B109" i="73" s="1"/>
  <c r="B98" i="73" a="1"/>
  <c r="B98" i="73" s="1"/>
  <c r="B102" i="73" a="1"/>
  <c r="B102" i="73" s="1"/>
  <c r="B108" i="73" a="1"/>
  <c r="B108" i="73" s="1"/>
  <c r="B111" i="73" a="1"/>
  <c r="B111" i="73" s="1"/>
  <c r="B100" i="73" a="1"/>
  <c r="B100" i="73" s="1"/>
  <c r="B103" i="73" a="1"/>
  <c r="B103" i="73" s="1"/>
  <c r="H7" i="73" l="1"/>
  <c r="J7" i="73" s="1"/>
  <c r="J14" i="73"/>
  <c r="J8" i="73"/>
  <c r="J13" i="73"/>
  <c r="J12" i="73"/>
  <c r="J9" i="73"/>
  <c r="J11" i="73"/>
  <c r="J10" i="73"/>
  <c r="J16" i="73"/>
  <c r="J20" i="73"/>
  <c r="J17" i="73"/>
  <c r="J15" i="73"/>
  <c r="J21" i="73"/>
  <c r="J19" i="73"/>
  <c r="J18" i="73"/>
  <c r="L172" i="73"/>
  <c r="L157" i="73"/>
  <c r="L142" i="73"/>
  <c r="E103" i="73" a="1"/>
  <c r="E103" i="73" s="1"/>
  <c r="D103" i="73" a="1"/>
  <c r="D103" i="73" s="1"/>
  <c r="F103" i="73" a="1"/>
  <c r="F103" i="73" s="1"/>
  <c r="D100" i="73" a="1"/>
  <c r="D100" i="73" s="1"/>
  <c r="F100" i="73" a="1"/>
  <c r="F100" i="73" s="1"/>
  <c r="E100" i="73" a="1"/>
  <c r="E100" i="73" s="1"/>
  <c r="E111" i="73" a="1"/>
  <c r="E111" i="73" s="1"/>
  <c r="D111" i="73" a="1"/>
  <c r="D111" i="73" s="1"/>
  <c r="F111" i="73" a="1"/>
  <c r="F111" i="73" s="1"/>
  <c r="D108" i="73" a="1"/>
  <c r="D108" i="73" s="1"/>
  <c r="F108" i="73" a="1"/>
  <c r="F108" i="73" s="1"/>
  <c r="E108" i="73" a="1"/>
  <c r="E108" i="73" s="1"/>
  <c r="D102" i="73" a="1"/>
  <c r="D102" i="73" s="1"/>
  <c r="F102" i="73" a="1"/>
  <c r="F102" i="73" s="1"/>
  <c r="E102" i="73" a="1"/>
  <c r="E102" i="73" s="1"/>
  <c r="D98" i="73" a="1"/>
  <c r="D98" i="73" s="1"/>
  <c r="F98" i="73" a="1"/>
  <c r="F98" i="73" s="1"/>
  <c r="E98" i="73" a="1"/>
  <c r="E98" i="73" s="1"/>
  <c r="E109" i="73" a="1"/>
  <c r="E109" i="73" s="1"/>
  <c r="D109" i="73" a="1"/>
  <c r="D109" i="73" s="1"/>
  <c r="F109" i="73" a="1"/>
  <c r="F109" i="73" s="1"/>
  <c r="D110" i="73" a="1"/>
  <c r="D110" i="73" s="1"/>
  <c r="F110" i="73" a="1"/>
  <c r="F110" i="73" s="1"/>
  <c r="E110" i="73" a="1"/>
  <c r="E110" i="73" s="1"/>
  <c r="E99" i="73" a="1"/>
  <c r="E99" i="73" s="1"/>
  <c r="D99" i="73" a="1"/>
  <c r="D99" i="73" s="1"/>
  <c r="F99" i="73" a="1"/>
  <c r="F99" i="73" s="1"/>
  <c r="E105" i="73" a="1"/>
  <c r="E105" i="73" s="1"/>
  <c r="D105" i="73" a="1"/>
  <c r="D105" i="73" s="1"/>
  <c r="F105" i="73" a="1"/>
  <c r="F105" i="73" s="1"/>
  <c r="D106" i="73" a="1"/>
  <c r="D106" i="73" s="1"/>
  <c r="F106" i="73" a="1"/>
  <c r="F106" i="73" s="1"/>
  <c r="E106" i="73" a="1"/>
  <c r="E106" i="73" s="1"/>
  <c r="D97" i="73" a="1"/>
  <c r="D97" i="73" s="1"/>
  <c r="H97" i="73" s="1"/>
  <c r="J97" i="73" s="1"/>
  <c r="F97" i="73" a="1"/>
  <c r="F97" i="73" s="1"/>
  <c r="E97" i="73" a="1"/>
  <c r="E97" i="73" s="1"/>
  <c r="E101" i="73" a="1"/>
  <c r="E101" i="73" s="1"/>
  <c r="D101" i="73" a="1"/>
  <c r="D101" i="73" s="1"/>
  <c r="F101" i="73" a="1"/>
  <c r="F101" i="73" s="1"/>
  <c r="E107" i="73" a="1"/>
  <c r="E107" i="73" s="1"/>
  <c r="D107" i="73" a="1"/>
  <c r="D107" i="73" s="1"/>
  <c r="F107" i="73" a="1"/>
  <c r="F107" i="73" s="1"/>
  <c r="D104" i="73" a="1"/>
  <c r="D104" i="73" s="1"/>
  <c r="H104" i="73" s="1"/>
  <c r="J104" i="73" s="1"/>
  <c r="F104" i="73" a="1"/>
  <c r="F104" i="73" s="1"/>
  <c r="E104" i="73" a="1"/>
  <c r="E104" i="73" s="1"/>
  <c r="B162" i="73" a="1"/>
  <c r="B162" i="73" s="1"/>
  <c r="B170" i="73" a="1"/>
  <c r="B170" i="73" s="1"/>
  <c r="B163" i="73" a="1"/>
  <c r="B163" i="73" s="1"/>
  <c r="B171" i="73" a="1"/>
  <c r="B171" i="73" s="1"/>
  <c r="B160" i="73" a="1"/>
  <c r="B160" i="73" s="1"/>
  <c r="B165" i="73" a="1"/>
  <c r="B165" i="73" s="1"/>
  <c r="B168" i="73" a="1"/>
  <c r="B168" i="73" s="1"/>
  <c r="B158" i="73" a="1"/>
  <c r="B158" i="73" s="1"/>
  <c r="B166" i="73" a="1"/>
  <c r="B166" i="73" s="1"/>
  <c r="B161" i="73" a="1"/>
  <c r="B161" i="73" s="1"/>
  <c r="B164" i="73" a="1"/>
  <c r="B164" i="73" s="1"/>
  <c r="B169" i="73" a="1"/>
  <c r="B169" i="73" s="1"/>
  <c r="B157" i="73" a="1"/>
  <c r="B157" i="73" s="1"/>
  <c r="B159" i="73" a="1"/>
  <c r="B159" i="73" s="1"/>
  <c r="B167" i="73" a="1"/>
  <c r="B167" i="73" s="1"/>
  <c r="B128" i="73" a="1"/>
  <c r="B128" i="73" s="1"/>
  <c r="B136" i="73" a="1"/>
  <c r="B136" i="73" s="1"/>
  <c r="B135" i="73" a="1"/>
  <c r="B135" i="73" s="1"/>
  <c r="B129" i="73" a="1"/>
  <c r="B129" i="73" s="1"/>
  <c r="B134" i="73" a="1"/>
  <c r="B134" i="73" s="1"/>
  <c r="B137" i="73" a="1"/>
  <c r="B137" i="73" s="1"/>
  <c r="B127" i="73" a="1"/>
  <c r="B127" i="73" s="1"/>
  <c r="B132" i="73" a="1"/>
  <c r="B132" i="73" s="1"/>
  <c r="B140" i="73" a="1"/>
  <c r="B140" i="73" s="1"/>
  <c r="B130" i="73" a="1"/>
  <c r="B130" i="73" s="1"/>
  <c r="B133" i="73" a="1"/>
  <c r="B133" i="73" s="1"/>
  <c r="B138" i="73" a="1"/>
  <c r="B138" i="73" s="1"/>
  <c r="B141" i="73" a="1"/>
  <c r="B141" i="73" s="1"/>
  <c r="B131" i="73" a="1"/>
  <c r="B131" i="73" s="1"/>
  <c r="B139" i="73" a="1"/>
  <c r="B139" i="73" s="1"/>
  <c r="B183" i="73" a="1"/>
  <c r="B183" i="73" s="1"/>
  <c r="B172" i="73" a="1"/>
  <c r="B172" i="73" s="1"/>
  <c r="B174" i="73" a="1"/>
  <c r="B174" i="73" s="1"/>
  <c r="B176" i="73" a="1"/>
  <c r="B176" i="73" s="1"/>
  <c r="B178" i="73" a="1"/>
  <c r="B178" i="73" s="1"/>
  <c r="B180" i="73" a="1"/>
  <c r="B180" i="73" s="1"/>
  <c r="B182" i="73" a="1"/>
  <c r="B182" i="73" s="1"/>
  <c r="B186" i="73" a="1"/>
  <c r="B186" i="73" s="1"/>
  <c r="B184" i="73" a="1"/>
  <c r="B184" i="73" s="1"/>
  <c r="B173" i="73" a="1"/>
  <c r="B173" i="73" s="1"/>
  <c r="B175" i="73" a="1"/>
  <c r="B175" i="73" s="1"/>
  <c r="B177" i="73" a="1"/>
  <c r="B177" i="73" s="1"/>
  <c r="B179" i="73" a="1"/>
  <c r="B179" i="73" s="1"/>
  <c r="B181" i="73" a="1"/>
  <c r="B181" i="73" s="1"/>
  <c r="B185" i="73" a="1"/>
  <c r="B185" i="73" s="1"/>
  <c r="B125" i="73" a="1"/>
  <c r="B125" i="73" s="1"/>
  <c r="B121" i="73" a="1"/>
  <c r="B121" i="73" s="1"/>
  <c r="B117" i="73" a="1"/>
  <c r="B117" i="73" s="1"/>
  <c r="B113" i="73" a="1"/>
  <c r="B113" i="73" s="1"/>
  <c r="B124" i="73" a="1"/>
  <c r="B124" i="73" s="1"/>
  <c r="B120" i="73" a="1"/>
  <c r="B120" i="73" s="1"/>
  <c r="B116" i="73" a="1"/>
  <c r="B116" i="73" s="1"/>
  <c r="B112" i="73" a="1"/>
  <c r="B112" i="73" s="1"/>
  <c r="B123" i="73" a="1"/>
  <c r="B123" i="73" s="1"/>
  <c r="B119" i="73" a="1"/>
  <c r="B119" i="73" s="1"/>
  <c r="B115" i="73" a="1"/>
  <c r="B115" i="73" s="1"/>
  <c r="B126" i="73" a="1"/>
  <c r="B126" i="73" s="1"/>
  <c r="B122" i="73" a="1"/>
  <c r="B122" i="73" s="1"/>
  <c r="B118" i="73" a="1"/>
  <c r="B118" i="73" s="1"/>
  <c r="B114" i="73" a="1"/>
  <c r="B114" i="73" s="1"/>
  <c r="B149" i="73" a="1"/>
  <c r="B149" i="73" s="1"/>
  <c r="B151" i="73" a="1"/>
  <c r="B151" i="73" s="1"/>
  <c r="B143" i="73" a="1"/>
  <c r="B143" i="73" s="1"/>
  <c r="B156" i="73" a="1"/>
  <c r="B156" i="73" s="1"/>
  <c r="B152" i="73" a="1"/>
  <c r="B152" i="73" s="1"/>
  <c r="B148" i="73" a="1"/>
  <c r="B148" i="73" s="1"/>
  <c r="B144" i="73" a="1"/>
  <c r="B144" i="73" s="1"/>
  <c r="B155" i="73" a="1"/>
  <c r="B155" i="73" s="1"/>
  <c r="B147" i="73" a="1"/>
  <c r="B147" i="73" s="1"/>
  <c r="B154" i="73" a="1"/>
  <c r="B154" i="73" s="1"/>
  <c r="B150" i="73" a="1"/>
  <c r="B150" i="73" s="1"/>
  <c r="B146" i="73" a="1"/>
  <c r="B146" i="73" s="1"/>
  <c r="B142" i="73" a="1"/>
  <c r="B142" i="73" s="1"/>
  <c r="B153" i="73" a="1"/>
  <c r="B153" i="73" s="1"/>
  <c r="B145" i="73" a="1"/>
  <c r="B145" i="73" s="1"/>
  <c r="F47" i="73" a="1"/>
  <c r="F47" i="73" s="1"/>
  <c r="E47" i="73" a="1"/>
  <c r="E47" i="73" s="1"/>
  <c r="D47" i="73" a="1"/>
  <c r="D47" i="73" s="1"/>
  <c r="F44" i="73" a="1"/>
  <c r="F44" i="73" s="1"/>
  <c r="E44" i="73" a="1"/>
  <c r="E44" i="73" s="1"/>
  <c r="D44" i="73" a="1"/>
  <c r="D44" i="73" s="1"/>
  <c r="H44" i="73" s="1"/>
  <c r="J44" i="73" s="1"/>
  <c r="F40" i="73" a="1"/>
  <c r="F40" i="73" s="1"/>
  <c r="E40" i="73" a="1"/>
  <c r="E40" i="73" s="1"/>
  <c r="D40" i="73" a="1"/>
  <c r="D40" i="73" s="1"/>
  <c r="E38" i="73" a="1"/>
  <c r="E38" i="73" s="1"/>
  <c r="D38" i="73" a="1"/>
  <c r="D38" i="73" s="1"/>
  <c r="F38" i="73" a="1"/>
  <c r="F38" i="73" s="1"/>
  <c r="D41" i="73" a="1"/>
  <c r="D41" i="73" s="1"/>
  <c r="E41" i="73" a="1"/>
  <c r="E41" i="73" s="1"/>
  <c r="F41" i="73" a="1"/>
  <c r="F41" i="73" s="1"/>
  <c r="E42" i="73" a="1"/>
  <c r="E42" i="73" s="1"/>
  <c r="D42" i="73" a="1"/>
  <c r="D42" i="73" s="1"/>
  <c r="F42" i="73" a="1"/>
  <c r="F42" i="73" s="1"/>
  <c r="F39" i="73" a="1"/>
  <c r="F39" i="73" s="1"/>
  <c r="E39" i="73" a="1"/>
  <c r="E39" i="73" s="1"/>
  <c r="D39" i="73" a="1"/>
  <c r="D39" i="73" s="1"/>
  <c r="D37" i="73" a="1"/>
  <c r="D37" i="73" s="1"/>
  <c r="E37" i="73" a="1"/>
  <c r="E37" i="73" s="1"/>
  <c r="F37" i="73" a="1"/>
  <c r="F37" i="73" s="1"/>
  <c r="F51" i="73" a="1"/>
  <c r="F51" i="73" s="1"/>
  <c r="E51" i="73" a="1"/>
  <c r="E51" i="73" s="1"/>
  <c r="D51" i="73" a="1"/>
  <c r="D51" i="73" s="1"/>
  <c r="D49" i="73" a="1"/>
  <c r="D49" i="73" s="1"/>
  <c r="F49" i="73" a="1"/>
  <c r="F49" i="73" s="1"/>
  <c r="E49" i="73" a="1"/>
  <c r="E49" i="73" s="1"/>
  <c r="F43" i="73" a="1"/>
  <c r="F43" i="73" s="1"/>
  <c r="E43" i="73" a="1"/>
  <c r="E43" i="73" s="1"/>
  <c r="D43" i="73" a="1"/>
  <c r="D43" i="73" s="1"/>
  <c r="E50" i="73" a="1"/>
  <c r="E50" i="73" s="1"/>
  <c r="D50" i="73" a="1"/>
  <c r="D50" i="73" s="1"/>
  <c r="F50" i="73" a="1"/>
  <c r="F50" i="73" s="1"/>
  <c r="D45" i="73" a="1"/>
  <c r="D45" i="73" s="1"/>
  <c r="F45" i="73" a="1"/>
  <c r="F45" i="73" s="1"/>
  <c r="E45" i="73" a="1"/>
  <c r="E45" i="73" s="1"/>
  <c r="E46" i="73" a="1"/>
  <c r="E46" i="73" s="1"/>
  <c r="D46" i="73" a="1"/>
  <c r="D46" i="73" s="1"/>
  <c r="F46" i="73" a="1"/>
  <c r="F46" i="73" s="1"/>
  <c r="F48" i="73" a="1"/>
  <c r="F48" i="73" s="1"/>
  <c r="E48" i="73" a="1"/>
  <c r="E48" i="73" s="1"/>
  <c r="D48" i="73" a="1"/>
  <c r="D48" i="73" s="1"/>
  <c r="D30" i="73" a="1"/>
  <c r="D30" i="73" s="1"/>
  <c r="J30" i="73" s="1"/>
  <c r="F30" i="73" a="1"/>
  <c r="F30" i="73" s="1"/>
  <c r="E30" i="73" a="1"/>
  <c r="E30" i="73" s="1"/>
  <c r="D26" i="73" a="1"/>
  <c r="D26" i="73" s="1"/>
  <c r="J26" i="73" s="1"/>
  <c r="F26" i="73" a="1"/>
  <c r="F26" i="73" s="1"/>
  <c r="E26" i="73" a="1"/>
  <c r="E26" i="73" s="1"/>
  <c r="D32" i="73" a="1"/>
  <c r="D32" i="73" s="1"/>
  <c r="J32" i="73" s="1"/>
  <c r="F32" i="73" a="1"/>
  <c r="F32" i="73" s="1"/>
  <c r="E32" i="73" a="1"/>
  <c r="E32" i="73" s="1"/>
  <c r="D23" i="73" a="1"/>
  <c r="D23" i="73" s="1"/>
  <c r="J23" i="73" s="1"/>
  <c r="F23" i="73" a="1"/>
  <c r="F23" i="73" s="1"/>
  <c r="E23" i="73" a="1"/>
  <c r="E23" i="73" s="1"/>
  <c r="D36" i="73" a="1"/>
  <c r="D36" i="73" s="1"/>
  <c r="J36" i="73" s="1"/>
  <c r="F36" i="73" a="1"/>
  <c r="F36" i="73" s="1"/>
  <c r="E36" i="73" a="1"/>
  <c r="E36" i="73" s="1"/>
  <c r="D25" i="73" a="1"/>
  <c r="D25" i="73" s="1"/>
  <c r="J25" i="73" s="1"/>
  <c r="F25" i="73" a="1"/>
  <c r="F25" i="73" s="1"/>
  <c r="E25" i="73" a="1"/>
  <c r="E25" i="73" s="1"/>
  <c r="D31" i="73" a="1"/>
  <c r="D31" i="73" s="1"/>
  <c r="J31" i="73" s="1"/>
  <c r="F31" i="73" a="1"/>
  <c r="F31" i="73" s="1"/>
  <c r="E31" i="73" a="1"/>
  <c r="E31" i="73" s="1"/>
  <c r="D27" i="73" a="1"/>
  <c r="D27" i="73" s="1"/>
  <c r="J27" i="73" s="1"/>
  <c r="F27" i="73" a="1"/>
  <c r="F27" i="73" s="1"/>
  <c r="E27" i="73" a="1"/>
  <c r="E27" i="73" s="1"/>
  <c r="D24" i="73" a="1"/>
  <c r="D24" i="73" s="1"/>
  <c r="F24" i="73" a="1"/>
  <c r="F24" i="73" s="1"/>
  <c r="E24" i="73" a="1"/>
  <c r="E24" i="73" s="1"/>
  <c r="D28" i="73" a="1"/>
  <c r="D28" i="73" s="1"/>
  <c r="J28" i="73" s="1"/>
  <c r="F28" i="73" a="1"/>
  <c r="F28" i="73" s="1"/>
  <c r="E28" i="73" a="1"/>
  <c r="E28" i="73" s="1"/>
  <c r="D33" i="73" a="1"/>
  <c r="D33" i="73" s="1"/>
  <c r="J33" i="73" s="1"/>
  <c r="F33" i="73" a="1"/>
  <c r="F33" i="73" s="1"/>
  <c r="E33" i="73" a="1"/>
  <c r="E33" i="73" s="1"/>
  <c r="D34" i="73" a="1"/>
  <c r="D34" i="73" s="1"/>
  <c r="J34" i="73" s="1"/>
  <c r="F34" i="73" a="1"/>
  <c r="F34" i="73" s="1"/>
  <c r="E34" i="73" a="1"/>
  <c r="E34" i="73" s="1"/>
  <c r="D29" i="73" a="1"/>
  <c r="D29" i="73" s="1"/>
  <c r="F29" i="73" a="1"/>
  <c r="F29" i="73" s="1"/>
  <c r="E29" i="73" a="1"/>
  <c r="E29" i="73" s="1"/>
  <c r="D35" i="73" a="1"/>
  <c r="D35" i="73" s="1"/>
  <c r="J35" i="73" s="1"/>
  <c r="F35" i="73" a="1"/>
  <c r="F35" i="73" s="1"/>
  <c r="E35" i="73" a="1"/>
  <c r="E35" i="73" s="1"/>
  <c r="D22" i="73" a="1"/>
  <c r="D22" i="73" s="1"/>
  <c r="F22" i="73" a="1"/>
  <c r="F22" i="73" s="1"/>
  <c r="E22" i="73" a="1"/>
  <c r="E22" i="73" s="1"/>
  <c r="F74" i="73" a="1"/>
  <c r="F74" i="73" s="1"/>
  <c r="E74" i="73" a="1"/>
  <c r="E74" i="73" s="1"/>
  <c r="D74" i="73" a="1"/>
  <c r="D74" i="73" s="1"/>
  <c r="H74" i="73" s="1"/>
  <c r="J74" i="73" s="1"/>
  <c r="E75" i="73" a="1"/>
  <c r="E75" i="73" s="1"/>
  <c r="D75" i="73" a="1"/>
  <c r="D75" i="73" s="1"/>
  <c r="F75" i="73" a="1"/>
  <c r="F75" i="73" s="1"/>
  <c r="D70" i="73" a="1"/>
  <c r="D70" i="73" s="1"/>
  <c r="F70" i="73" a="1"/>
  <c r="F70" i="73" s="1"/>
  <c r="E70" i="73" a="1"/>
  <c r="E70" i="73" s="1"/>
  <c r="F78" i="73" a="1"/>
  <c r="F78" i="73" s="1"/>
  <c r="D78" i="73" a="1"/>
  <c r="D78" i="73" s="1"/>
  <c r="E78" i="73" a="1"/>
  <c r="E78" i="73" s="1"/>
  <c r="E67" i="73" a="1"/>
  <c r="E67" i="73" s="1"/>
  <c r="F67" i="73" a="1"/>
  <c r="F67" i="73" s="1"/>
  <c r="D67" i="73" a="1"/>
  <c r="D67" i="73" s="1"/>
  <c r="H67" i="73" s="1"/>
  <c r="J67" i="73" s="1"/>
  <c r="D71" i="73" a="1"/>
  <c r="D71" i="73" s="1"/>
  <c r="F71" i="73" a="1"/>
  <c r="F71" i="73" s="1"/>
  <c r="E71" i="73" a="1"/>
  <c r="E71" i="73" s="1"/>
  <c r="D79" i="73" a="1"/>
  <c r="D79" i="73" s="1"/>
  <c r="F79" i="73" a="1"/>
  <c r="F79" i="73" s="1"/>
  <c r="E79" i="73" a="1"/>
  <c r="E79" i="73" s="1"/>
  <c r="E68" i="73" a="1"/>
  <c r="E68" i="73" s="1"/>
  <c r="D68" i="73" a="1"/>
  <c r="D68" i="73" s="1"/>
  <c r="F68" i="73" a="1"/>
  <c r="F68" i="73" s="1"/>
  <c r="D72" i="73" a="1"/>
  <c r="D72" i="73" s="1"/>
  <c r="F72" i="73" a="1"/>
  <c r="F72" i="73" s="1"/>
  <c r="E72" i="73" a="1"/>
  <c r="E72" i="73" s="1"/>
  <c r="E76" i="73" a="1"/>
  <c r="E76" i="73" s="1"/>
  <c r="D76" i="73" a="1"/>
  <c r="D76" i="73" s="1"/>
  <c r="F76" i="73" a="1"/>
  <c r="F76" i="73" s="1"/>
  <c r="D80" i="73" a="1"/>
  <c r="D80" i="73" s="1"/>
  <c r="F80" i="73" a="1"/>
  <c r="F80" i="73" s="1"/>
  <c r="E80" i="73" a="1"/>
  <c r="E80" i="73" s="1"/>
  <c r="E69" i="73" a="1"/>
  <c r="E69" i="73" s="1"/>
  <c r="D69" i="73" a="1"/>
  <c r="D69" i="73" s="1"/>
  <c r="F69" i="73" a="1"/>
  <c r="F69" i="73" s="1"/>
  <c r="F73" i="73" a="1"/>
  <c r="F73" i="73" s="1"/>
  <c r="E73" i="73" a="1"/>
  <c r="E73" i="73" s="1"/>
  <c r="D73" i="73" a="1"/>
  <c r="D73" i="73" s="1"/>
  <c r="E77" i="73" a="1"/>
  <c r="E77" i="73" s="1"/>
  <c r="F77" i="73" a="1"/>
  <c r="F77" i="73" s="1"/>
  <c r="D77" i="73" a="1"/>
  <c r="D77" i="73" s="1"/>
  <c r="F81" i="73" a="1"/>
  <c r="F81" i="73" s="1"/>
  <c r="E81" i="73" a="1"/>
  <c r="E81" i="73" s="1"/>
  <c r="D81" i="73" a="1"/>
  <c r="D81" i="73" s="1"/>
  <c r="E82" i="73" a="1"/>
  <c r="E82" i="73" s="1"/>
  <c r="F82" i="73" a="1"/>
  <c r="F82" i="73" s="1"/>
  <c r="D82" i="73" a="1"/>
  <c r="D82" i="73" s="1"/>
  <c r="H82" i="73" s="1"/>
  <c r="J82" i="73" s="1"/>
  <c r="E85" i="73" a="1"/>
  <c r="E85" i="73" s="1"/>
  <c r="F85" i="73" a="1"/>
  <c r="F85" i="73" s="1"/>
  <c r="D85" i="73" a="1"/>
  <c r="D85" i="73" s="1"/>
  <c r="F93" i="73" a="1"/>
  <c r="F93" i="73" s="1"/>
  <c r="E93" i="73" a="1"/>
  <c r="E93" i="73" s="1"/>
  <c r="D93" i="73" a="1"/>
  <c r="D93" i="73" s="1"/>
  <c r="F89" i="73" a="1"/>
  <c r="F89" i="73" s="1"/>
  <c r="E89" i="73" a="1"/>
  <c r="E89" i="73" s="1"/>
  <c r="D89" i="73" a="1"/>
  <c r="D89" i="73" s="1"/>
  <c r="H89" i="73" s="1"/>
  <c r="J89" i="73" s="1"/>
  <c r="D90" i="73" a="1"/>
  <c r="D90" i="73" s="1"/>
  <c r="F90" i="73" a="1"/>
  <c r="F90" i="73" s="1"/>
  <c r="E90" i="73" a="1"/>
  <c r="E90" i="73" s="1"/>
  <c r="D86" i="73" a="1"/>
  <c r="D86" i="73" s="1"/>
  <c r="F86" i="73" a="1"/>
  <c r="F86" i="73" s="1"/>
  <c r="E86" i="73" a="1"/>
  <c r="E86" i="73" s="1"/>
  <c r="D94" i="73" a="1"/>
  <c r="D94" i="73" s="1"/>
  <c r="F94" i="73" a="1"/>
  <c r="F94" i="73" s="1"/>
  <c r="E94" i="73" a="1"/>
  <c r="E94" i="73" s="1"/>
  <c r="E83" i="73" a="1"/>
  <c r="E83" i="73" s="1"/>
  <c r="D83" i="73" a="1"/>
  <c r="D83" i="73" s="1"/>
  <c r="F83" i="73" a="1"/>
  <c r="F83" i="73" s="1"/>
  <c r="E87" i="73" a="1"/>
  <c r="E87" i="73" s="1"/>
  <c r="D87" i="73" a="1"/>
  <c r="D87" i="73" s="1"/>
  <c r="F87" i="73" a="1"/>
  <c r="F87" i="73" s="1"/>
  <c r="E91" i="73" a="1"/>
  <c r="E91" i="73" s="1"/>
  <c r="D91" i="73" a="1"/>
  <c r="D91" i="73" s="1"/>
  <c r="F91" i="73" a="1"/>
  <c r="F91" i="73" s="1"/>
  <c r="E95" i="73" a="1"/>
  <c r="E95" i="73" s="1"/>
  <c r="D95" i="73" a="1"/>
  <c r="D95" i="73" s="1"/>
  <c r="F95" i="73" a="1"/>
  <c r="F95" i="73" s="1"/>
  <c r="F84" i="73" a="1"/>
  <c r="F84" i="73" s="1"/>
  <c r="E84" i="73" a="1"/>
  <c r="E84" i="73" s="1"/>
  <c r="D84" i="73" a="1"/>
  <c r="D84" i="73" s="1"/>
  <c r="F88" i="73" a="1"/>
  <c r="F88" i="73" s="1"/>
  <c r="D88" i="73" a="1"/>
  <c r="D88" i="73" s="1"/>
  <c r="E88" i="73" a="1"/>
  <c r="E88" i="73" s="1"/>
  <c r="F92" i="73" a="1"/>
  <c r="F92" i="73" s="1"/>
  <c r="D92" i="73" a="1"/>
  <c r="D92" i="73" s="1"/>
  <c r="E92" i="73" a="1"/>
  <c r="E92" i="73" s="1"/>
  <c r="F96" i="73" a="1"/>
  <c r="F96" i="73" s="1"/>
  <c r="E96" i="73" a="1"/>
  <c r="E96" i="73" s="1"/>
  <c r="D96" i="73" a="1"/>
  <c r="D96" i="73" s="1"/>
  <c r="F58" i="73" a="1"/>
  <c r="F58" i="73" s="1"/>
  <c r="E58" i="73" a="1"/>
  <c r="E58" i="73" s="1"/>
  <c r="D58" i="73" a="1"/>
  <c r="D58" i="73" s="1"/>
  <c r="F59" i="73" a="1"/>
  <c r="F59" i="73" s="1"/>
  <c r="E59" i="73" a="1"/>
  <c r="E59" i="73" s="1"/>
  <c r="D59" i="73" a="1"/>
  <c r="D59" i="73" s="1"/>
  <c r="H59" i="73" s="1"/>
  <c r="J59" i="73" s="1"/>
  <c r="F54" i="73" a="1"/>
  <c r="F54" i="73" s="1"/>
  <c r="E54" i="73" a="1"/>
  <c r="E54" i="73" s="1"/>
  <c r="D54" i="73" a="1"/>
  <c r="D54" i="73" s="1"/>
  <c r="E62" i="73" a="1"/>
  <c r="E62" i="73" s="1"/>
  <c r="D62" i="73" a="1"/>
  <c r="D62" i="73" s="1"/>
  <c r="F62" i="73" a="1"/>
  <c r="F62" i="73" s="1"/>
  <c r="F66" i="73" a="1"/>
  <c r="F66" i="73" s="1"/>
  <c r="E66" i="73" a="1"/>
  <c r="E66" i="73" s="1"/>
  <c r="D66" i="73" a="1"/>
  <c r="D66" i="73" s="1"/>
  <c r="E52" i="73" a="1"/>
  <c r="E52" i="73" s="1"/>
  <c r="F52" i="73" a="1"/>
  <c r="F52" i="73" s="1"/>
  <c r="D52" i="73" a="1"/>
  <c r="D52" i="73" s="1"/>
  <c r="H52" i="73" s="1"/>
  <c r="J52" i="73" s="1"/>
  <c r="F55" i="73" a="1"/>
  <c r="F55" i="73" s="1"/>
  <c r="E55" i="73" a="1"/>
  <c r="E55" i="73" s="1"/>
  <c r="D55" i="73" a="1"/>
  <c r="D55" i="73" s="1"/>
  <c r="D63" i="73" a="1"/>
  <c r="D63" i="73" s="1"/>
  <c r="F63" i="73" a="1"/>
  <c r="F63" i="73" s="1"/>
  <c r="E63" i="73" a="1"/>
  <c r="E63" i="73" s="1"/>
  <c r="D56" i="73" a="1"/>
  <c r="D56" i="73" s="1"/>
  <c r="F56" i="73" a="1"/>
  <c r="F56" i="73" s="1"/>
  <c r="E56" i="73" a="1"/>
  <c r="E56" i="73" s="1"/>
  <c r="E60" i="73" a="1"/>
  <c r="E60" i="73" s="1"/>
  <c r="D60" i="73" a="1"/>
  <c r="D60" i="73" s="1"/>
  <c r="F60" i="73" a="1"/>
  <c r="F60" i="73" s="1"/>
  <c r="D64" i="73" a="1"/>
  <c r="D64" i="73" s="1"/>
  <c r="F64" i="73" a="1"/>
  <c r="F64" i="73" s="1"/>
  <c r="E64" i="73" a="1"/>
  <c r="E64" i="73" s="1"/>
  <c r="E53" i="73" a="1"/>
  <c r="E53" i="73" s="1"/>
  <c r="D53" i="73" a="1"/>
  <c r="D53" i="73" s="1"/>
  <c r="F53" i="73" a="1"/>
  <c r="F53" i="73" s="1"/>
  <c r="E57" i="73" a="1"/>
  <c r="E57" i="73" s="1"/>
  <c r="D57" i="73" a="1"/>
  <c r="D57" i="73" s="1"/>
  <c r="F57" i="73" a="1"/>
  <c r="F57" i="73" s="1"/>
  <c r="E61" i="73" a="1"/>
  <c r="E61" i="73" s="1"/>
  <c r="D61" i="73" a="1"/>
  <c r="D61" i="73" s="1"/>
  <c r="F61" i="73" a="1"/>
  <c r="F61" i="73" s="1"/>
  <c r="D65" i="73" a="1"/>
  <c r="D65" i="73" s="1"/>
  <c r="F65" i="73" a="1"/>
  <c r="F65" i="73" s="1"/>
  <c r="E65" i="73" a="1"/>
  <c r="E65" i="73" s="1"/>
  <c r="J22" i="73" l="1"/>
  <c r="H22" i="73"/>
  <c r="H29" i="73"/>
  <c r="J29" i="73" s="1"/>
  <c r="J37" i="73"/>
  <c r="H37" i="73"/>
  <c r="J24" i="73"/>
  <c r="E145" i="73" a="1"/>
  <c r="E145" i="73" s="1"/>
  <c r="F145" i="73" a="1"/>
  <c r="F145" i="73" s="1"/>
  <c r="D145" i="73" a="1"/>
  <c r="D145" i="73" s="1"/>
  <c r="F153" i="73" a="1"/>
  <c r="F153" i="73" s="1"/>
  <c r="D153" i="73" a="1"/>
  <c r="D153" i="73" s="1"/>
  <c r="E153" i="73" a="1"/>
  <c r="E153" i="73" s="1"/>
  <c r="E142" i="73" a="1"/>
  <c r="E142" i="73" s="1"/>
  <c r="D142" i="73" a="1"/>
  <c r="D142" i="73" s="1"/>
  <c r="H142" i="73" s="1"/>
  <c r="J142" i="73" s="1"/>
  <c r="F142" i="73" a="1"/>
  <c r="F142" i="73" s="1"/>
  <c r="D146" i="73" a="1"/>
  <c r="D146" i="73" s="1"/>
  <c r="E146" i="73" a="1"/>
  <c r="E146" i="73" s="1"/>
  <c r="F146" i="73" a="1"/>
  <c r="F146" i="73" s="1"/>
  <c r="D150" i="73" a="1"/>
  <c r="D150" i="73" s="1"/>
  <c r="E150" i="73" a="1"/>
  <c r="E150" i="73" s="1"/>
  <c r="F150" i="73" a="1"/>
  <c r="F150" i="73" s="1"/>
  <c r="F154" i="73" a="1"/>
  <c r="F154" i="73" s="1"/>
  <c r="D154" i="73" a="1"/>
  <c r="D154" i="73" s="1"/>
  <c r="E154" i="73" a="1"/>
  <c r="E154" i="73" s="1"/>
  <c r="D147" i="73" a="1"/>
  <c r="D147" i="73" s="1"/>
  <c r="E147" i="73" a="1"/>
  <c r="E147" i="73" s="1"/>
  <c r="F147" i="73" a="1"/>
  <c r="F147" i="73" s="1"/>
  <c r="F155" i="73" a="1"/>
  <c r="F155" i="73" s="1"/>
  <c r="D155" i="73" a="1"/>
  <c r="D155" i="73" s="1"/>
  <c r="E155" i="73" a="1"/>
  <c r="E155" i="73" s="1"/>
  <c r="F144" i="73" a="1"/>
  <c r="F144" i="73" s="1"/>
  <c r="D144" i="73" a="1"/>
  <c r="D144" i="73" s="1"/>
  <c r="E144" i="73" a="1"/>
  <c r="E144" i="73" s="1"/>
  <c r="E148" i="73" a="1"/>
  <c r="E148" i="73" s="1"/>
  <c r="F148" i="73" a="1"/>
  <c r="F148" i="73" s="1"/>
  <c r="D148" i="73" a="1"/>
  <c r="D148" i="73" s="1"/>
  <c r="D152" i="73" a="1"/>
  <c r="D152" i="73" s="1"/>
  <c r="E152" i="73" a="1"/>
  <c r="E152" i="73" s="1"/>
  <c r="F152" i="73" a="1"/>
  <c r="F152" i="73" s="1"/>
  <c r="F156" i="73" a="1"/>
  <c r="F156" i="73" s="1"/>
  <c r="D156" i="73" a="1"/>
  <c r="D156" i="73" s="1"/>
  <c r="E156" i="73" a="1"/>
  <c r="E156" i="73" s="1"/>
  <c r="D143" i="73" a="1"/>
  <c r="D143" i="73" s="1"/>
  <c r="E143" i="73" a="1"/>
  <c r="E143" i="73" s="1"/>
  <c r="F143" i="73" a="1"/>
  <c r="F143" i="73" s="1"/>
  <c r="F151" i="73" a="1"/>
  <c r="F151" i="73" s="1"/>
  <c r="D151" i="73" a="1"/>
  <c r="D151" i="73" s="1"/>
  <c r="E151" i="73" a="1"/>
  <c r="E151" i="73" s="1"/>
  <c r="E149" i="73" a="1"/>
  <c r="E149" i="73" s="1"/>
  <c r="F149" i="73" a="1"/>
  <c r="F149" i="73" s="1"/>
  <c r="D149" i="73" a="1"/>
  <c r="D149" i="73" s="1"/>
  <c r="H149" i="73" s="1"/>
  <c r="J149" i="73" s="1"/>
  <c r="D114" i="73" a="1"/>
  <c r="D114" i="73" s="1"/>
  <c r="F114" i="73" a="1"/>
  <c r="F114" i="73" s="1"/>
  <c r="E114" i="73" a="1"/>
  <c r="E114" i="73" s="1"/>
  <c r="E118" i="73" a="1"/>
  <c r="E118" i="73" s="1"/>
  <c r="F118" i="73" a="1"/>
  <c r="F118" i="73" s="1"/>
  <c r="D118" i="73" a="1"/>
  <c r="D118" i="73" s="1"/>
  <c r="E122" i="73" a="1"/>
  <c r="E122" i="73" s="1"/>
  <c r="F122" i="73" a="1"/>
  <c r="F122" i="73" s="1"/>
  <c r="D122" i="73" a="1"/>
  <c r="D122" i="73" s="1"/>
  <c r="E126" i="73" a="1"/>
  <c r="E126" i="73" s="1"/>
  <c r="F126" i="73" a="1"/>
  <c r="F126" i="73" s="1"/>
  <c r="D126" i="73" a="1"/>
  <c r="D126" i="73" s="1"/>
  <c r="E115" i="73" a="1"/>
  <c r="E115" i="73" s="1"/>
  <c r="D115" i="73" a="1"/>
  <c r="D115" i="73" s="1"/>
  <c r="F115" i="73" a="1"/>
  <c r="F115" i="73" s="1"/>
  <c r="F119" i="73" a="1"/>
  <c r="F119" i="73" s="1"/>
  <c r="D119" i="73" a="1"/>
  <c r="D119" i="73" s="1"/>
  <c r="H119" i="73" s="1"/>
  <c r="J119" i="73" s="1"/>
  <c r="E119" i="73" a="1"/>
  <c r="E119" i="73" s="1"/>
  <c r="F123" i="73" a="1"/>
  <c r="F123" i="73" s="1"/>
  <c r="D123" i="73" a="1"/>
  <c r="D123" i="73" s="1"/>
  <c r="E123" i="73" a="1"/>
  <c r="E123" i="73" s="1"/>
  <c r="D112" i="73" a="1"/>
  <c r="D112" i="73" s="1"/>
  <c r="H112" i="73" s="1"/>
  <c r="J112" i="73" s="1"/>
  <c r="E112" i="73" a="1"/>
  <c r="E112" i="73" s="1"/>
  <c r="F112" i="73" a="1"/>
  <c r="F112" i="73" s="1"/>
  <c r="D116" i="73" a="1"/>
  <c r="D116" i="73" s="1"/>
  <c r="F116" i="73" a="1"/>
  <c r="F116" i="73" s="1"/>
  <c r="E116" i="73" a="1"/>
  <c r="E116" i="73" s="1"/>
  <c r="D120" i="73" a="1"/>
  <c r="D120" i="73" s="1"/>
  <c r="E120" i="73" a="1"/>
  <c r="E120" i="73" s="1"/>
  <c r="F120" i="73" a="1"/>
  <c r="F120" i="73" s="1"/>
  <c r="E124" i="73" a="1"/>
  <c r="E124" i="73" s="1"/>
  <c r="F124" i="73" a="1"/>
  <c r="F124" i="73" s="1"/>
  <c r="D124" i="73" a="1"/>
  <c r="D124" i="73" s="1"/>
  <c r="E113" i="73" a="1"/>
  <c r="E113" i="73" s="1"/>
  <c r="D113" i="73" a="1"/>
  <c r="D113" i="73" s="1"/>
  <c r="F113" i="73" a="1"/>
  <c r="F113" i="73" s="1"/>
  <c r="E117" i="73" a="1"/>
  <c r="E117" i="73" s="1"/>
  <c r="D117" i="73" a="1"/>
  <c r="D117" i="73" s="1"/>
  <c r="F117" i="73" a="1"/>
  <c r="F117" i="73" s="1"/>
  <c r="D121" i="73" a="1"/>
  <c r="D121" i="73" s="1"/>
  <c r="F121" i="73" a="1"/>
  <c r="F121" i="73" s="1"/>
  <c r="E121" i="73" a="1"/>
  <c r="E121" i="73" s="1"/>
  <c r="D125" i="73" a="1"/>
  <c r="D125" i="73" s="1"/>
  <c r="E125" i="73" a="1"/>
  <c r="E125" i="73" s="1"/>
  <c r="F125" i="73" a="1"/>
  <c r="F125" i="73" s="1"/>
  <c r="D185" i="73" a="1"/>
  <c r="D185" i="73" s="1"/>
  <c r="E185" i="73" a="1"/>
  <c r="E185" i="73" s="1"/>
  <c r="F185" i="73" a="1"/>
  <c r="F185" i="73" s="1"/>
  <c r="E181" i="73" a="1"/>
  <c r="E181" i="73" s="1"/>
  <c r="D181" i="73" a="1"/>
  <c r="D181" i="73" s="1"/>
  <c r="F181" i="73" a="1"/>
  <c r="F181" i="73" s="1"/>
  <c r="F179" i="73" a="1"/>
  <c r="F179" i="73" s="1"/>
  <c r="D179" i="73" a="1"/>
  <c r="D179" i="73" s="1"/>
  <c r="H179" i="73" s="1"/>
  <c r="J179" i="73" s="1"/>
  <c r="E179" i="73" a="1"/>
  <c r="E179" i="73" s="1"/>
  <c r="D177" i="73" a="1"/>
  <c r="D177" i="73" s="1"/>
  <c r="F177" i="73" a="1"/>
  <c r="F177" i="73" s="1"/>
  <c r="E177" i="73" a="1"/>
  <c r="E177" i="73" s="1"/>
  <c r="D175" i="73" a="1"/>
  <c r="D175" i="73" s="1"/>
  <c r="E175" i="73" a="1"/>
  <c r="E175" i="73" s="1"/>
  <c r="F175" i="73" a="1"/>
  <c r="F175" i="73" s="1"/>
  <c r="E173" i="73" a="1"/>
  <c r="E173" i="73" s="1"/>
  <c r="F173" i="73" a="1"/>
  <c r="F173" i="73" s="1"/>
  <c r="D173" i="73" a="1"/>
  <c r="D173" i="73" s="1"/>
  <c r="D184" i="73" a="1"/>
  <c r="D184" i="73" s="1"/>
  <c r="F184" i="73" a="1"/>
  <c r="F184" i="73" s="1"/>
  <c r="E184" i="73" a="1"/>
  <c r="E184" i="73" s="1"/>
  <c r="D186" i="73" a="1"/>
  <c r="D186" i="73" s="1"/>
  <c r="F186" i="73" a="1"/>
  <c r="F186" i="73" s="1"/>
  <c r="E186" i="73" a="1"/>
  <c r="E186" i="73" s="1"/>
  <c r="E182" i="73" a="1"/>
  <c r="E182" i="73" s="1"/>
  <c r="D182" i="73" a="1"/>
  <c r="D182" i="73" s="1"/>
  <c r="F182" i="73" a="1"/>
  <c r="F182" i="73" s="1"/>
  <c r="D180" i="73" a="1"/>
  <c r="D180" i="73" s="1"/>
  <c r="E180" i="73" a="1"/>
  <c r="E180" i="73" s="1"/>
  <c r="F180" i="73" a="1"/>
  <c r="F180" i="73" s="1"/>
  <c r="F178" i="73" a="1"/>
  <c r="F178" i="73" s="1"/>
  <c r="E178" i="73" a="1"/>
  <c r="E178" i="73" s="1"/>
  <c r="D178" i="73" a="1"/>
  <c r="D178" i="73" s="1"/>
  <c r="D176" i="73" a="1"/>
  <c r="D176" i="73" s="1"/>
  <c r="F176" i="73" a="1"/>
  <c r="F176" i="73" s="1"/>
  <c r="E176" i="73" a="1"/>
  <c r="E176" i="73" s="1"/>
  <c r="E174" i="73" a="1"/>
  <c r="E174" i="73" s="1"/>
  <c r="D174" i="73" a="1"/>
  <c r="D174" i="73" s="1"/>
  <c r="F174" i="73" a="1"/>
  <c r="F174" i="73" s="1"/>
  <c r="F172" i="73" a="1"/>
  <c r="F172" i="73" s="1"/>
  <c r="E172" i="73" a="1"/>
  <c r="E172" i="73" s="1"/>
  <c r="D172" i="73" a="1"/>
  <c r="D172" i="73" s="1"/>
  <c r="H172" i="73" s="1"/>
  <c r="J172" i="73" s="1"/>
  <c r="F183" i="73" a="1"/>
  <c r="F183" i="73" s="1"/>
  <c r="D183" i="73" a="1"/>
  <c r="D183" i="73" s="1"/>
  <c r="E183" i="73" a="1"/>
  <c r="E183" i="73" s="1"/>
  <c r="F139" i="73" a="1"/>
  <c r="F139" i="73" s="1"/>
  <c r="E139" i="73" a="1"/>
  <c r="E139" i="73" s="1"/>
  <c r="D139" i="73" a="1"/>
  <c r="D139" i="73" s="1"/>
  <c r="F131" i="73" a="1"/>
  <c r="F131" i="73" s="1"/>
  <c r="E131" i="73" a="1"/>
  <c r="E131" i="73" s="1"/>
  <c r="D131" i="73" a="1"/>
  <c r="D131" i="73" s="1"/>
  <c r="E141" i="73" a="1"/>
  <c r="E141" i="73" s="1"/>
  <c r="D141" i="73" a="1"/>
  <c r="D141" i="73" s="1"/>
  <c r="F141" i="73" a="1"/>
  <c r="F141" i="73" s="1"/>
  <c r="F138" i="73" a="1"/>
  <c r="F138" i="73" s="1"/>
  <c r="D138" i="73" a="1"/>
  <c r="D138" i="73" s="1"/>
  <c r="E138" i="73" a="1"/>
  <c r="E138" i="73" s="1"/>
  <c r="E133" i="73" a="1"/>
  <c r="E133" i="73" s="1"/>
  <c r="D133" i="73" a="1"/>
  <c r="D133" i="73" s="1"/>
  <c r="F133" i="73" a="1"/>
  <c r="F133" i="73" s="1"/>
  <c r="F130" i="73" a="1"/>
  <c r="F130" i="73" s="1"/>
  <c r="E130" i="73" a="1"/>
  <c r="E130" i="73" s="1"/>
  <c r="D130" i="73" a="1"/>
  <c r="D130" i="73" s="1"/>
  <c r="E140" i="73" a="1"/>
  <c r="E140" i="73" s="1"/>
  <c r="F140" i="73" a="1"/>
  <c r="F140" i="73" s="1"/>
  <c r="D140" i="73" a="1"/>
  <c r="D140" i="73" s="1"/>
  <c r="D132" i="73" a="1"/>
  <c r="D132" i="73" s="1"/>
  <c r="E132" i="73" a="1"/>
  <c r="E132" i="73" s="1"/>
  <c r="F132" i="73" a="1"/>
  <c r="F132" i="73" s="1"/>
  <c r="F127" i="73" a="1"/>
  <c r="F127" i="73" s="1"/>
  <c r="E127" i="73" a="1"/>
  <c r="E127" i="73" s="1"/>
  <c r="D127" i="73" a="1"/>
  <c r="D127" i="73" s="1"/>
  <c r="H127" i="73" s="1"/>
  <c r="J127" i="73" s="1"/>
  <c r="D137" i="73" a="1"/>
  <c r="D137" i="73" s="1"/>
  <c r="E137" i="73" a="1"/>
  <c r="E137" i="73" s="1"/>
  <c r="F137" i="73" a="1"/>
  <c r="F137" i="73" s="1"/>
  <c r="D134" i="73" a="1"/>
  <c r="D134" i="73" s="1"/>
  <c r="H134" i="73" s="1"/>
  <c r="J134" i="73" s="1"/>
  <c r="E134" i="73" a="1"/>
  <c r="E134" i="73" s="1"/>
  <c r="F134" i="73" a="1"/>
  <c r="F134" i="73" s="1"/>
  <c r="E129" i="73" a="1"/>
  <c r="E129" i="73" s="1"/>
  <c r="F129" i="73" a="1"/>
  <c r="F129" i="73" s="1"/>
  <c r="D129" i="73" a="1"/>
  <c r="D129" i="73" s="1"/>
  <c r="E135" i="73" a="1"/>
  <c r="E135" i="73" s="1"/>
  <c r="D135" i="73" a="1"/>
  <c r="D135" i="73" s="1"/>
  <c r="F135" i="73" a="1"/>
  <c r="F135" i="73" s="1"/>
  <c r="D136" i="73" a="1"/>
  <c r="D136" i="73" s="1"/>
  <c r="E136" i="73" a="1"/>
  <c r="E136" i="73" s="1"/>
  <c r="F136" i="73" a="1"/>
  <c r="F136" i="73" s="1"/>
  <c r="D128" i="73" a="1"/>
  <c r="D128" i="73" s="1"/>
  <c r="F128" i="73" a="1"/>
  <c r="F128" i="73" s="1"/>
  <c r="E128" i="73" a="1"/>
  <c r="E128" i="73" s="1"/>
  <c r="F167" i="73" a="1"/>
  <c r="F167" i="73" s="1"/>
  <c r="D167" i="73" a="1"/>
  <c r="D167" i="73" s="1"/>
  <c r="E167" i="73" a="1"/>
  <c r="E167" i="73" s="1"/>
  <c r="F159" i="73" a="1"/>
  <c r="F159" i="73" s="1"/>
  <c r="D159" i="73" a="1"/>
  <c r="D159" i="73" s="1"/>
  <c r="E159" i="73" a="1"/>
  <c r="E159" i="73" s="1"/>
  <c r="E157" i="73" a="1"/>
  <c r="E157" i="73" s="1"/>
  <c r="F157" i="73" a="1"/>
  <c r="F157" i="73" s="1"/>
  <c r="D157" i="73" a="1"/>
  <c r="D157" i="73" s="1"/>
  <c r="H157" i="73" s="1"/>
  <c r="J157" i="73" s="1"/>
  <c r="F169" i="73" a="1"/>
  <c r="F169" i="73" s="1"/>
  <c r="E169" i="73" a="1"/>
  <c r="E169" i="73" s="1"/>
  <c r="D169" i="73" a="1"/>
  <c r="D169" i="73" s="1"/>
  <c r="E164" i="73" a="1"/>
  <c r="E164" i="73" s="1"/>
  <c r="F164" i="73" a="1"/>
  <c r="F164" i="73" s="1"/>
  <c r="D164" i="73" a="1"/>
  <c r="D164" i="73" s="1"/>
  <c r="H164" i="73" s="1"/>
  <c r="J164" i="73" s="1"/>
  <c r="F161" i="73" a="1"/>
  <c r="F161" i="73" s="1"/>
  <c r="D161" i="73" a="1"/>
  <c r="D161" i="73" s="1"/>
  <c r="E161" i="73" a="1"/>
  <c r="E161" i="73" s="1"/>
  <c r="D166" i="73" a="1"/>
  <c r="D166" i="73" s="1"/>
  <c r="E166" i="73" a="1"/>
  <c r="E166" i="73" s="1"/>
  <c r="F166" i="73" a="1"/>
  <c r="F166" i="73" s="1"/>
  <c r="D158" i="73" a="1"/>
  <c r="D158" i="73" s="1"/>
  <c r="E158" i="73" a="1"/>
  <c r="E158" i="73" s="1"/>
  <c r="F158" i="73" a="1"/>
  <c r="F158" i="73" s="1"/>
  <c r="F168" i="73" a="1"/>
  <c r="F168" i="73" s="1"/>
  <c r="E168" i="73" a="1"/>
  <c r="E168" i="73" s="1"/>
  <c r="D168" i="73" a="1"/>
  <c r="D168" i="73" s="1"/>
  <c r="F165" i="73" a="1"/>
  <c r="F165" i="73" s="1"/>
  <c r="D165" i="73" a="1"/>
  <c r="D165" i="73" s="1"/>
  <c r="E165" i="73" a="1"/>
  <c r="E165" i="73" s="1"/>
  <c r="F160" i="73" a="1"/>
  <c r="F160" i="73" s="1"/>
  <c r="D160" i="73" a="1"/>
  <c r="D160" i="73" s="1"/>
  <c r="E160" i="73" a="1"/>
  <c r="E160" i="73" s="1"/>
  <c r="D171" i="73" a="1"/>
  <c r="D171" i="73" s="1"/>
  <c r="E171" i="73" a="1"/>
  <c r="E171" i="73" s="1"/>
  <c r="F171" i="73" a="1"/>
  <c r="F171" i="73" s="1"/>
  <c r="E163" i="73" a="1"/>
  <c r="E163" i="73" s="1"/>
  <c r="F163" i="73" a="1"/>
  <c r="F163" i="73" s="1"/>
  <c r="D163" i="73" a="1"/>
  <c r="D163" i="73" s="1"/>
  <c r="E170" i="73" a="1"/>
  <c r="E170" i="73" s="1"/>
  <c r="F170" i="73" a="1"/>
  <c r="F170" i="73" s="1"/>
  <c r="D170" i="73" a="1"/>
  <c r="D170" i="73" s="1"/>
  <c r="E162" i="73" a="1"/>
  <c r="E162" i="73" s="1"/>
  <c r="F162" i="73" a="1"/>
  <c r="F162" i="73" s="1"/>
  <c r="D162" i="73" a="1"/>
  <c r="D162" i="73" s="1"/>
</calcChain>
</file>

<file path=xl/sharedStrings.xml><?xml version="1.0" encoding="utf-8"?>
<sst xmlns="http://schemas.openxmlformats.org/spreadsheetml/2006/main" count="436" uniqueCount="73">
  <si>
    <t>Курск</t>
  </si>
  <si>
    <t>Липецк</t>
  </si>
  <si>
    <t>Пенза</t>
  </si>
  <si>
    <t>Тамбов</t>
  </si>
  <si>
    <t>Тула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</si>
  <si>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</si>
  <si>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</si>
  <si>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</si>
  <si>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</si>
  <si>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</si>
  <si>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</si>
  <si>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</si>
  <si>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</si>
  <si>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</si>
  <si>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</si>
  <si>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Итог</t>
  </si>
  <si>
    <t>Бунино</t>
  </si>
  <si>
    <t>Камыши</t>
  </si>
  <si>
    <t>Данков</t>
  </si>
  <si>
    <t>Дегтевое</t>
  </si>
  <si>
    <t>MED</t>
  </si>
  <si>
    <t>Технология АТ</t>
  </si>
  <si>
    <t>Пшеница озимая</t>
  </si>
  <si>
    <t>Пшеница яровая</t>
  </si>
  <si>
    <t>MAX</t>
  </si>
  <si>
    <t>СЗР</t>
  </si>
  <si>
    <t>Сингента</t>
  </si>
  <si>
    <t>Август</t>
  </si>
  <si>
    <t>Балерина</t>
  </si>
  <si>
    <t>АгроМастер</t>
  </si>
  <si>
    <t>Элант-Премиум</t>
  </si>
  <si>
    <t>№ п/п</t>
  </si>
  <si>
    <t>неделя к поставке</t>
  </si>
  <si>
    <t>Номер недели</t>
  </si>
  <si>
    <t>к поставке</t>
  </si>
  <si>
    <t>Аналог</t>
  </si>
  <si>
    <t>Кратность</t>
  </si>
  <si>
    <t>Аксиал, КЭ</t>
  </si>
  <si>
    <t>Аминофол Mo</t>
  </si>
  <si>
    <t>Моддус, КЭ</t>
  </si>
  <si>
    <t>Прима, СЭ</t>
  </si>
  <si>
    <t>Х</t>
  </si>
  <si>
    <t>Технология АТ эксперимент</t>
  </si>
  <si>
    <t>АТЛ</t>
  </si>
  <si>
    <t>Остатки ХСЗР на складах РК и Центральном складе Инвестагропром на 23.11.2016</t>
  </si>
  <si>
    <t>Балерина,СЭ 4х5л (Россия, с.г.3 года)</t>
  </si>
  <si>
    <t>Моддус,КЭ 4х5л (Швейцария,с.г.3 года)</t>
  </si>
  <si>
    <t>Прима, СЭ 4х5л (Франция, с.г. 3 года)</t>
  </si>
  <si>
    <t>Элант-Премиум, КЭ 20л (Россия, с.г. 3 года)</t>
  </si>
  <si>
    <t>Единица измерения</t>
  </si>
  <si>
    <t>Номер партии</t>
  </si>
  <si>
    <t>Срок годности, лет</t>
  </si>
  <si>
    <t>Дата производства</t>
  </si>
  <si>
    <t>Дата окончания срока годности</t>
  </si>
  <si>
    <t>Отклонение от данных 1С УПП, +-</t>
  </si>
  <si>
    <t>Кластер (собственник ХСЗР)</t>
  </si>
  <si>
    <t>Принадлежность возврата из РК (с учётом возврата 2015г.)</t>
  </si>
  <si>
    <t>Количество, на 23.11.2016</t>
  </si>
  <si>
    <t>л</t>
  </si>
  <si>
    <t>Сибагрохим</t>
  </si>
  <si>
    <t>Номенклатура ИАП</t>
  </si>
  <si>
    <t>Номенклатура (потребность)</t>
  </si>
  <si>
    <t>Всего</t>
  </si>
  <si>
    <t>Номенклатура - остатки</t>
  </si>
  <si>
    <t>Дата истечения срока годности</t>
  </si>
  <si>
    <t>Статус</t>
  </si>
  <si>
    <t>Наличие на складе Инвестагропром</t>
  </si>
  <si>
    <t>Дефицит препарата</t>
  </si>
  <si>
    <t>Период поставки</t>
  </si>
  <si>
    <t>17.04-21.04</t>
  </si>
  <si>
    <t>остаток</t>
  </si>
  <si>
    <t>потреб</t>
  </si>
  <si>
    <t>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</si>
</sst>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mmmm\ yyyy;@"/>
    <numFmt numFmtId="169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rgb="FF5E462A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8"/>
      <color rgb="FF5E462A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6" fillId="0" borderId="0" xfId="1" applyFont="1" applyFill="1"/>
    <xf numFmtId="1" fontId="1" fillId="0" borderId="0" xfId="0" applyNumberFormat="1" applyFont="1" applyFill="1"/>
    <xf numFmtId="3" fontId="1" fillId="0" borderId="0" xfId="0" applyNumberFormat="1" applyFont="1" applyFill="1"/>
    <xf numFmtId="0" fontId="9" fillId="0" borderId="0" xfId="1" applyFont="1"/>
    <xf numFmtId="0" fontId="1" fillId="0" borderId="0" xfId="0" applyFont="1" applyAlignment="1">
      <alignment wrapText="1"/>
    </xf>
    <xf numFmtId="0" fontId="1" fillId="0" borderId="14" xfId="0" applyFont="1" applyBorder="1" applyAlignment="1"/>
    <xf numFmtId="1" fontId="1" fillId="0" borderId="10" xfId="0" applyNumberFormat="1" applyFont="1" applyBorder="1" applyAlignment="1">
      <alignment horizontal="left" wrapText="1"/>
    </xf>
    <xf numFmtId="1" fontId="1" fillId="0" borderId="10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1" fillId="0" borderId="14" xfId="0" applyFont="1" applyBorder="1"/>
    <xf numFmtId="0" fontId="10" fillId="0" borderId="11" xfId="0" applyFont="1" applyBorder="1"/>
    <xf numFmtId="0" fontId="1" fillId="0" borderId="5" xfId="0" applyFont="1" applyFill="1" applyBorder="1" applyAlignment="1"/>
    <xf numFmtId="1" fontId="1" fillId="0" borderId="6" xfId="0" applyNumberFormat="1" applyFont="1" applyBorder="1" applyAlignment="1">
      <alignment horizontal="left"/>
    </xf>
    <xf numFmtId="165" fontId="1" fillId="0" borderId="6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5" xfId="0" applyFont="1" applyBorder="1"/>
    <xf numFmtId="0" fontId="10" fillId="0" borderId="7" xfId="0" applyFont="1" applyBorder="1"/>
    <xf numFmtId="1" fontId="1" fillId="0" borderId="10" xfId="0" applyNumberFormat="1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2" fillId="0" borderId="0" xfId="0" applyFont="1" applyFill="1"/>
    <xf numFmtId="3" fontId="2" fillId="0" borderId="10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0" fontId="5" fillId="0" borderId="0" xfId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1" fillId="2" borderId="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/>
    </xf>
    <xf numFmtId="3" fontId="1" fillId="2" borderId="12" xfId="0" applyNumberFormat="1" applyFont="1" applyFill="1" applyBorder="1" applyAlignment="1">
      <alignment horizontal="right"/>
    </xf>
    <xf numFmtId="0" fontId="1" fillId="2" borderId="26" xfId="0" applyFont="1" applyFill="1" applyBorder="1" applyAlignment="1">
      <alignment horizontal="left"/>
    </xf>
    <xf numFmtId="3" fontId="1" fillId="2" borderId="9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10" fillId="0" borderId="11" xfId="0" applyNumberFormat="1" applyFont="1" applyBorder="1"/>
    <xf numFmtId="0" fontId="11" fillId="0" borderId="0" xfId="0" applyFont="1" applyFill="1"/>
    <xf numFmtId="0" fontId="12" fillId="0" borderId="0" xfId="1" applyFont="1"/>
    <xf numFmtId="0" fontId="11" fillId="0" borderId="0" xfId="0" applyFont="1"/>
    <xf numFmtId="0" fontId="1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quotePrefix="1" applyNumberFormat="1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14" fontId="8" fillId="0" borderId="1" xfId="0" quotePrefix="1" applyNumberFormat="1" applyFont="1" applyFill="1" applyBorder="1" applyAlignment="1">
      <alignment horizontal="center" vertical="top" wrapText="1"/>
    </xf>
    <xf numFmtId="169" fontId="8" fillId="0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3CDDD"/>
      <color rgb="FF5E462A"/>
      <color rgb="FFB9B436"/>
      <color rgb="FF23AA95"/>
      <color rgb="FFE68E4C"/>
      <color rgb="FFEA452A"/>
      <color rgb="FFBF873C"/>
      <color rgb="FFD7E4BD"/>
      <color rgb="FF00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Q5" sqref="Q5"/>
    </sheetView>
  </sheetViews>
  <sheetFormatPr defaultRowHeight="11.25" outlineLevelCol="2" x14ac:dyDescent="0.2"/>
  <cols>
    <col min="1" max="7" width="12.28515625" style="2" customWidth="1"/>
    <col min="8" max="8" width="6.28515625" style="2" customWidth="1"/>
    <col min="9" max="9" width="6.28515625" style="2" customWidth="1" outlineLevel="2"/>
    <col min="10" max="11" width="7.7109375" style="2" customWidth="1" outlineLevel="2"/>
    <col min="12" max="12" width="8.42578125" style="2" customWidth="1" outlineLevel="2"/>
    <col min="13" max="13" width="6.28515625" style="39" customWidth="1" outlineLevel="1"/>
    <col min="14" max="14" width="9.85546875" style="2" customWidth="1"/>
    <col min="15" max="15" width="10.28515625" style="2" customWidth="1"/>
    <col min="16" max="16384" width="9.140625" style="2"/>
  </cols>
  <sheetData>
    <row r="1" spans="1:15" x14ac:dyDescent="0.2">
      <c r="A1" s="7"/>
    </row>
    <row r="2" spans="1:15" s="57" customFormat="1" x14ac:dyDescent="0.2">
      <c r="A2" s="56"/>
      <c r="B2" s="58" t="s">
        <v>33</v>
      </c>
      <c r="C2" s="58">
        <v>17</v>
      </c>
      <c r="D2" s="58"/>
      <c r="E2" s="58" t="s">
        <v>68</v>
      </c>
      <c r="F2" s="58" t="s">
        <v>69</v>
      </c>
      <c r="M2" s="55"/>
    </row>
    <row r="3" spans="1:15" ht="12" thickBot="1" x14ac:dyDescent="0.25"/>
    <row r="4" spans="1:15" ht="29.25" customHeight="1" x14ac:dyDescent="0.2">
      <c r="A4" s="70" t="s">
        <v>9</v>
      </c>
      <c r="B4" s="72" t="s">
        <v>63</v>
      </c>
      <c r="C4" s="72" t="s">
        <v>65</v>
      </c>
      <c r="D4" s="78" t="s">
        <v>55</v>
      </c>
      <c r="E4" s="72" t="s">
        <v>50</v>
      </c>
      <c r="F4" s="72" t="s">
        <v>64</v>
      </c>
      <c r="G4" s="82" t="s">
        <v>36</v>
      </c>
      <c r="H4" s="29"/>
      <c r="I4" s="80" t="s">
        <v>0</v>
      </c>
      <c r="J4" s="80"/>
      <c r="K4" s="80"/>
      <c r="L4" s="81"/>
      <c r="M4" s="81"/>
      <c r="N4" s="74" t="s">
        <v>66</v>
      </c>
      <c r="O4" s="76" t="s">
        <v>67</v>
      </c>
    </row>
    <row r="5" spans="1:15" s="8" customFormat="1" ht="36" customHeight="1" x14ac:dyDescent="0.2">
      <c r="A5" s="71"/>
      <c r="B5" s="73"/>
      <c r="C5" s="73"/>
      <c r="D5" s="79"/>
      <c r="E5" s="73"/>
      <c r="F5" s="73"/>
      <c r="G5" s="83"/>
      <c r="H5" s="52" t="s">
        <v>16</v>
      </c>
      <c r="I5" s="53" t="s">
        <v>16</v>
      </c>
      <c r="J5" s="45" t="s">
        <v>16</v>
      </c>
      <c r="K5" s="30" t="s">
        <v>16</v>
      </c>
      <c r="L5" s="31" t="s">
        <v>17</v>
      </c>
      <c r="M5" s="31" t="s">
        <v>62</v>
      </c>
      <c r="N5" s="75"/>
      <c r="O5" s="77"/>
    </row>
    <row r="6" spans="1:15" s="8" customFormat="1" ht="11.25" customHeight="1" thickBot="1" x14ac:dyDescent="0.25">
      <c r="A6" s="32">
        <v>1</v>
      </c>
      <c r="B6" s="33"/>
      <c r="C6" s="33"/>
      <c r="D6" s="33"/>
      <c r="E6" s="33"/>
      <c r="F6" s="33"/>
      <c r="G6" s="34"/>
      <c r="H6" s="46" t="s">
        <v>70</v>
      </c>
      <c r="I6" s="47" t="s">
        <v>71</v>
      </c>
      <c r="J6" s="47" t="s">
        <v>34</v>
      </c>
      <c r="K6" s="35" t="s">
        <v>34</v>
      </c>
      <c r="L6" s="35" t="s">
        <v>34</v>
      </c>
      <c r="M6" s="36" t="s">
        <v>41</v>
      </c>
      <c r="N6" s="37"/>
      <c r="O6" s="38"/>
    </row>
    <row r="7" spans="1:15" ht="33.75" x14ac:dyDescent="0.2">
      <c r="A7" s="9" t="s">
        <v>40</v>
      </c>
      <c r="B7" s="10" t="str">
        <f t="array" ref="B7">IFERROR(INDEX('Остаток на РЦ'!$B$4:$B$26,SMALL(IF('Остаток на РЦ'!$C$4:$C$26=$A$7,ROW('Остаток на РЦ'!$B$4:$B$26)-3,""),ROW(A1))),"")</f>
        <v>Прима, СЭ 4х5л (Франция, с.г. 3 года)</v>
      </c>
      <c r="C7" s="11" t="s">
        <v>72</v>
      </c>
      <c r="D7" s="11" t="str">
        <f t="array" ref="D7">IFERROR(INDEX('Остаток на РЦ'!$K$4:$K$26,SMALL(IF('Остаток на РЦ'!$B$4:$B$26=B7,ROW('Остаток на РЦ'!$K$4:$K$26)-3,""),ROW(B1))),"")</f>
        <v>Курск</v>
      </c>
      <c r="E7" s="12">
        <f t="array" ref="E7">IFERROR(INDEX('Остаток на РЦ'!$E$4:$E$26,SMALL(IF('Остаток на РЦ'!$B$4:$B$26=B7,ROW('Остаток на РЦ'!$E$4:$E$26)-3,""),ROW(B1))),"")</f>
        <v>41913</v>
      </c>
      <c r="F7" s="13">
        <f t="array" ref="F7">IFERROR(INDEX('Остаток на РЦ'!$H$4:$H$26,SMALL(IF('Остаток на РЦ'!$B$4:$B$26=B7,ROW('Остаток на РЦ'!$H$4:$H$26)-3,""),ROW(B1))),"")</f>
        <v>43009</v>
      </c>
      <c r="G7" s="14">
        <v>5</v>
      </c>
      <c r="H7" s="48">
        <f>IF($I$4=$D7,SUMIFS('Остаток на РЦ'!$M$4:$M$26,'Остаток на РЦ'!$B$4:$B$26,$B7,'Остаток на РЦ'!$K$4:$K$26,$D7,'Остаток на РЦ'!$E$4:$E$26,$E7),0)</f>
        <v>5</v>
      </c>
      <c r="I7" s="49">
        <f>SUMPRODUCT(('потребность от 18 jan'!$L$4:$Q$12)*('потребность от 18 jan'!$L$3:$Q$3=I$5)*('потребность от 18 jan'!$K$4:$K$12=$C$2)*('потребность от 18 jan'!$E$4:$E$12=$A7))</f>
        <v>964.11</v>
      </c>
      <c r="J7" s="49">
        <f>IF(H7&lt;=SUM($I$7:$I$96),H7,SUM($I$7:$I$96))</f>
        <v>5</v>
      </c>
      <c r="K7" s="15">
        <v>5</v>
      </c>
      <c r="L7" s="16">
        <v>0</v>
      </c>
      <c r="M7" s="40">
        <f t="shared" ref="M7:M20" si="0">K7+L7</f>
        <v>5</v>
      </c>
      <c r="N7" s="17">
        <v>5</v>
      </c>
      <c r="O7" s="54">
        <f>M7-N7</f>
        <v>0</v>
      </c>
    </row>
    <row r="8" spans="1:15" ht="33.75" x14ac:dyDescent="0.2">
      <c r="A8" s="9"/>
      <c r="B8" s="10" t="str">
        <f t="array" ref="B8">IFERROR(INDEX('Остаток на РЦ'!$B$4:$B$26,SMALL(IF('Остаток на РЦ'!$C$4:$C$26=$A$7,ROW('Остаток на РЦ'!$B$4:$B$26)-3,""),ROW(A2))),"")</f>
        <v>Прима, СЭ 4х5л (Франция, с.г. 3 года)</v>
      </c>
      <c r="C8" s="11" t="s">
        <v>72</v>
      </c>
      <c r="D8" s="11" t="str">
        <f t="array" ref="D8">IFERROR(INDEX('Остаток на РЦ'!$K$4:$K$26,SMALL(IF('Остаток на РЦ'!$B$4:$B$26=B8,ROW('Остаток на РЦ'!$K$4:$K$26)-3,""),ROW(B2))),"")</f>
        <v>Тамбов</v>
      </c>
      <c r="E8" s="12">
        <f t="array" ref="E8">IFERROR(INDEX('Остаток на РЦ'!$E$4:$E$26,SMALL(IF('Остаток на РЦ'!$B$4:$B$26=B8,ROW('Остаток на РЦ'!$E$4:$E$26)-3,""),ROW(B2))),"")</f>
        <v>41913</v>
      </c>
      <c r="F8" s="13">
        <f t="array" ref="F8">IFERROR(INDEX('Остаток на РЦ'!$H$4:$H$26,SMALL(IF('Остаток на РЦ'!$B$4:$B$26=B8,ROW('Остаток на РЦ'!$H$4:$H$26)-3,""),ROW(B2))),"")</f>
        <v>43009</v>
      </c>
      <c r="G8" s="14">
        <v>5</v>
      </c>
      <c r="H8" s="48">
        <f>IF($I$4=$D8,SUMIFS('Остаток на РЦ'!$M$4:$M$26,'Остаток на РЦ'!$B$4:$B$26,$B8,'Остаток на РЦ'!$K$4:$K$26,$D8,'Остаток на РЦ'!$E$4:$E$26,$E8),0)</f>
        <v>0</v>
      </c>
      <c r="I8" s="49">
        <f>SUMPRODUCT(('потребность от 18 jan'!$L$4:$Q$12)*('потребность от 18 jan'!$L$3:$Q$3=I$5)*('потребность от 18 jan'!$K$4:$K$12=$C$2)*('потребность от 18 jan'!$E$4:$E$12=$A8))</f>
        <v>0</v>
      </c>
      <c r="J8" s="49">
        <f t="shared" ref="J8:J71" si="1">IF(H8&lt;=SUM($I$7:$I$96),H8,SUM($I$7:$I$96))</f>
        <v>0</v>
      </c>
      <c r="K8" s="15"/>
      <c r="L8" s="16">
        <f>SUMPRODUCT(('потребность от 18 jan'!$L$4:$Q$12)*('потребность от 18 jan'!$L$3:$Q$3=L$5)*('потребность от 18 jan'!$K$4:$K$12=$C$2)*('потребность от 18 jan'!$E$4:$E$12=$A8))</f>
        <v>0</v>
      </c>
      <c r="M8" s="40">
        <f t="shared" si="0"/>
        <v>0</v>
      </c>
      <c r="N8" s="17"/>
      <c r="O8" s="18">
        <f t="shared" ref="O8:O71" si="2">M8-N8</f>
        <v>0</v>
      </c>
    </row>
    <row r="9" spans="1:15" ht="33.75" x14ac:dyDescent="0.2">
      <c r="A9" s="9"/>
      <c r="B9" s="10" t="str">
        <f t="array" ref="B9">IFERROR(INDEX('Остаток на РЦ'!$B$4:$B$26,SMALL(IF('Остаток на РЦ'!$C$4:$C$26=$A$7,ROW('Остаток на РЦ'!$B$4:$B$26)-3,""),ROW(A3))),"")</f>
        <v>Прима, СЭ 4х5л (Франция, с.г. 3 года)</v>
      </c>
      <c r="C9" s="11" t="s">
        <v>72</v>
      </c>
      <c r="D9" s="11" t="str">
        <f t="array" ref="D9">IFERROR(INDEX('Остаток на РЦ'!$K$4:$K$26,SMALL(IF('Остаток на РЦ'!$B$4:$B$26=B9,ROW('Остаток на РЦ'!$K$4:$K$26)-3,""),ROW(B3))),"")</f>
        <v>Липецк</v>
      </c>
      <c r="E9" s="12">
        <f t="array" ref="E9">IFERROR(INDEX('Остаток на РЦ'!$E$4:$E$26,SMALL(IF('Остаток на РЦ'!$B$4:$B$26=B9,ROW('Остаток на РЦ'!$E$4:$E$26)-3,""),ROW(B3))),"")</f>
        <v>42005</v>
      </c>
      <c r="F9" s="13">
        <f t="array" ref="F9">IFERROR(INDEX('Остаток на РЦ'!$H$4:$H$26,SMALL(IF('Остаток на РЦ'!$B$4:$B$26=B9,ROW('Остаток на РЦ'!$H$4:$H$26)-3,""),ROW(B3))),"")</f>
        <v>43101</v>
      </c>
      <c r="G9" s="14">
        <v>5</v>
      </c>
      <c r="H9" s="48">
        <f>IF($I$4=$D9,SUMIFS('Остаток на РЦ'!$M$4:$M$26,'Остаток на РЦ'!$B$4:$B$26,$B9,'Остаток на РЦ'!$K$4:$K$26,$D9,'Остаток на РЦ'!$E$4:$E$26,$E9),0)</f>
        <v>0</v>
      </c>
      <c r="I9" s="49">
        <f>SUMPRODUCT(('потребность от 18 jan'!$L$4:$Q$12)*('потребность от 18 jan'!$L$3:$Q$3=I$5)*('потребность от 18 jan'!$K$4:$K$12=$C$2)*('потребность от 18 jan'!$E$4:$E$12=$A9))</f>
        <v>0</v>
      </c>
      <c r="J9" s="49">
        <f t="shared" si="1"/>
        <v>0</v>
      </c>
      <c r="K9" s="15"/>
      <c r="L9" s="16">
        <f>SUMPRODUCT(('потребность от 18 jan'!$L$4:$Q$12)*('потребность от 18 jan'!$L$3:$Q$3=L$5)*('потребность от 18 jan'!$K$4:$K$12=$C$2)*('потребность от 18 jan'!$E$4:$E$12=$A9))</f>
        <v>0</v>
      </c>
      <c r="M9" s="40">
        <f t="shared" si="0"/>
        <v>0</v>
      </c>
      <c r="N9" s="17"/>
      <c r="O9" s="18">
        <f t="shared" si="2"/>
        <v>0</v>
      </c>
    </row>
    <row r="10" spans="1:15" ht="33.75" x14ac:dyDescent="0.2">
      <c r="A10" s="9"/>
      <c r="B10" s="10" t="str">
        <f t="array" ref="B10">IFERROR(INDEX('Остаток на РЦ'!$B$4:$B$26,SMALL(IF('Остаток на РЦ'!$C$4:$C$26=$A$7,ROW('Остаток на РЦ'!$B$4:$B$26)-3,""),ROW(A4))),"")</f>
        <v>Прима, СЭ 4х5л (Франция, с.г. 3 года)</v>
      </c>
      <c r="C10" s="11" t="s">
        <v>72</v>
      </c>
      <c r="D10" s="11" t="str">
        <f t="array" ref="D10">IFERROR(INDEX('Остаток на РЦ'!$K$4:$K$26,SMALL(IF('Остаток на РЦ'!$B$4:$B$26=B10,ROW('Остаток на РЦ'!$K$4:$K$26)-3,""),ROW(B4))),"")</f>
        <v>Тамбов</v>
      </c>
      <c r="E10" s="12">
        <f t="array" ref="E10">IFERROR(INDEX('Остаток на РЦ'!$E$4:$E$26,SMALL(IF('Остаток на РЦ'!$B$4:$B$26=B10,ROW('Остаток на РЦ'!$E$4:$E$26)-3,""),ROW(B4))),"")</f>
        <v>42005</v>
      </c>
      <c r="F10" s="13">
        <f t="array" ref="F10">IFERROR(INDEX('Остаток на РЦ'!$H$4:$H$26,SMALL(IF('Остаток на РЦ'!$B$4:$B$26=B10,ROW('Остаток на РЦ'!$H$4:$H$26)-3,""),ROW(B4))),"")</f>
        <v>43101</v>
      </c>
      <c r="G10" s="14">
        <v>5</v>
      </c>
      <c r="H10" s="48">
        <f>IF($I$4=$D10,SUMIFS('Остаток на РЦ'!$M$4:$M$26,'Остаток на РЦ'!$B$4:$B$26,$B10,'Остаток на РЦ'!$K$4:$K$26,$D10,'Остаток на РЦ'!$E$4:$E$26,$E10),0)</f>
        <v>0</v>
      </c>
      <c r="I10" s="49">
        <f>SUMPRODUCT(('потребность от 18 jan'!$L$4:$Q$12)*('потребность от 18 jan'!$L$3:$Q$3=I$5)*('потребность от 18 jan'!$K$4:$K$12=$C$2)*('потребность от 18 jan'!$E$4:$E$12=$A10))</f>
        <v>0</v>
      </c>
      <c r="J10" s="49">
        <f t="shared" si="1"/>
        <v>0</v>
      </c>
      <c r="K10" s="15"/>
      <c r="L10" s="16">
        <f>SUMPRODUCT(('потребность от 18 jan'!$L$4:$Q$12)*('потребность от 18 jan'!$L$3:$Q$3=L$5)*('потребность от 18 jan'!$K$4:$K$12=$C$2)*('потребность от 18 jan'!$E$4:$E$12=$A10))</f>
        <v>0</v>
      </c>
      <c r="M10" s="40">
        <f t="shared" si="0"/>
        <v>0</v>
      </c>
      <c r="N10" s="17"/>
      <c r="O10" s="18">
        <f t="shared" si="2"/>
        <v>0</v>
      </c>
    </row>
    <row r="11" spans="1:15" ht="33.75" x14ac:dyDescent="0.2">
      <c r="A11" s="9"/>
      <c r="B11" s="10" t="str">
        <f t="array" ref="B11">IFERROR(INDEX('Остаток на РЦ'!$B$4:$B$26,SMALL(IF('Остаток на РЦ'!$C$4:$C$26=$A$7,ROW('Остаток на РЦ'!$B$4:$B$26)-3,""),ROW(A5))),"")</f>
        <v>Прима, СЭ 4х5л (Франция, с.г. 3 года)</v>
      </c>
      <c r="C11" s="11" t="s">
        <v>72</v>
      </c>
      <c r="D11" s="11" t="str">
        <f t="array" ref="D11">IFERROR(INDEX('Остаток на РЦ'!$K$4:$K$26,SMALL(IF('Остаток на РЦ'!$B$4:$B$26=B11,ROW('Остаток на РЦ'!$K$4:$K$26)-3,""),ROW(B5))),"")</f>
        <v>Пенза</v>
      </c>
      <c r="E11" s="12">
        <f t="array" ref="E11">IFERROR(INDEX('Остаток на РЦ'!$E$4:$E$26,SMALL(IF('Остаток на РЦ'!$B$4:$B$26=B11,ROW('Остаток на РЦ'!$E$4:$E$26)-3,""),ROW(B5))),"")</f>
        <v>42036</v>
      </c>
      <c r="F11" s="13">
        <f t="array" ref="F11">IFERROR(INDEX('Остаток на РЦ'!$H$4:$H$26,SMALL(IF('Остаток на РЦ'!$B$4:$B$26=B11,ROW('Остаток на РЦ'!$H$4:$H$26)-3,""),ROW(B5))),"")</f>
        <v>43132</v>
      </c>
      <c r="G11" s="14">
        <v>5</v>
      </c>
      <c r="H11" s="48">
        <f>IF($I$4=$D11,SUMIFS('Остаток на РЦ'!$M$4:$M$26,'Остаток на РЦ'!$B$4:$B$26,$B11,'Остаток на РЦ'!$K$4:$K$26,$D11,'Остаток на РЦ'!$E$4:$E$26,$E11),0)</f>
        <v>0</v>
      </c>
      <c r="I11" s="49">
        <f>SUMPRODUCT(('потребность от 18 jan'!$L$4:$Q$12)*('потребность от 18 jan'!$L$3:$Q$3=I$5)*('потребность от 18 jan'!$K$4:$K$12=$C$2)*('потребность от 18 jan'!$E$4:$E$12=$A11))</f>
        <v>0</v>
      </c>
      <c r="J11" s="49">
        <f t="shared" si="1"/>
        <v>0</v>
      </c>
      <c r="K11" s="15"/>
      <c r="L11" s="16">
        <f>SUMPRODUCT(('потребность от 18 jan'!$L$4:$Q$12)*('потребность от 18 jan'!$L$3:$Q$3=L$5)*('потребность от 18 jan'!$K$4:$K$12=$C$2)*('потребность от 18 jan'!$E$4:$E$12=$A11))</f>
        <v>0</v>
      </c>
      <c r="M11" s="40">
        <f t="shared" si="0"/>
        <v>0</v>
      </c>
      <c r="N11" s="17"/>
      <c r="O11" s="18">
        <f t="shared" si="2"/>
        <v>0</v>
      </c>
    </row>
    <row r="12" spans="1:15" ht="33.75" x14ac:dyDescent="0.2">
      <c r="A12" s="9"/>
      <c r="B12" s="10" t="str">
        <f t="array" ref="B12">IFERROR(INDEX('Остаток на РЦ'!$B$4:$B$26,SMALL(IF('Остаток на РЦ'!$C$4:$C$26=$A$7,ROW('Остаток на РЦ'!$B$4:$B$26)-3,""),ROW(A6))),"")</f>
        <v>Прима, СЭ 4х5л (Франция, с.г. 3 года)</v>
      </c>
      <c r="C12" s="11" t="s">
        <v>72</v>
      </c>
      <c r="D12" s="11" t="str">
        <f t="array" ref="D12">IFERROR(INDEX('Остаток на РЦ'!$K$4:$K$26,SMALL(IF('Остаток на РЦ'!$B$4:$B$26=B12,ROW('Остаток на РЦ'!$K$4:$K$26)-3,""),ROW(B6))),"")</f>
        <v>Курск</v>
      </c>
      <c r="E12" s="12">
        <f t="array" ref="E12">IFERROR(INDEX('Остаток на РЦ'!$E$4:$E$26,SMALL(IF('Остаток на РЦ'!$B$4:$B$26=B12,ROW('Остаток на РЦ'!$E$4:$E$26)-3,""),ROW(B6))),"")</f>
        <v>42095</v>
      </c>
      <c r="F12" s="13">
        <f t="array" ref="F12">IFERROR(INDEX('Остаток на РЦ'!$H$4:$H$26,SMALL(IF('Остаток на РЦ'!$B$4:$B$26=B12,ROW('Остаток на РЦ'!$H$4:$H$26)-3,""),ROW(B6))),"")</f>
        <v>43191</v>
      </c>
      <c r="G12" s="14">
        <v>5</v>
      </c>
      <c r="H12" s="48">
        <f>IF($I$4=$D12,SUMIFS('Остаток на РЦ'!$M$4:$M$26,'Остаток на РЦ'!$B$4:$B$26,$B12,'Остаток на РЦ'!$K$4:$K$26,$D12,'Остаток на РЦ'!$E$4:$E$26,$E12),0)</f>
        <v>5</v>
      </c>
      <c r="I12" s="49">
        <f>SUMPRODUCT(('потребность от 18 jan'!$L$4:$Q$12)*('потребность от 18 jan'!$L$3:$Q$3=I$5)*('потребность от 18 jan'!$K$4:$K$12=$C$2)*('потребность от 18 jan'!$E$4:$E$12=$A12))</f>
        <v>0</v>
      </c>
      <c r="J12" s="49">
        <f t="shared" si="1"/>
        <v>5</v>
      </c>
      <c r="K12" s="15">
        <v>5</v>
      </c>
      <c r="L12" s="16">
        <f>SUMPRODUCT(('потребность от 18 jan'!$L$4:$Q$12)*('потребность от 18 jan'!$L$3:$Q$3=L$5)*('потребность от 18 jan'!$K$4:$K$12=$C$2)*('потребность от 18 jan'!$E$4:$E$12=$A12))</f>
        <v>0</v>
      </c>
      <c r="M12" s="40">
        <f t="shared" si="0"/>
        <v>5</v>
      </c>
      <c r="N12" s="17">
        <v>5</v>
      </c>
      <c r="O12" s="18">
        <f t="shared" si="2"/>
        <v>0</v>
      </c>
    </row>
    <row r="13" spans="1:15" ht="33.75" x14ac:dyDescent="0.2">
      <c r="A13" s="9"/>
      <c r="B13" s="10" t="str">
        <f t="array" ref="B13">IFERROR(INDEX('Остаток на РЦ'!$B$4:$B$26,SMALL(IF('Остаток на РЦ'!$C$4:$C$26=$A$7,ROW('Остаток на РЦ'!$B$4:$B$26)-3,""),ROW(A7))),"")</f>
        <v>Прима, СЭ 4х5л (Франция, с.г. 3 года)</v>
      </c>
      <c r="C13" s="11" t="s">
        <v>72</v>
      </c>
      <c r="D13" s="11" t="str">
        <f t="array" ref="D13">IFERROR(INDEX('Остаток на РЦ'!$K$4:$K$26,SMALL(IF('Остаток на РЦ'!$B$4:$B$26=B13,ROW('Остаток на РЦ'!$K$4:$K$26)-3,""),ROW(B7))),"")</f>
        <v>Липецк</v>
      </c>
      <c r="E13" s="12">
        <f t="array" ref="E13">IFERROR(INDEX('Остаток на РЦ'!$E$4:$E$26,SMALL(IF('Остаток на РЦ'!$B$4:$B$26=B13,ROW('Остаток на РЦ'!$E$4:$E$26)-3,""),ROW(B7))),"")</f>
        <v>42095</v>
      </c>
      <c r="F13" s="13">
        <f t="array" ref="F13">IFERROR(INDEX('Остаток на РЦ'!$H$4:$H$26,SMALL(IF('Остаток на РЦ'!$B$4:$B$26=B13,ROW('Остаток на РЦ'!$H$4:$H$26)-3,""),ROW(B7))),"")</f>
        <v>43191</v>
      </c>
      <c r="G13" s="14">
        <v>5</v>
      </c>
      <c r="H13" s="48">
        <f>IF($I$4=$D13,SUMIFS('Остаток на РЦ'!$M$4:$M$26,'Остаток на РЦ'!$B$4:$B$26,$B13,'Остаток на РЦ'!$K$4:$K$26,$D13,'Остаток на РЦ'!$E$4:$E$26,$E13),0)</f>
        <v>0</v>
      </c>
      <c r="I13" s="49">
        <f>SUMPRODUCT(('потребность от 18 jan'!$L$4:$Q$12)*('потребность от 18 jan'!$L$3:$Q$3=I$5)*('потребность от 18 jan'!$K$4:$K$12=$C$2)*('потребность от 18 jan'!$E$4:$E$12=$A13))</f>
        <v>0</v>
      </c>
      <c r="J13" s="49">
        <f t="shared" si="1"/>
        <v>0</v>
      </c>
      <c r="K13" s="15"/>
      <c r="L13" s="16">
        <f>SUMPRODUCT(('потребность от 18 jan'!$L$4:$Q$12)*('потребность от 18 jan'!$L$3:$Q$3=L$5)*('потребность от 18 jan'!$K$4:$K$12=$C$2)*('потребность от 18 jan'!$E$4:$E$12=$A13))</f>
        <v>0</v>
      </c>
      <c r="M13" s="40">
        <f t="shared" si="0"/>
        <v>0</v>
      </c>
      <c r="N13" s="17"/>
      <c r="O13" s="18">
        <f t="shared" si="2"/>
        <v>0</v>
      </c>
    </row>
    <row r="14" spans="1:15" ht="33.75" x14ac:dyDescent="0.2">
      <c r="A14" s="9"/>
      <c r="B14" s="10" t="str">
        <f t="array" ref="B14">IFERROR(INDEX('Остаток на РЦ'!$B$4:$B$26,SMALL(IF('Остаток на РЦ'!$C$4:$C$26=$A$7,ROW('Остаток на РЦ'!$B$4:$B$26)-3,""),ROW(A8))),"")</f>
        <v>Прима, СЭ 4х5л (Франция, с.г. 3 года)</v>
      </c>
      <c r="C14" s="11" t="s">
        <v>72</v>
      </c>
      <c r="D14" s="11" t="str">
        <f t="array" ref="D14">IFERROR(INDEX('Остаток на РЦ'!$K$4:$K$26,SMALL(IF('Остаток на РЦ'!$B$4:$B$26=B14,ROW('Остаток на РЦ'!$K$4:$K$26)-3,""),ROW(B8))),"")</f>
        <v>Липецк</v>
      </c>
      <c r="E14" s="12">
        <f t="array" ref="E14">IFERROR(INDEX('Остаток на РЦ'!$E$4:$E$26,SMALL(IF('Остаток на РЦ'!$B$4:$B$26=B14,ROW('Остаток на РЦ'!$E$4:$E$26)-3,""),ROW(B8))),"")</f>
        <v>42401</v>
      </c>
      <c r="F14" s="13">
        <f t="array" ref="F14">IFERROR(INDEX('Остаток на РЦ'!$H$4:$H$26,SMALL(IF('Остаток на РЦ'!$B$4:$B$26=B14,ROW('Остаток на РЦ'!$H$4:$H$26)-3,""),ROW(B8))),"")</f>
        <v>43497</v>
      </c>
      <c r="G14" s="14">
        <v>5</v>
      </c>
      <c r="H14" s="48">
        <f>IF($I$4=$D14,SUMIFS('Остаток на РЦ'!$M$4:$M$26,'Остаток на РЦ'!$B$4:$B$26,$B14,'Остаток на РЦ'!$K$4:$K$26,$D14,'Остаток на РЦ'!$E$4:$E$26,$E14),0)</f>
        <v>0</v>
      </c>
      <c r="I14" s="49">
        <f>SUMPRODUCT(('потребность от 18 jan'!$L$4:$Q$12)*('потребность от 18 jan'!$L$3:$Q$3=I$5)*('потребность от 18 jan'!$K$4:$K$12=$C$2)*('потребность от 18 jan'!$E$4:$E$12=$A14))</f>
        <v>0</v>
      </c>
      <c r="J14" s="49">
        <f t="shared" si="1"/>
        <v>0</v>
      </c>
      <c r="K14" s="15"/>
      <c r="L14" s="16">
        <f>SUMPRODUCT(('потребность от 18 jan'!$L$4:$Q$12)*('потребность от 18 jan'!$L$3:$Q$3=L$5)*('потребность от 18 jan'!$K$4:$K$12=$C$2)*('потребность от 18 jan'!$E$4:$E$12=$A14))</f>
        <v>0</v>
      </c>
      <c r="M14" s="40">
        <f t="shared" si="0"/>
        <v>0</v>
      </c>
      <c r="N14" s="17"/>
      <c r="O14" s="18">
        <f t="shared" si="2"/>
        <v>0</v>
      </c>
    </row>
    <row r="15" spans="1:15" ht="33.75" x14ac:dyDescent="0.2">
      <c r="A15" s="9"/>
      <c r="B15" s="10" t="str">
        <f t="array" ref="B15">IFERROR(INDEX('Остаток на РЦ'!$B$4:$B$26,SMALL(IF('Остаток на РЦ'!$C$4:$C$26=$A$7,ROW('Остаток на РЦ'!$B$4:$B$26)-3,""),ROW(A9))),"")</f>
        <v>Прима, СЭ 4х5л (Франция, с.г. 3 года)</v>
      </c>
      <c r="C15" s="11" t="s">
        <v>72</v>
      </c>
      <c r="D15" s="11" t="str">
        <f t="array" ref="D15">IFERROR(INDEX('Остаток на РЦ'!$K$4:$K$26,SMALL(IF('Остаток на РЦ'!$B$4:$B$26=B15,ROW('Остаток на РЦ'!$K$4:$K$26)-3,""),ROW(B9))),"")</f>
        <v>АТЛ</v>
      </c>
      <c r="E15" s="12">
        <f t="array" ref="E15">IFERROR(INDEX('Остаток на РЦ'!$E$4:$E$26,SMALL(IF('Остаток на РЦ'!$B$4:$B$26=B15,ROW('Остаток на РЦ'!$E$4:$E$26)-3,""),ROW(B9))),"")</f>
        <v>42401</v>
      </c>
      <c r="F15" s="13">
        <f t="array" ref="F15">IFERROR(INDEX('Остаток на РЦ'!$H$4:$H$26,SMALL(IF('Остаток на РЦ'!$B$4:$B$26=B15,ROW('Остаток на РЦ'!$H$4:$H$26)-3,""),ROW(B9))),"")</f>
        <v>43497</v>
      </c>
      <c r="G15" s="14">
        <v>5</v>
      </c>
      <c r="H15" s="48">
        <f>IF($I$4=$D15,SUMIFS('Остаток на РЦ'!$M$4:$M$26,'Остаток на РЦ'!$B$4:$B$26,$B15,'Остаток на РЦ'!$K$4:$K$26,$D15,'Остаток на РЦ'!$E$4:$E$26,$E15),0)</f>
        <v>0</v>
      </c>
      <c r="I15" s="49">
        <f>SUMPRODUCT(('потребность от 18 jan'!$L$4:$Q$12)*('потребность от 18 jan'!$L$3:$Q$3=I$5)*('потребность от 18 jan'!$K$4:$K$12=$C$2)*('потребность от 18 jan'!$E$4:$E$12=$A15))</f>
        <v>0</v>
      </c>
      <c r="J15" s="49">
        <f t="shared" si="1"/>
        <v>0</v>
      </c>
      <c r="K15" s="15"/>
      <c r="L15" s="16">
        <f>SUMPRODUCT(('потребность от 18 jan'!$L$4:$Q$12)*('потребность от 18 jan'!$L$3:$Q$3=L$5)*('потребность от 18 jan'!$K$4:$K$12=$C$2)*('потребность от 18 jan'!$E$4:$E$12=$A15))</f>
        <v>0</v>
      </c>
      <c r="M15" s="40">
        <f t="shared" si="0"/>
        <v>0</v>
      </c>
      <c r="N15" s="17"/>
      <c r="O15" s="18">
        <f t="shared" si="2"/>
        <v>0</v>
      </c>
    </row>
    <row r="16" spans="1:15" x14ac:dyDescent="0.2">
      <c r="A16" s="9"/>
      <c r="B16" s="10" t="str">
        <f t="array" ref="B16">IFERROR(INDEX('Остаток на РЦ'!$B$4:$B$26,SMALL(IF('Остаток на РЦ'!$C$4:$C$26=$A$7,ROW('Остаток на РЦ'!$B$4:$B$26)-3,""),ROW(A10))),"")</f>
        <v/>
      </c>
      <c r="C16" s="11" t="s">
        <v>72</v>
      </c>
      <c r="D16" s="11" t="str">
        <f t="array" ref="D16">IFERROR(INDEX('Остаток на РЦ'!$K$4:$K$26,SMALL(IF('Остаток на РЦ'!$B$4:$B$26=B16,ROW('Остаток на РЦ'!$K$4:$K$26)-3,""),ROW(B10))),"")</f>
        <v/>
      </c>
      <c r="E16" s="12" t="str">
        <f t="array" ref="E16">IFERROR(INDEX('Остаток на РЦ'!$E$4:$E$26,SMALL(IF('Остаток на РЦ'!$B$4:$B$26=B16,ROW('Остаток на РЦ'!$E$4:$E$26)-3,""),ROW(B10))),"")</f>
        <v/>
      </c>
      <c r="F16" s="13" t="str">
        <f t="array" ref="F16">IFERROR(INDEX('Остаток на РЦ'!$H$4:$H$26,SMALL(IF('Остаток на РЦ'!$B$4:$B$26=B16,ROW('Остаток на РЦ'!$H$4:$H$26)-3,""),ROW(B10))),"")</f>
        <v/>
      </c>
      <c r="G16" s="14">
        <v>5</v>
      </c>
      <c r="H16" s="48">
        <f>IF($I$4=$D16,SUMIFS('Остаток на РЦ'!$M$4:$M$26,'Остаток на РЦ'!$B$4:$B$26,$B16,'Остаток на РЦ'!$K$4:$K$26,$D16,'Остаток на РЦ'!$E$4:$E$26,$E16),0)</f>
        <v>0</v>
      </c>
      <c r="I16" s="49">
        <f>SUMPRODUCT(('потребность от 18 jan'!$L$4:$Q$12)*('потребность от 18 jan'!$L$3:$Q$3=I$5)*('потребность от 18 jan'!$K$4:$K$12=$C$2)*('потребность от 18 jan'!$E$4:$E$12=$A16))</f>
        <v>0</v>
      </c>
      <c r="J16" s="49">
        <f t="shared" si="1"/>
        <v>0</v>
      </c>
      <c r="K16" s="15"/>
      <c r="L16" s="16">
        <f>SUMPRODUCT(('потребность от 18 jan'!$L$4:$Q$12)*('потребность от 18 jan'!$L$3:$Q$3=L$5)*('потребность от 18 jan'!$K$4:$K$12=$C$2)*('потребность от 18 jan'!$E$4:$E$12=$A16))</f>
        <v>0</v>
      </c>
      <c r="M16" s="40">
        <f t="shared" si="0"/>
        <v>0</v>
      </c>
      <c r="N16" s="17"/>
      <c r="O16" s="18">
        <f t="shared" si="2"/>
        <v>0</v>
      </c>
    </row>
    <row r="17" spans="1:15" x14ac:dyDescent="0.2">
      <c r="A17" s="9"/>
      <c r="B17" s="10" t="str">
        <f t="array" ref="B17">IFERROR(INDEX('Остаток на РЦ'!$B$4:$B$26,SMALL(IF('Остаток на РЦ'!$C$4:$C$26=$A$7,ROW('Остаток на РЦ'!$B$4:$B$26)-3,""),ROW(A10))),"")</f>
        <v/>
      </c>
      <c r="C17" s="11" t="s">
        <v>72</v>
      </c>
      <c r="D17" s="11" t="str">
        <f t="array" ref="D17">IFERROR(INDEX('Остаток на РЦ'!$K$4:$K$26,SMALL(IF('Остаток на РЦ'!$B$4:$B$26=B17,ROW('Остаток на РЦ'!$K$4:$K$26)-3,""),ROW(B10))),"")</f>
        <v/>
      </c>
      <c r="E17" s="12" t="str">
        <f t="array" ref="E17">IFERROR(INDEX('Остаток на РЦ'!$E$4:$E$26,SMALL(IF('Остаток на РЦ'!$B$4:$B$26=B17,ROW('Остаток на РЦ'!$E$4:$E$26)-3,""),ROW(B10))),"")</f>
        <v/>
      </c>
      <c r="F17" s="13" t="str">
        <f t="array" ref="F17">IFERROR(INDEX('Остаток на РЦ'!$H$4:$H$26,SMALL(IF('Остаток на РЦ'!$B$4:$B$26=B17,ROW('Остаток на РЦ'!$H$4:$H$26)-3,""),ROW(B10))),"")</f>
        <v/>
      </c>
      <c r="G17" s="14">
        <v>5</v>
      </c>
      <c r="H17" s="48">
        <f>IF($I$4=$D17,SUMIFS('Остаток на РЦ'!$M$4:$M$26,'Остаток на РЦ'!$B$4:$B$26,$B17,'Остаток на РЦ'!$K$4:$K$26,$D17,'Остаток на РЦ'!$E$4:$E$26,$E17),0)</f>
        <v>0</v>
      </c>
      <c r="I17" s="49">
        <f>SUMPRODUCT(('потребность от 18 jan'!$L$4:$Q$12)*('потребность от 18 jan'!$L$3:$Q$3=I$5)*('потребность от 18 jan'!$K$4:$K$12=$C$2)*('потребность от 18 jan'!$E$4:$E$12=$A17))</f>
        <v>0</v>
      </c>
      <c r="J17" s="49">
        <f t="shared" si="1"/>
        <v>0</v>
      </c>
      <c r="K17" s="15"/>
      <c r="L17" s="16">
        <f>SUMPRODUCT(('потребность от 18 jan'!$L$4:$Q$12)*('потребность от 18 jan'!$L$3:$Q$3=L$5)*('потребность от 18 jan'!$K$4:$K$12=$C$2)*('потребность от 18 jan'!$E$4:$E$12=$A17))</f>
        <v>0</v>
      </c>
      <c r="M17" s="40">
        <f t="shared" si="0"/>
        <v>0</v>
      </c>
      <c r="N17" s="17"/>
      <c r="O17" s="18">
        <f t="shared" si="2"/>
        <v>0</v>
      </c>
    </row>
    <row r="18" spans="1:15" x14ac:dyDescent="0.2">
      <c r="A18" s="9"/>
      <c r="B18" s="10" t="str">
        <f t="array" ref="B18">IFERROR(INDEX('Остаток на РЦ'!$B$4:$B$26,SMALL(IF('Остаток на РЦ'!$C$4:$C$26=$A$7,ROW('Остаток на РЦ'!$B$4:$B$26)-3,""),ROW(A11))),"")</f>
        <v/>
      </c>
      <c r="C18" s="11" t="s">
        <v>72</v>
      </c>
      <c r="D18" s="11" t="str">
        <f t="array" ref="D18">IFERROR(INDEX('Остаток на РЦ'!$K$4:$K$26,SMALL(IF('Остаток на РЦ'!$B$4:$B$26=B18,ROW('Остаток на РЦ'!$K$4:$K$26)-3,""),ROW(B11))),"")</f>
        <v/>
      </c>
      <c r="E18" s="12" t="str">
        <f t="array" ref="E18">IFERROR(INDEX('Остаток на РЦ'!$E$4:$E$26,SMALL(IF('Остаток на РЦ'!$B$4:$B$26=B18,ROW('Остаток на РЦ'!$E$4:$E$26)-3,""),ROW(B11))),"")</f>
        <v/>
      </c>
      <c r="F18" s="13" t="str">
        <f t="array" ref="F18">IFERROR(INDEX('Остаток на РЦ'!$H$4:$H$26,SMALL(IF('Остаток на РЦ'!$B$4:$B$26=B18,ROW('Остаток на РЦ'!$H$4:$H$26)-3,""),ROW(B11))),"")</f>
        <v/>
      </c>
      <c r="G18" s="14">
        <v>5</v>
      </c>
      <c r="H18" s="48">
        <f>IF($I$4=$D18,SUMIFS('Остаток на РЦ'!$M$4:$M$26,'Остаток на РЦ'!$B$4:$B$26,$B18,'Остаток на РЦ'!$K$4:$K$26,$D18,'Остаток на РЦ'!$E$4:$E$26,$E18),0)</f>
        <v>0</v>
      </c>
      <c r="I18" s="49">
        <f>SUMPRODUCT(('потребность от 18 jan'!$L$4:$Q$12)*('потребность от 18 jan'!$L$3:$Q$3=I$5)*('потребность от 18 jan'!$K$4:$K$12=$C$2)*('потребность от 18 jan'!$E$4:$E$12=$A18))</f>
        <v>0</v>
      </c>
      <c r="J18" s="49">
        <f t="shared" si="1"/>
        <v>0</v>
      </c>
      <c r="K18" s="15"/>
      <c r="L18" s="16">
        <f>SUMPRODUCT(('потребность от 18 jan'!$L$4:$Q$12)*('потребность от 18 jan'!$L$3:$Q$3=L$5)*('потребность от 18 jan'!$K$4:$K$12=$C$2)*('потребность от 18 jan'!$E$4:$E$12=$A18))</f>
        <v>0</v>
      </c>
      <c r="M18" s="40">
        <f t="shared" si="0"/>
        <v>0</v>
      </c>
      <c r="N18" s="17"/>
      <c r="O18" s="18">
        <f t="shared" si="2"/>
        <v>0</v>
      </c>
    </row>
    <row r="19" spans="1:15" x14ac:dyDescent="0.2">
      <c r="A19" s="9"/>
      <c r="B19" s="10" t="str">
        <f t="array" ref="B19">IFERROR(INDEX('Остаток на РЦ'!$B$4:$B$26,SMALL(IF('Остаток на РЦ'!$C$4:$C$26=$A$7,ROW('Остаток на РЦ'!$B$4:$B$26)-3,""),ROW(A12))),"")</f>
        <v/>
      </c>
      <c r="C19" s="11" t="s">
        <v>72</v>
      </c>
      <c r="D19" s="11" t="str">
        <f t="array" ref="D19">IFERROR(INDEX('Остаток на РЦ'!$K$4:$K$26,SMALL(IF('Остаток на РЦ'!$B$4:$B$26=B19,ROW('Остаток на РЦ'!$K$4:$K$26)-3,""),ROW(B12))),"")</f>
        <v/>
      </c>
      <c r="E19" s="12" t="str">
        <f t="array" ref="E19">IFERROR(INDEX('Остаток на РЦ'!$E$4:$E$26,SMALL(IF('Остаток на РЦ'!$B$4:$B$26=B19,ROW('Остаток на РЦ'!$E$4:$E$26)-3,""),ROW(B12))),"")</f>
        <v/>
      </c>
      <c r="F19" s="13" t="str">
        <f t="array" ref="F19">IFERROR(INDEX('Остаток на РЦ'!$H$4:$H$26,SMALL(IF('Остаток на РЦ'!$B$4:$B$26=B19,ROW('Остаток на РЦ'!$H$4:$H$26)-3,""),ROW(B12))),"")</f>
        <v/>
      </c>
      <c r="G19" s="14">
        <v>5</v>
      </c>
      <c r="H19" s="48">
        <f>IF($I$4=$D19,SUMIFS('Остаток на РЦ'!$M$4:$M$26,'Остаток на РЦ'!$B$4:$B$26,$B19,'Остаток на РЦ'!$K$4:$K$26,$D19,'Остаток на РЦ'!$E$4:$E$26,$E19),0)</f>
        <v>0</v>
      </c>
      <c r="I19" s="49">
        <f>SUMPRODUCT(('потребность от 18 jan'!$L$4:$Q$12)*('потребность от 18 jan'!$L$3:$Q$3=I$5)*('потребность от 18 jan'!$K$4:$K$12=$C$2)*('потребность от 18 jan'!$E$4:$E$12=$A19))</f>
        <v>0</v>
      </c>
      <c r="J19" s="49">
        <f t="shared" si="1"/>
        <v>0</v>
      </c>
      <c r="K19" s="15"/>
      <c r="L19" s="16">
        <f>SUMPRODUCT(('потребность от 18 jan'!$L$4:$Q$12)*('потребность от 18 jan'!$L$3:$Q$3=L$5)*('потребность от 18 jan'!$K$4:$K$12=$C$2)*('потребность от 18 jan'!$E$4:$E$12=$A19))</f>
        <v>0</v>
      </c>
      <c r="M19" s="40">
        <f t="shared" si="0"/>
        <v>0</v>
      </c>
      <c r="N19" s="17"/>
      <c r="O19" s="18">
        <f t="shared" si="2"/>
        <v>0</v>
      </c>
    </row>
    <row r="20" spans="1:15" x14ac:dyDescent="0.2">
      <c r="A20" s="9"/>
      <c r="B20" s="10" t="str">
        <f t="array" ref="B20">IFERROR(INDEX('Остаток на РЦ'!$B$4:$B$26,SMALL(IF('Остаток на РЦ'!$C$4:$C$26=$A$7,ROW('Остаток на РЦ'!$B$4:$B$26)-3,""),ROW(A13))),"")</f>
        <v/>
      </c>
      <c r="C20" s="11" t="s">
        <v>72</v>
      </c>
      <c r="D20" s="11" t="str">
        <f t="array" ref="D20">IFERROR(INDEX('Остаток на РЦ'!$K$4:$K$26,SMALL(IF('Остаток на РЦ'!$B$4:$B$26=B20,ROW('Остаток на РЦ'!$K$4:$K$26)-3,""),ROW(B13))),"")</f>
        <v/>
      </c>
      <c r="E20" s="12" t="str">
        <f t="array" ref="E20">IFERROR(INDEX('Остаток на РЦ'!$E$4:$E$26,SMALL(IF('Остаток на РЦ'!$B$4:$B$26=B20,ROW('Остаток на РЦ'!$E$4:$E$26)-3,""),ROW(B13))),"")</f>
        <v/>
      </c>
      <c r="F20" s="13" t="str">
        <f t="array" ref="F20">IFERROR(INDEX('Остаток на РЦ'!$H$4:$H$26,SMALL(IF('Остаток на РЦ'!$B$4:$B$26=B20,ROW('Остаток на РЦ'!$H$4:$H$26)-3,""),ROW(B13))),"")</f>
        <v/>
      </c>
      <c r="G20" s="14">
        <v>5</v>
      </c>
      <c r="H20" s="48">
        <f>IF($I$4=$D20,SUMIFS('Остаток на РЦ'!$M$4:$M$26,'Остаток на РЦ'!$B$4:$B$26,$B20,'Остаток на РЦ'!$K$4:$K$26,$D20,'Остаток на РЦ'!$E$4:$E$26,$E20),0)</f>
        <v>0</v>
      </c>
      <c r="I20" s="49">
        <f>SUMPRODUCT(('потребность от 18 jan'!$L$4:$Q$12)*('потребность от 18 jan'!$L$3:$Q$3=I$5)*('потребность от 18 jan'!$K$4:$K$12=$C$2)*('потребность от 18 jan'!$E$4:$E$12=$A20))</f>
        <v>0</v>
      </c>
      <c r="J20" s="49">
        <f t="shared" si="1"/>
        <v>0</v>
      </c>
      <c r="K20" s="15"/>
      <c r="L20" s="16">
        <f>SUMPRODUCT(('потребность от 18 jan'!$L$4:$Q$12)*('потребность от 18 jan'!$L$3:$Q$3=L$5)*('потребность от 18 jan'!$K$4:$K$12=$C$2)*('потребность от 18 jan'!$E$4:$E$12=$A20))</f>
        <v>0</v>
      </c>
      <c r="M20" s="40">
        <f t="shared" si="0"/>
        <v>0</v>
      </c>
      <c r="N20" s="17"/>
      <c r="O20" s="18">
        <f t="shared" si="2"/>
        <v>0</v>
      </c>
    </row>
    <row r="21" spans="1:15" x14ac:dyDescent="0.2">
      <c r="A21" s="9"/>
      <c r="B21" s="10" t="str">
        <f t="array" ref="B21">IFERROR(INDEX('Остаток на РЦ'!$B$4:$B$26,SMALL(IF('Остаток на РЦ'!$C$4:$C$26=$A$7,ROW('Остаток на РЦ'!$B$4:$B$26)-3,""),ROW(A14))),"")</f>
        <v/>
      </c>
      <c r="C21" s="11" t="s">
        <v>72</v>
      </c>
      <c r="D21" s="11" t="str">
        <f t="array" ref="D21">IFERROR(INDEX('Остаток на РЦ'!$K$4:$K$26,SMALL(IF('Остаток на РЦ'!$B$4:$B$26=B21,ROW('Остаток на РЦ'!$K$4:$K$26)-3,""),ROW(B14))),"")</f>
        <v/>
      </c>
      <c r="E21" s="12" t="str">
        <f t="array" ref="E21">IFERROR(INDEX('Остаток на РЦ'!$E$4:$E$26,SMALL(IF('Остаток на РЦ'!$B$4:$B$26=B21,ROW('Остаток на РЦ'!$E$4:$E$26)-3,""),ROW(B14))),"")</f>
        <v/>
      </c>
      <c r="F21" s="13" t="str">
        <f t="array" ref="F21">IFERROR(INDEX('Остаток на РЦ'!$H$4:$H$26,SMALL(IF('Остаток на РЦ'!$B$4:$B$26=B21,ROW('Остаток на РЦ'!$H$4:$H$26)-3,""),ROW(B14))),"")</f>
        <v/>
      </c>
      <c r="G21" s="14">
        <v>5</v>
      </c>
      <c r="H21" s="48">
        <f>IF($I$4=$D21,SUMIFS('Остаток на РЦ'!$M$4:$M$26,'Остаток на РЦ'!$B$4:$B$26,$B21,'Остаток на РЦ'!$K$4:$K$26,$D21,'Остаток на РЦ'!$E$4:$E$26,$E21),0)</f>
        <v>0</v>
      </c>
      <c r="I21" s="49">
        <f>SUMPRODUCT(('потребность от 18 jan'!$L$4:$Q$12)*('потребность от 18 jan'!$L$3:$Q$3=I$5)*('потребность от 18 jan'!$K$4:$K$12=$C$2)*('потребность от 18 jan'!$E$4:$E$12=$A21))</f>
        <v>0</v>
      </c>
      <c r="J21" s="49">
        <f t="shared" si="1"/>
        <v>0</v>
      </c>
      <c r="K21" s="15">
        <f>I7-K7-K12-K24</f>
        <v>839.11</v>
      </c>
      <c r="L21" s="16">
        <v>609</v>
      </c>
      <c r="M21" s="40">
        <f>K21+L21</f>
        <v>1448.1100000000001</v>
      </c>
      <c r="N21" s="17">
        <v>0</v>
      </c>
      <c r="O21" s="18">
        <f t="shared" si="2"/>
        <v>1448.1100000000001</v>
      </c>
    </row>
    <row r="22" spans="1:15" ht="33.75" x14ac:dyDescent="0.2">
      <c r="A22" s="9" t="s">
        <v>28</v>
      </c>
      <c r="B22" s="10" t="str">
        <f t="array" ref="B22">IFERROR(INDEX('Остаток на РЦ'!$B$4:$B$26,SMALL(IF('Остаток на РЦ'!$C$4:$C$26=$A$22,ROW('Остаток на РЦ'!$B$4:$B$26)-3,""),ROW(A1))),"")</f>
        <v>Балерина,СЭ 4х5л (Россия, с.г.3 года)</v>
      </c>
      <c r="C22" s="11" t="s">
        <v>35</v>
      </c>
      <c r="D22" s="11" t="str">
        <f t="array" ref="D22">IFERROR(INDEX('Остаток на РЦ'!$K$4:$K$26,SMALL(IF('Остаток на РЦ'!$B$4:$B$26=B22,ROW('Остаток на РЦ'!$K$4:$K$26)-3,""),ROW(B1))),"")</f>
        <v>Липецк</v>
      </c>
      <c r="E22" s="12">
        <f t="array" ref="E22">IFERROR(INDEX('Остаток на РЦ'!$E$4:$E$26,SMALL(IF('Остаток на РЦ'!$B$4:$B$26=B22,ROW('Остаток на РЦ'!$E$4:$E$26)-3,""),ROW(B1))),"")</f>
        <v>42248</v>
      </c>
      <c r="F22" s="13">
        <f t="array" ref="F22">IFERROR(INDEX('Остаток на РЦ'!$H$4:$H$26,SMALL(IF('Остаток на РЦ'!$B$4:$B$26=B22,ROW('Остаток на РЦ'!$H$4:$H$26)-3,""),ROW(B1))),"")</f>
        <v>43344</v>
      </c>
      <c r="G22" s="14">
        <v>5</v>
      </c>
      <c r="H22" s="48">
        <f>IF($I$4=$D22,SUMIFS('Остаток на РЦ'!$M$4:$M$26,'Остаток на РЦ'!$B$4:$B$26,$B22,'Остаток на РЦ'!$K$4:$K$26,$D22,'Остаток на РЦ'!$E$4:$E$26,$E22),0)</f>
        <v>0</v>
      </c>
      <c r="I22" s="49">
        <f>SUMPRODUCT(('потребность от 18 jan'!$L$4:$Q$12)*('потребность от 18 jan'!$L$3:$Q$3=I$5)*('потребность от 18 jan'!$K$4:$K$12=$C$2)*('потребность от 18 jan'!$E$4:$E$12=$A22))</f>
        <v>0</v>
      </c>
      <c r="J22" s="49">
        <f t="shared" si="1"/>
        <v>0</v>
      </c>
      <c r="K22" s="15"/>
      <c r="L22" s="16">
        <f>SUMPRODUCT(('потребность от 18 jan'!$L$4:$Q$12)*('потребность от 18 jan'!$L$3:$Q$3=L$5)*('потребность от 18 jan'!$K$4:$K$12=$C$2)*('потребность от 18 jan'!$E$4:$E$12=$A22))</f>
        <v>0</v>
      </c>
      <c r="M22" s="40">
        <f t="shared" ref="M22:M85" si="3">K22+L22</f>
        <v>0</v>
      </c>
      <c r="N22" s="17"/>
      <c r="O22" s="18">
        <f t="shared" si="2"/>
        <v>0</v>
      </c>
    </row>
    <row r="23" spans="1:15" ht="33.75" x14ac:dyDescent="0.2">
      <c r="A23" s="9"/>
      <c r="B23" s="10" t="str">
        <f t="array" ref="B23">IFERROR(INDEX('Остаток на РЦ'!$B$4:$B$26,SMALL(IF('Остаток на РЦ'!$C$4:$C$26=$A$22,ROW('Остаток на РЦ'!$B$4:$B$26)-3,""),ROW(A2))),"")</f>
        <v>Балерина,СЭ 4х5л (Россия, с.г.3 года)</v>
      </c>
      <c r="C23" s="11" t="s">
        <v>35</v>
      </c>
      <c r="D23" s="11" t="str">
        <f t="array" ref="D23">IFERROR(INDEX('Остаток на РЦ'!$K$4:$K$26,SMALL(IF('Остаток на РЦ'!$B$4:$B$26=B23,ROW('Остаток на РЦ'!$K$4:$K$26)-3,""),ROW(B2))),"")</f>
        <v>АТЛ</v>
      </c>
      <c r="E23" s="12">
        <f t="array" ref="E23">IFERROR(INDEX('Остаток на РЦ'!$E$4:$E$26,SMALL(IF('Остаток на РЦ'!$B$4:$B$26=B23,ROW('Остаток на РЦ'!$E$4:$E$26)-3,""),ROW(B2))),"")</f>
        <v>42248</v>
      </c>
      <c r="F23" s="13">
        <f t="array" ref="F23">IFERROR(INDEX('Остаток на РЦ'!$H$4:$H$26,SMALL(IF('Остаток на РЦ'!$B$4:$B$26=B23,ROW('Остаток на РЦ'!$H$4:$H$26)-3,""),ROW(B2))),"")</f>
        <v>43344</v>
      </c>
      <c r="G23" s="14">
        <v>5</v>
      </c>
      <c r="H23" s="48">
        <f>IF($I$4=$D23,SUMIFS('Остаток на РЦ'!$M$4:$M$26,'Остаток на РЦ'!$B$4:$B$26,$B23,'Остаток на РЦ'!$K$4:$K$26,$D23,'Остаток на РЦ'!$E$4:$E$26,$E23),0)</f>
        <v>0</v>
      </c>
      <c r="I23" s="49">
        <f>SUMPRODUCT(('потребность от 18 jan'!$L$4:$Q$12)*('потребность от 18 jan'!$L$3:$Q$3=I$5)*('потребность от 18 jan'!$K$4:$K$12=$C$2)*('потребность от 18 jan'!$E$4:$E$12=$A23))</f>
        <v>0</v>
      </c>
      <c r="J23" s="49">
        <f t="shared" si="1"/>
        <v>0</v>
      </c>
      <c r="K23" s="15"/>
      <c r="L23" s="16">
        <f>SUMPRODUCT(('потребность от 18 jan'!$L$4:$Q$12)*('потребность от 18 jan'!$L$3:$Q$3=L$5)*('потребность от 18 jan'!$K$4:$K$12=$C$2)*('потребность от 18 jan'!$E$4:$E$12=$A23))</f>
        <v>0</v>
      </c>
      <c r="M23" s="40">
        <f t="shared" si="3"/>
        <v>0</v>
      </c>
      <c r="N23" s="17"/>
      <c r="O23" s="18">
        <f t="shared" si="2"/>
        <v>0</v>
      </c>
    </row>
    <row r="24" spans="1:15" ht="33.75" x14ac:dyDescent="0.2">
      <c r="A24" s="9"/>
      <c r="B24" s="10" t="str">
        <f t="array" ref="B24">IFERROR(INDEX('Остаток на РЦ'!$B$4:$B$26,SMALL(IF('Остаток на РЦ'!$C$4:$C$26=$A$22,ROW('Остаток на РЦ'!$B$4:$B$26)-3,""),ROW(A3))),"")</f>
        <v>Балерина,СЭ 4х5л (Россия, с.г.3 года)</v>
      </c>
      <c r="C24" s="11" t="s">
        <v>35</v>
      </c>
      <c r="D24" s="11" t="str">
        <f t="array" ref="D24">IFERROR(INDEX('Остаток на РЦ'!$K$4:$K$26,SMALL(IF('Остаток на РЦ'!$B$4:$B$26=B24,ROW('Остаток на РЦ'!$K$4:$K$26)-3,""),ROW(B3))),"")</f>
        <v>Курск</v>
      </c>
      <c r="E24" s="12">
        <f t="array" ref="E24">IFERROR(INDEX('Остаток на РЦ'!$E$4:$E$26,SMALL(IF('Остаток на РЦ'!$B$4:$B$26=B24,ROW('Остаток на РЦ'!$E$4:$E$26)-3,""),ROW(B3))),"")</f>
        <v>42278</v>
      </c>
      <c r="F24" s="13">
        <f t="array" ref="F24">IFERROR(INDEX('Остаток на РЦ'!$H$4:$H$26,SMALL(IF('Остаток на РЦ'!$B$4:$B$26=B24,ROW('Остаток на РЦ'!$H$4:$H$26)-3,""),ROW(B3))),"")</f>
        <v>43374</v>
      </c>
      <c r="G24" s="14">
        <v>5</v>
      </c>
      <c r="H24" s="48">
        <f>IF($I$4=$D24,SUMIFS('Остаток на РЦ'!$M$4:$M$26,'Остаток на РЦ'!$B$4:$B$26,$B24,'Остаток на РЦ'!$K$4:$K$26,$D24,'Остаток на РЦ'!$E$4:$E$26,$E24),0)</f>
        <v>115</v>
      </c>
      <c r="I24" s="49">
        <f>SUMPRODUCT(('потребность от 18 jan'!$L$4:$Q$12)*('потребность от 18 jan'!$L$3:$Q$3=I$5)*('потребность от 18 jan'!$K$4:$K$12=$C$2)*('потребность от 18 jan'!$E$4:$E$12=$A24))</f>
        <v>0</v>
      </c>
      <c r="J24" s="49">
        <f t="shared" si="1"/>
        <v>115</v>
      </c>
      <c r="K24" s="15">
        <v>115</v>
      </c>
      <c r="L24" s="16">
        <f>SUMPRODUCT(('потребность от 18 jan'!$L$4:$Q$12)*('потребность от 18 jan'!$L$3:$Q$3=L$5)*('потребность от 18 jan'!$K$4:$K$12=$C$2)*('потребность от 18 jan'!$E$4:$E$12=$A24))</f>
        <v>0</v>
      </c>
      <c r="M24" s="40">
        <f t="shared" si="3"/>
        <v>115</v>
      </c>
      <c r="N24" s="17">
        <v>115</v>
      </c>
      <c r="O24" s="18">
        <f t="shared" si="2"/>
        <v>0</v>
      </c>
    </row>
    <row r="25" spans="1:15" ht="33.75" x14ac:dyDescent="0.2">
      <c r="A25" s="9"/>
      <c r="B25" s="10" t="str">
        <f t="array" ref="B25">IFERROR(INDEX('Остаток на РЦ'!$B$4:$B$26,SMALL(IF('Остаток на РЦ'!$C$4:$C$26=$A$22,ROW('Остаток на РЦ'!$B$4:$B$26)-3,""),ROW(A4))),"")</f>
        <v>Балерина,СЭ 4х5л (Россия, с.г.3 года)</v>
      </c>
      <c r="C25" s="11" t="s">
        <v>35</v>
      </c>
      <c r="D25" s="11" t="str">
        <f t="array" ref="D25">IFERROR(INDEX('Остаток на РЦ'!$K$4:$K$26,SMALL(IF('Остаток на РЦ'!$B$4:$B$26=B25,ROW('Остаток на РЦ'!$K$4:$K$26)-3,""),ROW(B4))),"")</f>
        <v>Липецк</v>
      </c>
      <c r="E25" s="12">
        <f t="array" ref="E25">IFERROR(INDEX('Остаток на РЦ'!$E$4:$E$26,SMALL(IF('Остаток на РЦ'!$B$4:$B$26=B25,ROW('Остаток на РЦ'!$E$4:$E$26)-3,""),ROW(B4))),"")</f>
        <v>42278</v>
      </c>
      <c r="F25" s="13">
        <f t="array" ref="F25">IFERROR(INDEX('Остаток на РЦ'!$H$4:$H$26,SMALL(IF('Остаток на РЦ'!$B$4:$B$26=B25,ROW('Остаток на РЦ'!$H$4:$H$26)-3,""),ROW(B4))),"")</f>
        <v>43374</v>
      </c>
      <c r="G25" s="14">
        <v>5</v>
      </c>
      <c r="H25" s="48">
        <f>IF($I$4=$D25,SUMIFS('Остаток на РЦ'!$M$4:$M$26,'Остаток на РЦ'!$B$4:$B$26,$B25,'Остаток на РЦ'!$K$4:$K$26,$D25,'Остаток на РЦ'!$E$4:$E$26,$E25),0)</f>
        <v>0</v>
      </c>
      <c r="I25" s="49">
        <f>SUMPRODUCT(('потребность от 18 jan'!$L$4:$Q$12)*('потребность от 18 jan'!$L$3:$Q$3=I$5)*('потребность от 18 jan'!$K$4:$K$12=$C$2)*('потребность от 18 jan'!$E$4:$E$12=$A25))</f>
        <v>0</v>
      </c>
      <c r="J25" s="49">
        <f t="shared" si="1"/>
        <v>0</v>
      </c>
      <c r="K25" s="15"/>
      <c r="L25" s="16">
        <f>SUMPRODUCT(('потребность от 18 jan'!$L$4:$Q$12)*('потребность от 18 jan'!$L$3:$Q$3=L$5)*('потребность от 18 jan'!$K$4:$K$12=$C$2)*('потребность от 18 jan'!$E$4:$E$12=$A25))</f>
        <v>0</v>
      </c>
      <c r="M25" s="40">
        <f t="shared" si="3"/>
        <v>0</v>
      </c>
      <c r="N25" s="17"/>
      <c r="O25" s="18">
        <f t="shared" si="2"/>
        <v>0</v>
      </c>
    </row>
    <row r="26" spans="1:15" ht="33.75" x14ac:dyDescent="0.2">
      <c r="A26" s="9"/>
      <c r="B26" s="10" t="str">
        <f t="array" ref="B26">IFERROR(INDEX('Остаток на РЦ'!$B$4:$B$26,SMALL(IF('Остаток на РЦ'!$C$4:$C$26=$A$22,ROW('Остаток на РЦ'!$B$4:$B$26)-3,""),ROW(A5))),"")</f>
        <v>Балерина,СЭ 4х5л (Россия, с.г.3 года)</v>
      </c>
      <c r="C26" s="11" t="s">
        <v>35</v>
      </c>
      <c r="D26" s="11" t="str">
        <f t="array" ref="D26">IFERROR(INDEX('Остаток на РЦ'!$K$4:$K$26,SMALL(IF('Остаток на РЦ'!$B$4:$B$26=B26,ROW('Остаток на РЦ'!$K$4:$K$26)-3,""),ROW(B5))),"")</f>
        <v>Пенза</v>
      </c>
      <c r="E26" s="12">
        <f t="array" ref="E26">IFERROR(INDEX('Остаток на РЦ'!$E$4:$E$26,SMALL(IF('Остаток на РЦ'!$B$4:$B$26=B26,ROW('Остаток на РЦ'!$E$4:$E$26)-3,""),ROW(B5))),"")</f>
        <v>42278</v>
      </c>
      <c r="F26" s="13">
        <f t="array" ref="F26">IFERROR(INDEX('Остаток на РЦ'!$H$4:$H$26,SMALL(IF('Остаток на РЦ'!$B$4:$B$26=B26,ROW('Остаток на РЦ'!$H$4:$H$26)-3,""),ROW(B5))),"")</f>
        <v>43374</v>
      </c>
      <c r="G26" s="14">
        <v>5</v>
      </c>
      <c r="H26" s="48">
        <f>IF($I$4=$D26,SUMIFS('Остаток на РЦ'!$M$4:$M$26,'Остаток на РЦ'!$B$4:$B$26,$B26,'Остаток на РЦ'!$K$4:$K$26,$D26,'Остаток на РЦ'!$E$4:$E$26,$E26),0)</f>
        <v>0</v>
      </c>
      <c r="I26" s="49">
        <f>SUMPRODUCT(('потребность от 18 jan'!$L$4:$Q$12)*('потребность от 18 jan'!$L$3:$Q$3=I$5)*('потребность от 18 jan'!$K$4:$K$12=$C$2)*('потребность от 18 jan'!$E$4:$E$12=$A26))</f>
        <v>0</v>
      </c>
      <c r="J26" s="49">
        <f t="shared" si="1"/>
        <v>0</v>
      </c>
      <c r="K26" s="15"/>
      <c r="L26" s="16">
        <f>SUMPRODUCT(('потребность от 18 jan'!$L$4:$Q$12)*('потребность от 18 jan'!$L$3:$Q$3=L$5)*('потребность от 18 jan'!$K$4:$K$12=$C$2)*('потребность от 18 jan'!$E$4:$E$12=$A26))</f>
        <v>0</v>
      </c>
      <c r="M26" s="40">
        <f t="shared" si="3"/>
        <v>0</v>
      </c>
      <c r="N26" s="17"/>
      <c r="O26" s="18">
        <f t="shared" si="2"/>
        <v>0</v>
      </c>
    </row>
    <row r="27" spans="1:15" x14ac:dyDescent="0.2">
      <c r="A27" s="9"/>
      <c r="B27" s="10" t="str">
        <f t="array" ref="B27">IFERROR(INDEX('Остаток на РЦ'!$B$4:$B$26,SMALL(IF('Остаток на РЦ'!$C$4:$C$26=$A$22,ROW('Остаток на РЦ'!$B$4:$B$26)-3,""),ROW(#REF!))),"")</f>
        <v/>
      </c>
      <c r="C27" s="11" t="s">
        <v>35</v>
      </c>
      <c r="D27" s="11" t="str">
        <f t="array" ref="D27">IFERROR(INDEX('Остаток на РЦ'!$K$4:$K$26,SMALL(IF('Остаток на РЦ'!$B$4:$B$26=B27,ROW('Остаток на РЦ'!$K$4:$K$26)-3,""),ROW(#REF!))),"")</f>
        <v/>
      </c>
      <c r="E27" s="12" t="str">
        <f t="array" ref="E27">IFERROR(INDEX('Остаток на РЦ'!$E$4:$E$26,SMALL(IF('Остаток на РЦ'!$B$4:$B$26=B27,ROW('Остаток на РЦ'!$E$4:$E$26)-3,""),ROW(#REF!))),"")</f>
        <v/>
      </c>
      <c r="F27" s="13" t="str">
        <f t="array" ref="F27">IFERROR(INDEX('Остаток на РЦ'!$H$4:$H$26,SMALL(IF('Остаток на РЦ'!$B$4:$B$26=B27,ROW('Остаток на РЦ'!$H$4:$H$26)-3,""),ROW(#REF!))),"")</f>
        <v/>
      </c>
      <c r="G27" s="14">
        <v>5</v>
      </c>
      <c r="H27" s="48">
        <f>IF($I$4=$D27,SUMIFS('Остаток на РЦ'!$M$4:$M$26,'Остаток на РЦ'!$B$4:$B$26,$B27,'Остаток на РЦ'!$K$4:$K$26,$D27,'Остаток на РЦ'!$E$4:$E$26,$E27),0)</f>
        <v>0</v>
      </c>
      <c r="I27" s="49">
        <f>SUMPRODUCT(('потребность от 18 jan'!$L$4:$Q$12)*('потребность от 18 jan'!$L$3:$Q$3=I$5)*('потребность от 18 jan'!$K$4:$K$12=$C$2)*('потребность от 18 jan'!$E$4:$E$12=$A27))</f>
        <v>0</v>
      </c>
      <c r="J27" s="49">
        <f t="shared" si="1"/>
        <v>0</v>
      </c>
      <c r="K27" s="15"/>
      <c r="L27" s="16">
        <f>SUMPRODUCT(('потребность от 18 jan'!$L$4:$Q$12)*('потребность от 18 jan'!$L$3:$Q$3=L$5)*('потребность от 18 jan'!$K$4:$K$12=$C$2)*('потребность от 18 jan'!$E$4:$E$12=$A27))</f>
        <v>0</v>
      </c>
      <c r="M27" s="40">
        <f t="shared" si="3"/>
        <v>0</v>
      </c>
      <c r="N27" s="17"/>
      <c r="O27" s="18">
        <f t="shared" si="2"/>
        <v>0</v>
      </c>
    </row>
    <row r="28" spans="1:15" ht="33.75" x14ac:dyDescent="0.2">
      <c r="A28" s="9"/>
      <c r="B28" s="10" t="str">
        <f t="array" ref="B28">IFERROR(INDEX('Остаток на РЦ'!$B$4:$B$26,SMALL(IF('Остаток на РЦ'!$C$4:$C$26=$A$22,ROW('Остаток на РЦ'!$B$4:$B$26)-3,""),ROW(A6))),"")</f>
        <v>Балерина,СЭ 4х5л (Россия, с.г.3 года)</v>
      </c>
      <c r="C28" s="11" t="s">
        <v>35</v>
      </c>
      <c r="D28" s="11" t="str">
        <f t="array" ref="D28">IFERROR(INDEX('Остаток на РЦ'!$K$4:$K$26,SMALL(IF('Остаток на РЦ'!$B$4:$B$26=B28,ROW('Остаток на РЦ'!$K$4:$K$26)-3,""),ROW(B6))),"")</f>
        <v>Тамбов</v>
      </c>
      <c r="E28" s="12">
        <f t="array" ref="E28">IFERROR(INDEX('Остаток на РЦ'!$E$4:$E$26,SMALL(IF('Остаток на РЦ'!$B$4:$B$26=B28,ROW('Остаток на РЦ'!$E$4:$E$26)-3,""),ROW(B6))),"")</f>
        <v>42278</v>
      </c>
      <c r="F28" s="13">
        <f t="array" ref="F28">IFERROR(INDEX('Остаток на РЦ'!$H$4:$H$26,SMALL(IF('Остаток на РЦ'!$B$4:$B$26=B28,ROW('Остаток на РЦ'!$H$4:$H$26)-3,""),ROW(B6))),"")</f>
        <v>43374</v>
      </c>
      <c r="G28" s="14">
        <v>5</v>
      </c>
      <c r="H28" s="48">
        <f>IF($I$4=$D28,SUMIFS('Остаток на РЦ'!$M$4:$M$26,'Остаток на РЦ'!$B$4:$B$26,$B28,'Остаток на РЦ'!$K$4:$K$26,$D28,'Остаток на РЦ'!$E$4:$E$26,$E28),0)</f>
        <v>0</v>
      </c>
      <c r="I28" s="49">
        <f>SUMPRODUCT(('потребность от 18 jan'!$L$4:$Q$12)*('потребность от 18 jan'!$L$3:$Q$3=I$5)*('потребность от 18 jan'!$K$4:$K$12=$C$2)*('потребность от 18 jan'!$E$4:$E$12=$A28))</f>
        <v>0</v>
      </c>
      <c r="J28" s="49">
        <f t="shared" si="1"/>
        <v>0</v>
      </c>
      <c r="K28" s="15"/>
      <c r="L28" s="16">
        <f>SUMPRODUCT(('потребность от 18 jan'!$L$4:$Q$12)*('потребность от 18 jan'!$L$3:$Q$3=L$5)*('потребность от 18 jan'!$K$4:$K$12=$C$2)*('потребность от 18 jan'!$E$4:$E$12=$A28))</f>
        <v>0</v>
      </c>
      <c r="M28" s="40">
        <f t="shared" si="3"/>
        <v>0</v>
      </c>
      <c r="N28" s="17"/>
      <c r="O28" s="18">
        <f t="shared" si="2"/>
        <v>0</v>
      </c>
    </row>
    <row r="29" spans="1:15" ht="33.75" x14ac:dyDescent="0.2">
      <c r="A29" s="9"/>
      <c r="B29" s="10" t="str">
        <f t="array" ref="B29">IFERROR(INDEX('Остаток на РЦ'!$B$4:$B$26,SMALL(IF('Остаток на РЦ'!$C$4:$C$26=$A$22,ROW('Остаток на РЦ'!$B$4:$B$26)-3,""),ROW(A7))),"")</f>
        <v>Балерина,СЭ 4х5л (Россия, с.г.3 года)</v>
      </c>
      <c r="C29" s="11" t="s">
        <v>35</v>
      </c>
      <c r="D29" s="11" t="str">
        <f t="array" ref="D29">IFERROR(INDEX('Остаток на РЦ'!$K$4:$K$26,SMALL(IF('Остаток на РЦ'!$B$4:$B$26=B29,ROW('Остаток на РЦ'!$K$4:$K$26)-3,""),ROW(B7))),"")</f>
        <v>Тула</v>
      </c>
      <c r="E29" s="12">
        <f t="array" ref="E29">IFERROR(INDEX('Остаток на РЦ'!$E$4:$E$26,SMALL(IF('Остаток на РЦ'!$B$4:$B$26=B29,ROW('Остаток на РЦ'!$E$4:$E$26)-3,""),ROW(B7))),"")</f>
        <v>42278</v>
      </c>
      <c r="F29" s="13">
        <f t="array" ref="F29">IFERROR(INDEX('Остаток на РЦ'!$H$4:$H$26,SMALL(IF('Остаток на РЦ'!$B$4:$B$26=B29,ROW('Остаток на РЦ'!$H$4:$H$26)-3,""),ROW(B7))),"")</f>
        <v>43374</v>
      </c>
      <c r="G29" s="14">
        <v>5</v>
      </c>
      <c r="H29" s="48">
        <f>IF($I$4=$D29,SUMIFS('Остаток на РЦ'!$M$4:$M$26,'Остаток на РЦ'!$B$4:$B$26,$B29,'Остаток на РЦ'!$K$4:$K$26,$D29,'Остаток на РЦ'!$E$4:$E$26,$E29),0)</f>
        <v>0</v>
      </c>
      <c r="I29" s="49">
        <f>SUMPRODUCT(('потребность от 18 jan'!$L$4:$Q$12)*('потребность от 18 jan'!$L$3:$Q$3=I$5)*('потребность от 18 jan'!$K$4:$K$12=$C$2)*('потребность от 18 jan'!$E$4:$E$12=$A29))</f>
        <v>0</v>
      </c>
      <c r="J29" s="49">
        <f t="shared" si="1"/>
        <v>0</v>
      </c>
      <c r="K29" s="15"/>
      <c r="L29" s="16">
        <f>SUMPRODUCT(('потребность от 18 jan'!$L$4:$Q$12)*('потребность от 18 jan'!$L$3:$Q$3=L$5)*('потребность от 18 jan'!$K$4:$K$12=$C$2)*('потребность от 18 jan'!$E$4:$E$12=$A29))</f>
        <v>0</v>
      </c>
      <c r="M29" s="40">
        <f t="shared" si="3"/>
        <v>0</v>
      </c>
      <c r="N29" s="17"/>
      <c r="O29" s="18">
        <f t="shared" si="2"/>
        <v>0</v>
      </c>
    </row>
    <row r="30" spans="1:15" ht="33.75" x14ac:dyDescent="0.2">
      <c r="A30" s="9"/>
      <c r="B30" s="10" t="str">
        <f t="array" ref="B30">IFERROR(INDEX('Остаток на РЦ'!$B$4:$B$26,SMALL(IF('Остаток на РЦ'!$C$4:$C$26=$A$22,ROW('Остаток на РЦ'!$B$4:$B$26)-3,""),ROW(A8))),"")</f>
        <v>Балерина,СЭ 4х5л (Россия, с.г.3 года)</v>
      </c>
      <c r="C30" s="11" t="s">
        <v>35</v>
      </c>
      <c r="D30" s="11" t="str">
        <f t="array" ref="D30">IFERROR(INDEX('Остаток на РЦ'!$K$4:$K$26,SMALL(IF('Остаток на РЦ'!$B$4:$B$26=B30,ROW('Остаток на РЦ'!$K$4:$K$26)-3,""),ROW(B8))),"")</f>
        <v>АТЛ</v>
      </c>
      <c r="E30" s="12">
        <f t="array" ref="E30">IFERROR(INDEX('Остаток на РЦ'!$E$4:$E$26,SMALL(IF('Остаток на РЦ'!$B$4:$B$26=B30,ROW('Остаток на РЦ'!$E$4:$E$26)-3,""),ROW(B8))),"")</f>
        <v>42278</v>
      </c>
      <c r="F30" s="13">
        <f t="array" ref="F30">IFERROR(INDEX('Остаток на РЦ'!$H$4:$H$26,SMALL(IF('Остаток на РЦ'!$B$4:$B$26=B30,ROW('Остаток на РЦ'!$H$4:$H$26)-3,""),ROW(B8))),"")</f>
        <v>43374</v>
      </c>
      <c r="G30" s="14">
        <v>5</v>
      </c>
      <c r="H30" s="48">
        <f>IF($I$4=$D30,SUMIFS('Остаток на РЦ'!$M$4:$M$26,'Остаток на РЦ'!$B$4:$B$26,$B30,'Остаток на РЦ'!$K$4:$K$26,$D30,'Остаток на РЦ'!$E$4:$E$26,$E30),0)</f>
        <v>0</v>
      </c>
      <c r="I30" s="49">
        <f>SUMPRODUCT(('потребность от 18 jan'!$L$4:$Q$12)*('потребность от 18 jan'!$L$3:$Q$3=I$5)*('потребность от 18 jan'!$K$4:$K$12=$C$2)*('потребность от 18 jan'!$E$4:$E$12=$A30))</f>
        <v>0</v>
      </c>
      <c r="J30" s="49">
        <f t="shared" si="1"/>
        <v>0</v>
      </c>
      <c r="K30" s="15"/>
      <c r="L30" s="16">
        <f>SUMPRODUCT(('потребность от 18 jan'!$L$4:$Q$12)*('потребность от 18 jan'!$L$3:$Q$3=L$5)*('потребность от 18 jan'!$K$4:$K$12=$C$2)*('потребность от 18 jan'!$E$4:$E$12=$A30))</f>
        <v>0</v>
      </c>
      <c r="M30" s="40">
        <f t="shared" si="3"/>
        <v>0</v>
      </c>
      <c r="N30" s="17"/>
      <c r="O30" s="18">
        <f t="shared" si="2"/>
        <v>0</v>
      </c>
    </row>
    <row r="31" spans="1:15" x14ac:dyDescent="0.2">
      <c r="A31" s="9"/>
      <c r="B31" s="10" t="str">
        <f t="array" ref="B31">IFERROR(INDEX('Остаток на РЦ'!$B$4:$B$26,SMALL(IF('Остаток на РЦ'!$C$4:$C$26=$A$22,ROW('Остаток на РЦ'!$B$4:$B$26)-3,""),ROW(A9))),"")</f>
        <v/>
      </c>
      <c r="C31" s="11" t="s">
        <v>35</v>
      </c>
      <c r="D31" s="11" t="str">
        <f t="array" ref="D31">IFERROR(INDEX('Остаток на РЦ'!$K$4:$K$26,SMALL(IF('Остаток на РЦ'!$B$4:$B$26=B31,ROW('Остаток на РЦ'!$K$4:$K$26)-3,""),ROW(B9))),"")</f>
        <v/>
      </c>
      <c r="E31" s="12" t="str">
        <f t="array" ref="E31">IFERROR(INDEX('Остаток на РЦ'!$E$4:$E$26,SMALL(IF('Остаток на РЦ'!$B$4:$B$26=B31,ROW('Остаток на РЦ'!$E$4:$E$26)-3,""),ROW(B9))),"")</f>
        <v/>
      </c>
      <c r="F31" s="13" t="str">
        <f t="array" ref="F31">IFERROR(INDEX('Остаток на РЦ'!$H$4:$H$26,SMALL(IF('Остаток на РЦ'!$B$4:$B$26=B31,ROW('Остаток на РЦ'!$H$4:$H$26)-3,""),ROW(B9))),"")</f>
        <v/>
      </c>
      <c r="G31" s="14">
        <v>5</v>
      </c>
      <c r="H31" s="48">
        <f>IF($I$4=$D31,SUMIFS('Остаток на РЦ'!$M$4:$M$26,'Остаток на РЦ'!$B$4:$B$26,$B31,'Остаток на РЦ'!$K$4:$K$26,$D31,'Остаток на РЦ'!$E$4:$E$26,$E31),0)</f>
        <v>0</v>
      </c>
      <c r="I31" s="49">
        <f>SUMPRODUCT(('потребность от 18 jan'!$L$4:$Q$12)*('потребность от 18 jan'!$L$3:$Q$3=I$5)*('потребность от 18 jan'!$K$4:$K$12=$C$2)*('потребность от 18 jan'!$E$4:$E$12=$A31))</f>
        <v>0</v>
      </c>
      <c r="J31" s="49">
        <f t="shared" si="1"/>
        <v>0</v>
      </c>
      <c r="K31" s="15"/>
      <c r="L31" s="16">
        <f>SUMPRODUCT(('потребность от 18 jan'!$L$4:$Q$12)*('потребность от 18 jan'!$L$3:$Q$3=L$5)*('потребность от 18 jan'!$K$4:$K$12=$C$2)*('потребность от 18 jan'!$E$4:$E$12=$A31))</f>
        <v>0</v>
      </c>
      <c r="M31" s="40">
        <f t="shared" si="3"/>
        <v>0</v>
      </c>
      <c r="N31" s="17"/>
      <c r="O31" s="18">
        <f t="shared" si="2"/>
        <v>0</v>
      </c>
    </row>
    <row r="32" spans="1:15" x14ac:dyDescent="0.2">
      <c r="A32" s="9"/>
      <c r="B32" s="10" t="str">
        <f t="array" ref="B32">IFERROR(INDEX('Остаток на РЦ'!$B$4:$B$26,SMALL(IF('Остаток на РЦ'!$C$4:$C$26=$A$22,ROW('Остаток на РЦ'!$B$4:$B$26)-3,""),ROW(A10))),"")</f>
        <v/>
      </c>
      <c r="C32" s="11" t="s">
        <v>35</v>
      </c>
      <c r="D32" s="11" t="str">
        <f t="array" ref="D32">IFERROR(INDEX('Остаток на РЦ'!$K$4:$K$26,SMALL(IF('Остаток на РЦ'!$B$4:$B$26=B32,ROW('Остаток на РЦ'!$K$4:$K$26)-3,""),ROW(B10))),"")</f>
        <v/>
      </c>
      <c r="E32" s="12" t="str">
        <f t="array" ref="E32">IFERROR(INDEX('Остаток на РЦ'!$E$4:$E$26,SMALL(IF('Остаток на РЦ'!$B$4:$B$26=B32,ROW('Остаток на РЦ'!$E$4:$E$26)-3,""),ROW(B10))),"")</f>
        <v/>
      </c>
      <c r="F32" s="13" t="str">
        <f t="array" ref="F32">IFERROR(INDEX('Остаток на РЦ'!$H$4:$H$26,SMALL(IF('Остаток на РЦ'!$B$4:$B$26=B32,ROW('Остаток на РЦ'!$H$4:$H$26)-3,""),ROW(B10))),"")</f>
        <v/>
      </c>
      <c r="G32" s="14">
        <v>5</v>
      </c>
      <c r="H32" s="48">
        <f>IF($I$4=$D32,SUMIFS('Остаток на РЦ'!$M$4:$M$26,'Остаток на РЦ'!$B$4:$B$26,$B32,'Остаток на РЦ'!$K$4:$K$26,$D32,'Остаток на РЦ'!$E$4:$E$26,$E32),0)</f>
        <v>0</v>
      </c>
      <c r="I32" s="49">
        <f>SUMPRODUCT(('потребность от 18 jan'!$L$4:$Q$12)*('потребность от 18 jan'!$L$3:$Q$3=I$5)*('потребность от 18 jan'!$K$4:$K$12=$C$2)*('потребность от 18 jan'!$E$4:$E$12=$A32))</f>
        <v>0</v>
      </c>
      <c r="J32" s="49">
        <f t="shared" si="1"/>
        <v>0</v>
      </c>
      <c r="K32" s="15"/>
      <c r="L32" s="16">
        <f>SUMPRODUCT(('потребность от 18 jan'!$L$4:$Q$12)*('потребность от 18 jan'!$L$3:$Q$3=L$5)*('потребность от 18 jan'!$K$4:$K$12=$C$2)*('потребность от 18 jan'!$E$4:$E$12=$A32))</f>
        <v>0</v>
      </c>
      <c r="M32" s="40">
        <f t="shared" si="3"/>
        <v>0</v>
      </c>
      <c r="N32" s="17"/>
      <c r="O32" s="18">
        <f t="shared" si="2"/>
        <v>0</v>
      </c>
    </row>
    <row r="33" spans="1:15" x14ac:dyDescent="0.2">
      <c r="A33" s="9"/>
      <c r="B33" s="10" t="str">
        <f t="array" ref="B33">IFERROR(INDEX('Остаток на РЦ'!$B$4:$B$26,SMALL(IF('Остаток на РЦ'!$C$4:$C$26=$A$22,ROW('Остаток на РЦ'!$B$4:$B$26)-3,""),ROW(A11))),"")</f>
        <v/>
      </c>
      <c r="C33" s="11" t="s">
        <v>35</v>
      </c>
      <c r="D33" s="11" t="str">
        <f t="array" ref="D33">IFERROR(INDEX('Остаток на РЦ'!$K$4:$K$26,SMALL(IF('Остаток на РЦ'!$B$4:$B$26=B33,ROW('Остаток на РЦ'!$K$4:$K$26)-3,""),ROW(B11))),"")</f>
        <v/>
      </c>
      <c r="E33" s="12" t="str">
        <f t="array" ref="E33">IFERROR(INDEX('Остаток на РЦ'!$E$4:$E$26,SMALL(IF('Остаток на РЦ'!$B$4:$B$26=B33,ROW('Остаток на РЦ'!$E$4:$E$26)-3,""),ROW(B11))),"")</f>
        <v/>
      </c>
      <c r="F33" s="13" t="str">
        <f t="array" ref="F33">IFERROR(INDEX('Остаток на РЦ'!$H$4:$H$26,SMALL(IF('Остаток на РЦ'!$B$4:$B$26=B33,ROW('Остаток на РЦ'!$H$4:$H$26)-3,""),ROW(B11))),"")</f>
        <v/>
      </c>
      <c r="G33" s="14">
        <v>5</v>
      </c>
      <c r="H33" s="48">
        <f>IF($I$4=$D33,SUMIFS('Остаток на РЦ'!$M$4:$M$26,'Остаток на РЦ'!$B$4:$B$26,$B33,'Остаток на РЦ'!$K$4:$K$26,$D33,'Остаток на РЦ'!$E$4:$E$26,$E33),0)</f>
        <v>0</v>
      </c>
      <c r="I33" s="49">
        <f>SUMPRODUCT(('потребность от 18 jan'!$L$4:$Q$12)*('потребность от 18 jan'!$L$3:$Q$3=I$5)*('потребность от 18 jan'!$K$4:$K$12=$C$2)*('потребность от 18 jan'!$E$4:$E$12=$A33))</f>
        <v>0</v>
      </c>
      <c r="J33" s="49">
        <f t="shared" si="1"/>
        <v>0</v>
      </c>
      <c r="K33" s="15"/>
      <c r="L33" s="16">
        <f>SUMPRODUCT(('потребность от 18 jan'!$L$4:$Q$12)*('потребность от 18 jan'!$L$3:$Q$3=L$5)*('потребность от 18 jan'!$K$4:$K$12=$C$2)*('потребность от 18 jan'!$E$4:$E$12=$A33))</f>
        <v>0</v>
      </c>
      <c r="M33" s="40">
        <f t="shared" si="3"/>
        <v>0</v>
      </c>
      <c r="N33" s="17"/>
      <c r="O33" s="18">
        <f t="shared" si="2"/>
        <v>0</v>
      </c>
    </row>
    <row r="34" spans="1:15" x14ac:dyDescent="0.2">
      <c r="A34" s="9"/>
      <c r="B34" s="10" t="str">
        <f t="array" ref="B34">IFERROR(INDEX('Остаток на РЦ'!$B$4:$B$26,SMALL(IF('Остаток на РЦ'!$C$4:$C$26=$A$22,ROW('Остаток на РЦ'!$B$4:$B$26)-3,""),ROW(A12))),"")</f>
        <v/>
      </c>
      <c r="C34" s="11" t="s">
        <v>35</v>
      </c>
      <c r="D34" s="11" t="str">
        <f t="array" ref="D34">IFERROR(INDEX('Остаток на РЦ'!$K$4:$K$26,SMALL(IF('Остаток на РЦ'!$B$4:$B$26=B34,ROW('Остаток на РЦ'!$K$4:$K$26)-3,""),ROW(B12))),"")</f>
        <v/>
      </c>
      <c r="E34" s="12" t="str">
        <f t="array" ref="E34">IFERROR(INDEX('Остаток на РЦ'!$E$4:$E$26,SMALL(IF('Остаток на РЦ'!$B$4:$B$26=B34,ROW('Остаток на РЦ'!$E$4:$E$26)-3,""),ROW(B12))),"")</f>
        <v/>
      </c>
      <c r="F34" s="13" t="str">
        <f t="array" ref="F34">IFERROR(INDEX('Остаток на РЦ'!$H$4:$H$26,SMALL(IF('Остаток на РЦ'!$B$4:$B$26=B34,ROW('Остаток на РЦ'!$H$4:$H$26)-3,""),ROW(B12))),"")</f>
        <v/>
      </c>
      <c r="G34" s="14">
        <v>5</v>
      </c>
      <c r="H34" s="48">
        <f>IF($I$4=$D34,SUMIFS('Остаток на РЦ'!$M$4:$M$26,'Остаток на РЦ'!$B$4:$B$26,$B34,'Остаток на РЦ'!$K$4:$K$26,$D34,'Остаток на РЦ'!$E$4:$E$26,$E34),0)</f>
        <v>0</v>
      </c>
      <c r="I34" s="49">
        <f>SUMPRODUCT(('потребность от 18 jan'!$L$4:$Q$12)*('потребность от 18 jan'!$L$3:$Q$3=I$5)*('потребность от 18 jan'!$K$4:$K$12=$C$2)*('потребность от 18 jan'!$E$4:$E$12=$A34))</f>
        <v>0</v>
      </c>
      <c r="J34" s="49">
        <f t="shared" si="1"/>
        <v>0</v>
      </c>
      <c r="K34" s="15"/>
      <c r="L34" s="16">
        <f>SUMPRODUCT(('потребность от 18 jan'!$L$4:$Q$12)*('потребность от 18 jan'!$L$3:$Q$3=L$5)*('потребность от 18 jan'!$K$4:$K$12=$C$2)*('потребность от 18 jan'!$E$4:$E$12=$A34))</f>
        <v>0</v>
      </c>
      <c r="M34" s="40">
        <f t="shared" si="3"/>
        <v>0</v>
      </c>
      <c r="N34" s="17"/>
      <c r="O34" s="18">
        <f t="shared" si="2"/>
        <v>0</v>
      </c>
    </row>
    <row r="35" spans="1:15" x14ac:dyDescent="0.2">
      <c r="A35" s="9"/>
      <c r="B35" s="10" t="str">
        <f t="array" ref="B35">IFERROR(INDEX('Остаток на РЦ'!$B$4:$B$26,SMALL(IF('Остаток на РЦ'!$C$4:$C$26=$A$22,ROW('Остаток на РЦ'!$B$4:$B$26)-3,""),ROW(A13))),"")</f>
        <v/>
      </c>
      <c r="C35" s="11" t="s">
        <v>35</v>
      </c>
      <c r="D35" s="11" t="str">
        <f t="array" ref="D35">IFERROR(INDEX('Остаток на РЦ'!$K$4:$K$26,SMALL(IF('Остаток на РЦ'!$B$4:$B$26=B35,ROW('Остаток на РЦ'!$K$4:$K$26)-3,""),ROW(B13))),"")</f>
        <v/>
      </c>
      <c r="E35" s="12" t="str">
        <f t="array" ref="E35">IFERROR(INDEX('Остаток на РЦ'!$E$4:$E$26,SMALL(IF('Остаток на РЦ'!$B$4:$B$26=B35,ROW('Остаток на РЦ'!$E$4:$E$26)-3,""),ROW(B13))),"")</f>
        <v/>
      </c>
      <c r="F35" s="13" t="str">
        <f t="array" ref="F35">IFERROR(INDEX('Остаток на РЦ'!$H$4:$H$26,SMALL(IF('Остаток на РЦ'!$B$4:$B$26=B35,ROW('Остаток на РЦ'!$H$4:$H$26)-3,""),ROW(B13))),"")</f>
        <v/>
      </c>
      <c r="G35" s="14">
        <v>5</v>
      </c>
      <c r="H35" s="48">
        <f>IF($I$4=$D35,SUMIFS('Остаток на РЦ'!$M$4:$M$26,'Остаток на РЦ'!$B$4:$B$26,$B35,'Остаток на РЦ'!$K$4:$K$26,$D35,'Остаток на РЦ'!$E$4:$E$26,$E35),0)</f>
        <v>0</v>
      </c>
      <c r="I35" s="49">
        <f>SUMPRODUCT(('потребность от 18 jan'!$L$4:$Q$12)*('потребность от 18 jan'!$L$3:$Q$3=I$5)*('потребность от 18 jan'!$K$4:$K$12=$C$2)*('потребность от 18 jan'!$E$4:$E$12=$A35))</f>
        <v>0</v>
      </c>
      <c r="J35" s="49">
        <f t="shared" si="1"/>
        <v>0</v>
      </c>
      <c r="K35" s="15"/>
      <c r="L35" s="16">
        <f>SUMPRODUCT(('потребность от 18 jan'!$L$4:$Q$12)*('потребность от 18 jan'!$L$3:$Q$3=L$5)*('потребность от 18 jan'!$K$4:$K$12=$C$2)*('потребность от 18 jan'!$E$4:$E$12=$A35))</f>
        <v>0</v>
      </c>
      <c r="M35" s="40">
        <f t="shared" si="3"/>
        <v>0</v>
      </c>
      <c r="N35" s="17"/>
      <c r="O35" s="18">
        <f t="shared" si="2"/>
        <v>0</v>
      </c>
    </row>
    <row r="36" spans="1:15" x14ac:dyDescent="0.2">
      <c r="A36" s="9"/>
      <c r="B36" s="10" t="str">
        <f t="array" ref="B36">IFERROR(INDEX('Остаток на РЦ'!$B$4:$B$26,SMALL(IF('Остаток на РЦ'!$C$4:$C$26=$A$22,ROW('Остаток на РЦ'!$B$4:$B$26)-3,""),ROW(A14))),"")</f>
        <v/>
      </c>
      <c r="C36" s="11" t="s">
        <v>35</v>
      </c>
      <c r="D36" s="11" t="str">
        <f t="array" ref="D36">IFERROR(INDEX('Остаток на РЦ'!$K$4:$K$26,SMALL(IF('Остаток на РЦ'!$B$4:$B$26=B36,ROW('Остаток на РЦ'!$K$4:$K$26)-3,""),ROW(B14))),"")</f>
        <v/>
      </c>
      <c r="E36" s="12" t="str">
        <f t="array" ref="E36">IFERROR(INDEX('Остаток на РЦ'!$E$4:$E$26,SMALL(IF('Остаток на РЦ'!$B$4:$B$26=B36,ROW('Остаток на РЦ'!$E$4:$E$26)-3,""),ROW(B14))),"")</f>
        <v/>
      </c>
      <c r="F36" s="13" t="str">
        <f t="array" ref="F36">IFERROR(INDEX('Остаток на РЦ'!$H$4:$H$26,SMALL(IF('Остаток на РЦ'!$B$4:$B$26=B36,ROW('Остаток на РЦ'!$H$4:$H$26)-3,""),ROW(B14))),"")</f>
        <v/>
      </c>
      <c r="G36" s="14">
        <v>5</v>
      </c>
      <c r="H36" s="48">
        <f>IF($I$4=$D36,SUMIFS('Остаток на РЦ'!$M$4:$M$26,'Остаток на РЦ'!$B$4:$B$26,$B36,'Остаток на РЦ'!$K$4:$K$26,$D36,'Остаток на РЦ'!$E$4:$E$26,$E36),0)</f>
        <v>0</v>
      </c>
      <c r="I36" s="49">
        <f>SUMPRODUCT(('потребность от 18 jan'!$L$4:$Q$12)*('потребность от 18 jan'!$L$3:$Q$3=I$5)*('потребность от 18 jan'!$K$4:$K$12=$C$2)*('потребность от 18 jan'!$E$4:$E$12=$A36))</f>
        <v>0</v>
      </c>
      <c r="J36" s="49">
        <f t="shared" si="1"/>
        <v>0</v>
      </c>
      <c r="K36" s="15"/>
      <c r="L36" s="16">
        <f>SUMPRODUCT(('потребность от 18 jan'!$L$4:$Q$12)*('потребность от 18 jan'!$L$3:$Q$3=L$5)*('потребность от 18 jan'!$K$4:$K$12=$C$2)*('потребность от 18 jan'!$E$4:$E$12=$A36))</f>
        <v>0</v>
      </c>
      <c r="M36" s="40">
        <f t="shared" si="3"/>
        <v>0</v>
      </c>
      <c r="N36" s="17"/>
      <c r="O36" s="18">
        <f t="shared" si="2"/>
        <v>0</v>
      </c>
    </row>
    <row r="37" spans="1:15" ht="33.75" x14ac:dyDescent="0.2">
      <c r="A37" s="9" t="s">
        <v>30</v>
      </c>
      <c r="B37" s="10" t="str">
        <f t="array" ref="B37">IFERROR(INDEX('Остаток на РЦ'!$B$4:$B$26,SMALL(IF('Остаток на РЦ'!$C$4:$C$26=$A$37,ROW('Остаток на РЦ'!$B$4:$B$26)-3,""),ROW(A1))),"")</f>
        <v>Элант-Премиум, КЭ 20л (Россия, с.г. 3 года)</v>
      </c>
      <c r="C37" s="11" t="s">
        <v>35</v>
      </c>
      <c r="D37" s="11" t="str">
        <f t="array" ref="D37">IFERROR(INDEX('Остаток на РЦ'!$K$4:$K$26,SMALL(IF('Остаток на РЦ'!$B$4:$B$26=B37,ROW('Остаток на РЦ'!$K$4:$K$26)-3,""),ROW(B1))),"")</f>
        <v>АТЛ</v>
      </c>
      <c r="E37" s="12">
        <f t="array" ref="E37">IFERROR(INDEX('Остаток на РЦ'!$E$4:$E$26,SMALL(IF('Остаток на РЦ'!$B$4:$B$26=B37,ROW('Остаток на РЦ'!$E$4:$E$26)-3,""),ROW(B1))),"")</f>
        <v>41730</v>
      </c>
      <c r="F37" s="13">
        <f t="array" ref="F37">IFERROR(INDEX('Остаток на РЦ'!$H$4:$H$26,SMALL(IF('Остаток на РЦ'!$B$4:$B$26=B37,ROW('Остаток на РЦ'!$H$4:$H$26)-3,""),ROW(B1))),"")</f>
        <v>42826</v>
      </c>
      <c r="G37" s="14">
        <v>20</v>
      </c>
      <c r="H37" s="48">
        <f>IF($I$4=$D37,SUMIFS('Остаток на РЦ'!$M$4:$M$26,'Остаток на РЦ'!$B$4:$B$26,$B37,'Остаток на РЦ'!$K$4:$K$26,$D37,'Остаток на РЦ'!$E$4:$E$26,$E37),0)</f>
        <v>0</v>
      </c>
      <c r="I37" s="49">
        <f>SUMPRODUCT(('потребность от 18 jan'!$L$4:$Q$12)*('потребность от 18 jan'!$L$3:$Q$3=I$5)*('потребность от 18 jan'!$K$4:$K$12=$C$2)*('потребность от 18 jan'!$E$4:$E$12=$A37))</f>
        <v>0</v>
      </c>
      <c r="J37" s="49">
        <f t="shared" si="1"/>
        <v>0</v>
      </c>
      <c r="K37" s="15">
        <v>0</v>
      </c>
      <c r="L37" s="16">
        <f>SUMPRODUCT(('потребность от 18 jan'!$L$4:$Q$12)*('потребность от 18 jan'!$L$3:$Q$3=L$5)*('потребность от 18 jan'!$K$4:$K$12=$C$2)*('потребность от 18 jan'!$E$4:$E$12=$A37))</f>
        <v>0</v>
      </c>
      <c r="M37" s="40">
        <f t="shared" si="3"/>
        <v>0</v>
      </c>
      <c r="N37" s="17"/>
      <c r="O37" s="18">
        <f t="shared" si="2"/>
        <v>0</v>
      </c>
    </row>
    <row r="38" spans="1:15" x14ac:dyDescent="0.2">
      <c r="A38" s="9"/>
      <c r="B38" s="10" t="str">
        <f t="array" ref="B38">IFERROR(INDEX('Остаток на РЦ'!$B$4:$B$26,SMALL(IF('Остаток на РЦ'!$C$4:$C$26=$A$37,ROW('Остаток на РЦ'!$B$4:$B$26)-3,""),ROW(A2))),"")</f>
        <v/>
      </c>
      <c r="C38" s="11" t="s">
        <v>35</v>
      </c>
      <c r="D38" s="11" t="str">
        <f t="array" ref="D38">IFERROR(INDEX('Остаток на РЦ'!$K$4:$K$26,SMALL(IF('Остаток на РЦ'!$B$4:$B$26=B38,ROW('Остаток на РЦ'!$K$4:$K$26)-3,""),ROW(B2))),"")</f>
        <v/>
      </c>
      <c r="E38" s="12" t="str">
        <f t="array" ref="E38">IFERROR(INDEX('Остаток на РЦ'!$E$4:$E$26,SMALL(IF('Остаток на РЦ'!$B$4:$B$26=B38,ROW('Остаток на РЦ'!$E$4:$E$26)-3,""),ROW(B2))),"")</f>
        <v/>
      </c>
      <c r="F38" s="13" t="str">
        <f t="array" ref="F38">IFERROR(INDEX('Остаток на РЦ'!$H$4:$H$26,SMALL(IF('Остаток на РЦ'!$B$4:$B$26=B38,ROW('Остаток на РЦ'!$H$4:$H$26)-3,""),ROW(B2))),"")</f>
        <v/>
      </c>
      <c r="G38" s="14">
        <v>20</v>
      </c>
      <c r="H38" s="48">
        <f>IF($I$4=$D38,SUMIFS('Остаток на РЦ'!$M$4:$M$26,'Остаток на РЦ'!$B$4:$B$26,$B38,'Остаток на РЦ'!$K$4:$K$26,$D38,'Остаток на РЦ'!$E$4:$E$26,$E38),0)</f>
        <v>0</v>
      </c>
      <c r="I38" s="49">
        <f>SUMPRODUCT(('потребность от 18 jan'!$L$4:$Q$12)*('потребность от 18 jan'!$L$3:$Q$3=I$5)*('потребность от 18 jan'!$K$4:$K$12=$C$2)*('потребность от 18 jan'!$E$4:$E$12=$A38))</f>
        <v>0</v>
      </c>
      <c r="J38" s="49">
        <f t="shared" si="1"/>
        <v>0</v>
      </c>
      <c r="K38" s="15"/>
      <c r="L38" s="16">
        <f>SUMPRODUCT(('потребность от 18 jan'!$L$4:$Q$12)*('потребность от 18 jan'!$L$3:$Q$3=L$5)*('потребность от 18 jan'!$K$4:$K$12=$C$2)*('потребность от 18 jan'!$E$4:$E$12=$A38))</f>
        <v>0</v>
      </c>
      <c r="M38" s="40">
        <f t="shared" si="3"/>
        <v>0</v>
      </c>
      <c r="N38" s="17"/>
      <c r="O38" s="18">
        <f t="shared" si="2"/>
        <v>0</v>
      </c>
    </row>
    <row r="39" spans="1:15" x14ac:dyDescent="0.2">
      <c r="A39" s="9"/>
      <c r="B39" s="10" t="str">
        <f t="array" ref="B39">IFERROR(INDEX('Остаток на РЦ'!$B$4:$B$26,SMALL(IF('Остаток на РЦ'!$C$4:$C$26=$A$37,ROW('Остаток на РЦ'!$B$4:$B$26)-3,""),ROW(A3))),"")</f>
        <v/>
      </c>
      <c r="C39" s="11" t="s">
        <v>35</v>
      </c>
      <c r="D39" s="11" t="str">
        <f t="array" ref="D39">IFERROR(INDEX('Остаток на РЦ'!$K$4:$K$26,SMALL(IF('Остаток на РЦ'!$B$4:$B$26=B39,ROW('Остаток на РЦ'!$K$4:$K$26)-3,""),ROW(B3))),"")</f>
        <v/>
      </c>
      <c r="E39" s="12" t="str">
        <f t="array" ref="E39">IFERROR(INDEX('Остаток на РЦ'!$E$4:$E$26,SMALL(IF('Остаток на РЦ'!$B$4:$B$26=B39,ROW('Остаток на РЦ'!$E$4:$E$26)-3,""),ROW(B3))),"")</f>
        <v/>
      </c>
      <c r="F39" s="13" t="str">
        <f t="array" ref="F39">IFERROR(INDEX('Остаток на РЦ'!$H$4:$H$26,SMALL(IF('Остаток на РЦ'!$B$4:$B$26=B39,ROW('Остаток на РЦ'!$H$4:$H$26)-3,""),ROW(B3))),"")</f>
        <v/>
      </c>
      <c r="G39" s="14">
        <v>20</v>
      </c>
      <c r="H39" s="48">
        <f>IF($I$4=$D39,SUMIFS('Остаток на РЦ'!$M$4:$M$26,'Остаток на РЦ'!$B$4:$B$26,$B39,'Остаток на РЦ'!$K$4:$K$26,$D39,'Остаток на РЦ'!$E$4:$E$26,$E39),0)</f>
        <v>0</v>
      </c>
      <c r="I39" s="49">
        <f>SUMPRODUCT(('потребность от 18 jan'!$L$4:$Q$12)*('потребность от 18 jan'!$L$3:$Q$3=I$5)*('потребность от 18 jan'!$K$4:$K$12=$C$2)*('потребность от 18 jan'!$E$4:$E$12=$A39))</f>
        <v>0</v>
      </c>
      <c r="J39" s="49">
        <f t="shared" si="1"/>
        <v>0</v>
      </c>
      <c r="K39" s="15"/>
      <c r="L39" s="16">
        <f>SUMPRODUCT(('потребность от 18 jan'!$L$4:$Q$12)*('потребность от 18 jan'!$L$3:$Q$3=L$5)*('потребность от 18 jan'!$K$4:$K$12=$C$2)*('потребность от 18 jan'!$E$4:$E$12=$A39))</f>
        <v>0</v>
      </c>
      <c r="M39" s="40">
        <f t="shared" si="3"/>
        <v>0</v>
      </c>
      <c r="N39" s="17"/>
      <c r="O39" s="18">
        <f t="shared" si="2"/>
        <v>0</v>
      </c>
    </row>
    <row r="40" spans="1:15" x14ac:dyDescent="0.2">
      <c r="A40" s="9"/>
      <c r="B40" s="10" t="str">
        <f t="array" ref="B40">IFERROR(INDEX('Остаток на РЦ'!$B$4:$B$26,SMALL(IF('Остаток на РЦ'!$C$4:$C$26=$A$37,ROW('Остаток на РЦ'!$B$4:$B$26)-3,""),ROW(A4))),"")</f>
        <v/>
      </c>
      <c r="C40" s="11" t="s">
        <v>35</v>
      </c>
      <c r="D40" s="11" t="str">
        <f t="array" ref="D40">IFERROR(INDEX('Остаток на РЦ'!$K$4:$K$26,SMALL(IF('Остаток на РЦ'!$B$4:$B$26=B40,ROW('Остаток на РЦ'!$K$4:$K$26)-3,""),ROW(B4))),"")</f>
        <v/>
      </c>
      <c r="E40" s="12" t="str">
        <f t="array" ref="E40">IFERROR(INDEX('Остаток на РЦ'!$E$4:$E$26,SMALL(IF('Остаток на РЦ'!$B$4:$B$26=B40,ROW('Остаток на РЦ'!$E$4:$E$26)-3,""),ROW(B4))),"")</f>
        <v/>
      </c>
      <c r="F40" s="13" t="str">
        <f t="array" ref="F40">IFERROR(INDEX('Остаток на РЦ'!$H$4:$H$26,SMALL(IF('Остаток на РЦ'!$B$4:$B$26=B40,ROW('Остаток на РЦ'!$H$4:$H$26)-3,""),ROW(B4))),"")</f>
        <v/>
      </c>
      <c r="G40" s="14">
        <v>20</v>
      </c>
      <c r="H40" s="48">
        <f>IF($I$4=$D40,SUMIFS('Остаток на РЦ'!$M$4:$M$26,'Остаток на РЦ'!$B$4:$B$26,$B40,'Остаток на РЦ'!$K$4:$K$26,$D40,'Остаток на РЦ'!$E$4:$E$26,$E40),0)</f>
        <v>0</v>
      </c>
      <c r="I40" s="49">
        <f>SUMPRODUCT(('потребность от 18 jan'!$L$4:$Q$12)*('потребность от 18 jan'!$L$3:$Q$3=I$5)*('потребность от 18 jan'!$K$4:$K$12=$C$2)*('потребность от 18 jan'!$E$4:$E$12=$A40))</f>
        <v>0</v>
      </c>
      <c r="J40" s="49">
        <f t="shared" si="1"/>
        <v>0</v>
      </c>
      <c r="K40" s="15"/>
      <c r="L40" s="16">
        <f>SUMPRODUCT(('потребность от 18 jan'!$L$4:$Q$12)*('потребность от 18 jan'!$L$3:$Q$3=L$5)*('потребность от 18 jan'!$K$4:$K$12=$C$2)*('потребность от 18 jan'!$E$4:$E$12=$A40))</f>
        <v>0</v>
      </c>
      <c r="M40" s="40">
        <f t="shared" si="3"/>
        <v>0</v>
      </c>
      <c r="N40" s="17"/>
      <c r="O40" s="18">
        <f t="shared" si="2"/>
        <v>0</v>
      </c>
    </row>
    <row r="41" spans="1:15" x14ac:dyDescent="0.2">
      <c r="A41" s="9"/>
      <c r="B41" s="10" t="str">
        <f t="array" ref="B41">IFERROR(INDEX('Остаток на РЦ'!$B$4:$B$26,SMALL(IF('Остаток на РЦ'!$C$4:$C$26=$A$37,ROW('Остаток на РЦ'!$B$4:$B$26)-3,""),ROW(A5))),"")</f>
        <v/>
      </c>
      <c r="C41" s="11" t="s">
        <v>35</v>
      </c>
      <c r="D41" s="11" t="str">
        <f t="array" ref="D41">IFERROR(INDEX('Остаток на РЦ'!$K$4:$K$26,SMALL(IF('Остаток на РЦ'!$B$4:$B$26=B41,ROW('Остаток на РЦ'!$K$4:$K$26)-3,""),ROW(B5))),"")</f>
        <v/>
      </c>
      <c r="E41" s="12" t="str">
        <f t="array" ref="E41">IFERROR(INDEX('Остаток на РЦ'!$E$4:$E$26,SMALL(IF('Остаток на РЦ'!$B$4:$B$26=B41,ROW('Остаток на РЦ'!$E$4:$E$26)-3,""),ROW(B5))),"")</f>
        <v/>
      </c>
      <c r="F41" s="13" t="str">
        <f t="array" ref="F41">IFERROR(INDEX('Остаток на РЦ'!$H$4:$H$26,SMALL(IF('Остаток на РЦ'!$B$4:$B$26=B41,ROW('Остаток на РЦ'!$H$4:$H$26)-3,""),ROW(B5))),"")</f>
        <v/>
      </c>
      <c r="G41" s="14">
        <v>20</v>
      </c>
      <c r="H41" s="48">
        <f>IF($I$4=$D41,SUMIFS('Остаток на РЦ'!$M$4:$M$26,'Остаток на РЦ'!$B$4:$B$26,$B41,'Остаток на РЦ'!$K$4:$K$26,$D41,'Остаток на РЦ'!$E$4:$E$26,$E41),0)</f>
        <v>0</v>
      </c>
      <c r="I41" s="49">
        <f>SUMPRODUCT(('потребность от 18 jan'!$L$4:$Q$12)*('потребность от 18 jan'!$L$3:$Q$3=I$5)*('потребность от 18 jan'!$K$4:$K$12=$C$2)*('потребность от 18 jan'!$E$4:$E$12=$A41))</f>
        <v>0</v>
      </c>
      <c r="J41" s="49">
        <f t="shared" si="1"/>
        <v>0</v>
      </c>
      <c r="K41" s="15"/>
      <c r="L41" s="16">
        <f>SUMPRODUCT(('потребность от 18 jan'!$L$4:$Q$12)*('потребность от 18 jan'!$L$3:$Q$3=L$5)*('потребность от 18 jan'!$K$4:$K$12=$C$2)*('потребность от 18 jan'!$E$4:$E$12=$A41))</f>
        <v>0</v>
      </c>
      <c r="M41" s="40">
        <f t="shared" si="3"/>
        <v>0</v>
      </c>
      <c r="N41" s="17"/>
      <c r="O41" s="18">
        <f t="shared" si="2"/>
        <v>0</v>
      </c>
    </row>
    <row r="42" spans="1:15" x14ac:dyDescent="0.2">
      <c r="A42" s="9"/>
      <c r="B42" s="10" t="str">
        <f t="array" ref="B42">IFERROR(INDEX('Остаток на РЦ'!$B$4:$B$26,SMALL(IF('Остаток на РЦ'!$C$4:$C$26=$A$37,ROW('Остаток на РЦ'!$B$4:$B$26)-3,""),ROW(#REF!))),"")</f>
        <v/>
      </c>
      <c r="C42" s="11" t="s">
        <v>35</v>
      </c>
      <c r="D42" s="11" t="str">
        <f t="array" ref="D42">IFERROR(INDEX('Остаток на РЦ'!$K$4:$K$26,SMALL(IF('Остаток на РЦ'!$B$4:$B$26=B42,ROW('Остаток на РЦ'!$K$4:$K$26)-3,""),ROW(#REF!))),"")</f>
        <v/>
      </c>
      <c r="E42" s="12" t="str">
        <f t="array" ref="E42">IFERROR(INDEX('Остаток на РЦ'!$E$4:$E$26,SMALL(IF('Остаток на РЦ'!$B$4:$B$26=B42,ROW('Остаток на РЦ'!$E$4:$E$26)-3,""),ROW(#REF!))),"")</f>
        <v/>
      </c>
      <c r="F42" s="13" t="str">
        <f t="array" ref="F42">IFERROR(INDEX('Остаток на РЦ'!$H$4:$H$26,SMALL(IF('Остаток на РЦ'!$B$4:$B$26=B42,ROW('Остаток на РЦ'!$H$4:$H$26)-3,""),ROW(#REF!))),"")</f>
        <v/>
      </c>
      <c r="G42" s="14">
        <v>20</v>
      </c>
      <c r="H42" s="48">
        <f>IF($I$4=$D42,SUMIFS('Остаток на РЦ'!$M$4:$M$26,'Остаток на РЦ'!$B$4:$B$26,$B42,'Остаток на РЦ'!$K$4:$K$26,$D42,'Остаток на РЦ'!$E$4:$E$26,$E42),0)</f>
        <v>0</v>
      </c>
      <c r="I42" s="49">
        <f>SUMPRODUCT(('потребность от 18 jan'!$L$4:$Q$12)*('потребность от 18 jan'!$L$3:$Q$3=I$5)*('потребность от 18 jan'!$K$4:$K$12=$C$2)*('потребность от 18 jan'!$E$4:$E$12=$A42))</f>
        <v>0</v>
      </c>
      <c r="J42" s="49">
        <f t="shared" si="1"/>
        <v>0</v>
      </c>
      <c r="K42" s="15"/>
      <c r="L42" s="16">
        <f>SUMPRODUCT(('потребность от 18 jan'!$L$4:$Q$12)*('потребность от 18 jan'!$L$3:$Q$3=L$5)*('потребность от 18 jan'!$K$4:$K$12=$C$2)*('потребность от 18 jan'!$E$4:$E$12=$A42))</f>
        <v>0</v>
      </c>
      <c r="M42" s="40">
        <f t="shared" si="3"/>
        <v>0</v>
      </c>
      <c r="N42" s="17"/>
      <c r="O42" s="18">
        <f t="shared" si="2"/>
        <v>0</v>
      </c>
    </row>
    <row r="43" spans="1:15" x14ac:dyDescent="0.2">
      <c r="A43" s="9"/>
      <c r="B43" s="10" t="str">
        <f t="array" ref="B43">IFERROR(INDEX('Остаток на РЦ'!$B$4:$B$26,SMALL(IF('Остаток на РЦ'!$C$4:$C$26=$A$37,ROW('Остаток на РЦ'!$B$4:$B$26)-3,""),ROW(A6))),"")</f>
        <v/>
      </c>
      <c r="C43" s="11" t="s">
        <v>35</v>
      </c>
      <c r="D43" s="11" t="str">
        <f t="array" ref="D43">IFERROR(INDEX('Остаток на РЦ'!$K$4:$K$26,SMALL(IF('Остаток на РЦ'!$B$4:$B$26=B43,ROW('Остаток на РЦ'!$K$4:$K$26)-3,""),ROW(B6))),"")</f>
        <v/>
      </c>
      <c r="E43" s="12" t="str">
        <f t="array" ref="E43">IFERROR(INDEX('Остаток на РЦ'!$E$4:$E$26,SMALL(IF('Остаток на РЦ'!$B$4:$B$26=B43,ROW('Остаток на РЦ'!$E$4:$E$26)-3,""),ROW(B6))),"")</f>
        <v/>
      </c>
      <c r="F43" s="13" t="str">
        <f t="array" ref="F43">IFERROR(INDEX('Остаток на РЦ'!$H$4:$H$26,SMALL(IF('Остаток на РЦ'!$B$4:$B$26=B43,ROW('Остаток на РЦ'!$H$4:$H$26)-3,""),ROW(B6))),"")</f>
        <v/>
      </c>
      <c r="G43" s="14">
        <v>20</v>
      </c>
      <c r="H43" s="48">
        <f>IF($I$4=$D43,SUMIFS('Остаток на РЦ'!$M$4:$M$26,'Остаток на РЦ'!$B$4:$B$26,$B43,'Остаток на РЦ'!$K$4:$K$26,$D43,'Остаток на РЦ'!$E$4:$E$26,$E43),0)</f>
        <v>0</v>
      </c>
      <c r="I43" s="49">
        <f>SUMPRODUCT(('потребность от 18 jan'!$L$4:$Q$12)*('потребность от 18 jan'!$L$3:$Q$3=I$5)*('потребность от 18 jan'!$K$4:$K$12=$C$2)*('потребность от 18 jan'!$E$4:$E$12=$A43))</f>
        <v>0</v>
      </c>
      <c r="J43" s="49">
        <f t="shared" si="1"/>
        <v>0</v>
      </c>
      <c r="K43" s="15"/>
      <c r="L43" s="16">
        <f>SUMPRODUCT(('потребность от 18 jan'!$L$4:$Q$12)*('потребность от 18 jan'!$L$3:$Q$3=L$5)*('потребность от 18 jan'!$K$4:$K$12=$C$2)*('потребность от 18 jan'!$E$4:$E$12=$A43))</f>
        <v>0</v>
      </c>
      <c r="M43" s="40">
        <f t="shared" si="3"/>
        <v>0</v>
      </c>
      <c r="N43" s="17"/>
      <c r="O43" s="18">
        <f t="shared" si="2"/>
        <v>0</v>
      </c>
    </row>
    <row r="44" spans="1:15" x14ac:dyDescent="0.2">
      <c r="A44" s="9"/>
      <c r="B44" s="10" t="str">
        <f t="array" ref="B44">IFERROR(INDEX('Остаток на РЦ'!$B$4:$B$26,SMALL(IF('Остаток на РЦ'!$C$4:$C$26=$A$37,ROW('Остаток на РЦ'!$B$4:$B$26)-3,""),ROW(A7))),"")</f>
        <v/>
      </c>
      <c r="C44" s="11" t="s">
        <v>35</v>
      </c>
      <c r="D44" s="11" t="str">
        <f t="array" ref="D44">IFERROR(INDEX('Остаток на РЦ'!$K$4:$K$26,SMALL(IF('Остаток на РЦ'!$B$4:$B$26=B44,ROW('Остаток на РЦ'!$K$4:$K$26)-3,""),ROW(B7))),"")</f>
        <v/>
      </c>
      <c r="E44" s="12" t="str">
        <f t="array" ref="E44">IFERROR(INDEX('Остаток на РЦ'!$E$4:$E$26,SMALL(IF('Остаток на РЦ'!$B$4:$B$26=B44,ROW('Остаток на РЦ'!$E$4:$E$26)-3,""),ROW(B7))),"")</f>
        <v/>
      </c>
      <c r="F44" s="13" t="str">
        <f t="array" ref="F44">IFERROR(INDEX('Остаток на РЦ'!$H$4:$H$26,SMALL(IF('Остаток на РЦ'!$B$4:$B$26=B44,ROW('Остаток на РЦ'!$H$4:$H$26)-3,""),ROW(B7))),"")</f>
        <v/>
      </c>
      <c r="G44" s="14">
        <v>20</v>
      </c>
      <c r="H44" s="48">
        <f>IF($I$4=$D44,SUMIFS('Остаток на РЦ'!$M$4:$M$26,'Остаток на РЦ'!$B$4:$B$26,$B44,'Остаток на РЦ'!$K$4:$K$26,$D44,'Остаток на РЦ'!$E$4:$E$26,$E44),0)</f>
        <v>0</v>
      </c>
      <c r="I44" s="49">
        <f>SUMPRODUCT(('потребность от 18 jan'!$L$4:$Q$12)*('потребность от 18 jan'!$L$3:$Q$3=I$5)*('потребность от 18 jan'!$K$4:$K$12=$C$2)*('потребность от 18 jan'!$E$4:$E$12=$A44))</f>
        <v>0</v>
      </c>
      <c r="J44" s="49">
        <f t="shared" si="1"/>
        <v>0</v>
      </c>
      <c r="K44" s="15"/>
      <c r="L44" s="16">
        <f>SUMPRODUCT(('потребность от 18 jan'!$L$4:$Q$12)*('потребность от 18 jan'!$L$3:$Q$3=L$5)*('потребность от 18 jan'!$K$4:$K$12=$C$2)*('потребность от 18 jan'!$E$4:$E$12=$A44))</f>
        <v>0</v>
      </c>
      <c r="M44" s="40">
        <f t="shared" si="3"/>
        <v>0</v>
      </c>
      <c r="N44" s="17"/>
      <c r="O44" s="18">
        <f t="shared" si="2"/>
        <v>0</v>
      </c>
    </row>
    <row r="45" spans="1:15" x14ac:dyDescent="0.2">
      <c r="A45" s="9"/>
      <c r="B45" s="10" t="str">
        <f t="array" ref="B45">IFERROR(INDEX('Остаток на РЦ'!$B$4:$B$26,SMALL(IF('Остаток на РЦ'!$C$4:$C$26=$A$37,ROW('Остаток на РЦ'!$B$4:$B$26)-3,""),ROW(A8))),"")</f>
        <v/>
      </c>
      <c r="C45" s="11" t="s">
        <v>35</v>
      </c>
      <c r="D45" s="11" t="str">
        <f t="array" ref="D45">IFERROR(INDEX('Остаток на РЦ'!$K$4:$K$26,SMALL(IF('Остаток на РЦ'!$B$4:$B$26=B45,ROW('Остаток на РЦ'!$K$4:$K$26)-3,""),ROW(B8))),"")</f>
        <v/>
      </c>
      <c r="E45" s="12" t="str">
        <f t="array" ref="E45">IFERROR(INDEX('Остаток на РЦ'!$E$4:$E$26,SMALL(IF('Остаток на РЦ'!$B$4:$B$26=B45,ROW('Остаток на РЦ'!$E$4:$E$26)-3,""),ROW(B8))),"")</f>
        <v/>
      </c>
      <c r="F45" s="13" t="str">
        <f t="array" ref="F45">IFERROR(INDEX('Остаток на РЦ'!$H$4:$H$26,SMALL(IF('Остаток на РЦ'!$B$4:$B$26=B45,ROW('Остаток на РЦ'!$H$4:$H$26)-3,""),ROW(B8))),"")</f>
        <v/>
      </c>
      <c r="G45" s="14">
        <v>20</v>
      </c>
      <c r="H45" s="48">
        <f>IF($I$4=$D45,SUMIFS('Остаток на РЦ'!$M$4:$M$26,'Остаток на РЦ'!$B$4:$B$26,$B45,'Остаток на РЦ'!$K$4:$K$26,$D45,'Остаток на РЦ'!$E$4:$E$26,$E45),0)</f>
        <v>0</v>
      </c>
      <c r="I45" s="49">
        <f>SUMPRODUCT(('потребность от 18 jan'!$L$4:$Q$12)*('потребность от 18 jan'!$L$3:$Q$3=I$5)*('потребность от 18 jan'!$K$4:$K$12=$C$2)*('потребность от 18 jan'!$E$4:$E$12=$A45))</f>
        <v>0</v>
      </c>
      <c r="J45" s="49">
        <f t="shared" si="1"/>
        <v>0</v>
      </c>
      <c r="K45" s="15"/>
      <c r="L45" s="16">
        <f>SUMPRODUCT(('потребность от 18 jan'!$L$4:$Q$12)*('потребность от 18 jan'!$L$3:$Q$3=L$5)*('потребность от 18 jan'!$K$4:$K$12=$C$2)*('потребность от 18 jan'!$E$4:$E$12=$A45))</f>
        <v>0</v>
      </c>
      <c r="M45" s="40">
        <f t="shared" si="3"/>
        <v>0</v>
      </c>
      <c r="N45" s="17"/>
      <c r="O45" s="18">
        <f t="shared" si="2"/>
        <v>0</v>
      </c>
    </row>
    <row r="46" spans="1:15" x14ac:dyDescent="0.2">
      <c r="A46" s="9"/>
      <c r="B46" s="10" t="str">
        <f t="array" ref="B46">IFERROR(INDEX('Остаток на РЦ'!$B$4:$B$26,SMALL(IF('Остаток на РЦ'!$C$4:$C$26=$A$37,ROW('Остаток на РЦ'!$B$4:$B$26)-3,""),ROW(A9))),"")</f>
        <v/>
      </c>
      <c r="C46" s="11" t="s">
        <v>35</v>
      </c>
      <c r="D46" s="11" t="str">
        <f t="array" ref="D46">IFERROR(INDEX('Остаток на РЦ'!$K$4:$K$26,SMALL(IF('Остаток на РЦ'!$B$4:$B$26=B46,ROW('Остаток на РЦ'!$K$4:$K$26)-3,""),ROW(B9))),"")</f>
        <v/>
      </c>
      <c r="E46" s="12" t="str">
        <f t="array" ref="E46">IFERROR(INDEX('Остаток на РЦ'!$E$4:$E$26,SMALL(IF('Остаток на РЦ'!$B$4:$B$26=B46,ROW('Остаток на РЦ'!$E$4:$E$26)-3,""),ROW(B9))),"")</f>
        <v/>
      </c>
      <c r="F46" s="13" t="str">
        <f t="array" ref="F46">IFERROR(INDEX('Остаток на РЦ'!$H$4:$H$26,SMALL(IF('Остаток на РЦ'!$B$4:$B$26=B46,ROW('Остаток на РЦ'!$H$4:$H$26)-3,""),ROW(B9))),"")</f>
        <v/>
      </c>
      <c r="G46" s="14">
        <v>20</v>
      </c>
      <c r="H46" s="48">
        <f>IF($I$4=$D46,SUMIFS('Остаток на РЦ'!$M$4:$M$26,'Остаток на РЦ'!$B$4:$B$26,$B46,'Остаток на РЦ'!$K$4:$K$26,$D46,'Остаток на РЦ'!$E$4:$E$26,$E46),0)</f>
        <v>0</v>
      </c>
      <c r="I46" s="49">
        <f>SUMPRODUCT(('потребность от 18 jan'!$L$4:$Q$12)*('потребность от 18 jan'!$L$3:$Q$3=I$5)*('потребность от 18 jan'!$K$4:$K$12=$C$2)*('потребность от 18 jan'!$E$4:$E$12=$A46))</f>
        <v>0</v>
      </c>
      <c r="J46" s="49">
        <f t="shared" si="1"/>
        <v>0</v>
      </c>
      <c r="K46" s="15"/>
      <c r="L46" s="16">
        <f>SUMPRODUCT(('потребность от 18 jan'!$L$4:$Q$12)*('потребность от 18 jan'!$L$3:$Q$3=L$5)*('потребность от 18 jan'!$K$4:$K$12=$C$2)*('потребность от 18 jan'!$E$4:$E$12=$A46))</f>
        <v>0</v>
      </c>
      <c r="M46" s="40">
        <f t="shared" si="3"/>
        <v>0</v>
      </c>
      <c r="N46" s="17"/>
      <c r="O46" s="18">
        <f t="shared" si="2"/>
        <v>0</v>
      </c>
    </row>
    <row r="47" spans="1:15" x14ac:dyDescent="0.2">
      <c r="A47" s="9"/>
      <c r="B47" s="10" t="str">
        <f t="array" ref="B47">IFERROR(INDEX('Остаток на РЦ'!$B$4:$B$26,SMALL(IF('Остаток на РЦ'!$C$4:$C$26=$A$37,ROW('Остаток на РЦ'!$B$4:$B$26)-3,""),ROW(A10))),"")</f>
        <v/>
      </c>
      <c r="C47" s="11" t="s">
        <v>35</v>
      </c>
      <c r="D47" s="11" t="str">
        <f t="array" ref="D47">IFERROR(INDEX('Остаток на РЦ'!$K$4:$K$26,SMALL(IF('Остаток на РЦ'!$B$4:$B$26=B47,ROW('Остаток на РЦ'!$K$4:$K$26)-3,""),ROW(B10))),"")</f>
        <v/>
      </c>
      <c r="E47" s="12" t="str">
        <f t="array" ref="E47">IFERROR(INDEX('Остаток на РЦ'!$E$4:$E$26,SMALL(IF('Остаток на РЦ'!$B$4:$B$26=B47,ROW('Остаток на РЦ'!$E$4:$E$26)-3,""),ROW(B10))),"")</f>
        <v/>
      </c>
      <c r="F47" s="13" t="str">
        <f t="array" ref="F47">IFERROR(INDEX('Остаток на РЦ'!$H$4:$H$26,SMALL(IF('Остаток на РЦ'!$B$4:$B$26=B47,ROW('Остаток на РЦ'!$H$4:$H$26)-3,""),ROW(B10))),"")</f>
        <v/>
      </c>
      <c r="G47" s="14">
        <v>20</v>
      </c>
      <c r="H47" s="48">
        <f>IF($I$4=$D47,SUMIFS('Остаток на РЦ'!$M$4:$M$26,'Остаток на РЦ'!$B$4:$B$26,$B47,'Остаток на РЦ'!$K$4:$K$26,$D47,'Остаток на РЦ'!$E$4:$E$26,$E47),0)</f>
        <v>0</v>
      </c>
      <c r="I47" s="49">
        <f>SUMPRODUCT(('потребность от 18 jan'!$L$4:$Q$12)*('потребность от 18 jan'!$L$3:$Q$3=I$5)*('потребность от 18 jan'!$K$4:$K$12=$C$2)*('потребность от 18 jan'!$E$4:$E$12=$A47))</f>
        <v>0</v>
      </c>
      <c r="J47" s="49">
        <f t="shared" si="1"/>
        <v>0</v>
      </c>
      <c r="K47" s="15"/>
      <c r="L47" s="16">
        <f>SUMPRODUCT(('потребность от 18 jan'!$L$4:$Q$12)*('потребность от 18 jan'!$L$3:$Q$3=L$5)*('потребность от 18 jan'!$K$4:$K$12=$C$2)*('потребность от 18 jan'!$E$4:$E$12=$A47))</f>
        <v>0</v>
      </c>
      <c r="M47" s="40">
        <f t="shared" si="3"/>
        <v>0</v>
      </c>
      <c r="N47" s="17"/>
      <c r="O47" s="18">
        <f t="shared" si="2"/>
        <v>0</v>
      </c>
    </row>
    <row r="48" spans="1:15" x14ac:dyDescent="0.2">
      <c r="A48" s="9"/>
      <c r="B48" s="10" t="str">
        <f t="array" ref="B48">IFERROR(INDEX('Остаток на РЦ'!$B$4:$B$26,SMALL(IF('Остаток на РЦ'!$C$4:$C$26=$A$37,ROW('Остаток на РЦ'!$B$4:$B$26)-3,""),ROW(A11))),"")</f>
        <v/>
      </c>
      <c r="C48" s="11" t="s">
        <v>35</v>
      </c>
      <c r="D48" s="11" t="str">
        <f t="array" ref="D48">IFERROR(INDEX('Остаток на РЦ'!$K$4:$K$26,SMALL(IF('Остаток на РЦ'!$B$4:$B$26=B48,ROW('Остаток на РЦ'!$K$4:$K$26)-3,""),ROW(B11))),"")</f>
        <v/>
      </c>
      <c r="E48" s="12" t="str">
        <f t="array" ref="E48">IFERROR(INDEX('Остаток на РЦ'!$E$4:$E$26,SMALL(IF('Остаток на РЦ'!$B$4:$B$26=B48,ROW('Остаток на РЦ'!$E$4:$E$26)-3,""),ROW(B11))),"")</f>
        <v/>
      </c>
      <c r="F48" s="13" t="str">
        <f t="array" ref="F48">IFERROR(INDEX('Остаток на РЦ'!$H$4:$H$26,SMALL(IF('Остаток на РЦ'!$B$4:$B$26=B48,ROW('Остаток на РЦ'!$H$4:$H$26)-3,""),ROW(B11))),"")</f>
        <v/>
      </c>
      <c r="G48" s="14">
        <v>20</v>
      </c>
      <c r="H48" s="48">
        <f>IF($I$4=$D48,SUMIFS('Остаток на РЦ'!$M$4:$M$26,'Остаток на РЦ'!$B$4:$B$26,$B48,'Остаток на РЦ'!$K$4:$K$26,$D48,'Остаток на РЦ'!$E$4:$E$26,$E48),0)</f>
        <v>0</v>
      </c>
      <c r="I48" s="49">
        <f>SUMPRODUCT(('потребность от 18 jan'!$L$4:$Q$12)*('потребность от 18 jan'!$L$3:$Q$3=I$5)*('потребность от 18 jan'!$K$4:$K$12=$C$2)*('потребность от 18 jan'!$E$4:$E$12=$A48))</f>
        <v>0</v>
      </c>
      <c r="J48" s="49">
        <f t="shared" si="1"/>
        <v>0</v>
      </c>
      <c r="K48" s="15"/>
      <c r="L48" s="16">
        <f>SUMPRODUCT(('потребность от 18 jan'!$L$4:$Q$12)*('потребность от 18 jan'!$L$3:$Q$3=L$5)*('потребность от 18 jan'!$K$4:$K$12=$C$2)*('потребность от 18 jan'!$E$4:$E$12=$A48))</f>
        <v>0</v>
      </c>
      <c r="M48" s="40">
        <f t="shared" si="3"/>
        <v>0</v>
      </c>
      <c r="N48" s="17"/>
      <c r="O48" s="18">
        <f t="shared" si="2"/>
        <v>0</v>
      </c>
    </row>
    <row r="49" spans="1:15" x14ac:dyDescent="0.2">
      <c r="A49" s="9"/>
      <c r="B49" s="10" t="str">
        <f t="array" ref="B49">IFERROR(INDEX('Остаток на РЦ'!$B$4:$B$26,SMALL(IF('Остаток на РЦ'!$C$4:$C$26=$A$37,ROW('Остаток на РЦ'!$B$4:$B$26)-3,""),ROW(A12))),"")</f>
        <v/>
      </c>
      <c r="C49" s="11" t="s">
        <v>35</v>
      </c>
      <c r="D49" s="11" t="str">
        <f t="array" ref="D49">IFERROR(INDEX('Остаток на РЦ'!$K$4:$K$26,SMALL(IF('Остаток на РЦ'!$B$4:$B$26=B49,ROW('Остаток на РЦ'!$K$4:$K$26)-3,""),ROW(B12))),"")</f>
        <v/>
      </c>
      <c r="E49" s="12" t="str">
        <f t="array" ref="E49">IFERROR(INDEX('Остаток на РЦ'!$E$4:$E$26,SMALL(IF('Остаток на РЦ'!$B$4:$B$26=B49,ROW('Остаток на РЦ'!$E$4:$E$26)-3,""),ROW(B12))),"")</f>
        <v/>
      </c>
      <c r="F49" s="13" t="str">
        <f t="array" ref="F49">IFERROR(INDEX('Остаток на РЦ'!$H$4:$H$26,SMALL(IF('Остаток на РЦ'!$B$4:$B$26=B49,ROW('Остаток на РЦ'!$H$4:$H$26)-3,""),ROW(B12))),"")</f>
        <v/>
      </c>
      <c r="G49" s="14">
        <v>20</v>
      </c>
      <c r="H49" s="48">
        <f>IF($I$4=$D49,SUMIFS('Остаток на РЦ'!$M$4:$M$26,'Остаток на РЦ'!$B$4:$B$26,$B49,'Остаток на РЦ'!$K$4:$K$26,$D49,'Остаток на РЦ'!$E$4:$E$26,$E49),0)</f>
        <v>0</v>
      </c>
      <c r="I49" s="49">
        <f>SUMPRODUCT(('потребность от 18 jan'!$L$4:$Q$12)*('потребность от 18 jan'!$L$3:$Q$3=I$5)*('потребность от 18 jan'!$K$4:$K$12=$C$2)*('потребность от 18 jan'!$E$4:$E$12=$A49))</f>
        <v>0</v>
      </c>
      <c r="J49" s="49">
        <f t="shared" si="1"/>
        <v>0</v>
      </c>
      <c r="K49" s="15"/>
      <c r="L49" s="16">
        <f>SUMPRODUCT(('потребность от 18 jan'!$L$4:$Q$12)*('потребность от 18 jan'!$L$3:$Q$3=L$5)*('потребность от 18 jan'!$K$4:$K$12=$C$2)*('потребность от 18 jan'!$E$4:$E$12=$A49))</f>
        <v>0</v>
      </c>
      <c r="M49" s="40">
        <f t="shared" si="3"/>
        <v>0</v>
      </c>
      <c r="N49" s="17"/>
      <c r="O49" s="18">
        <f t="shared" si="2"/>
        <v>0</v>
      </c>
    </row>
    <row r="50" spans="1:15" x14ac:dyDescent="0.2">
      <c r="A50" s="9"/>
      <c r="B50" s="10" t="str">
        <f t="array" ref="B50">IFERROR(INDEX('Остаток на РЦ'!$B$4:$B$26,SMALL(IF('Остаток на РЦ'!$C$4:$C$26=$A$37,ROW('Остаток на РЦ'!$B$4:$B$26)-3,""),ROW(A13))),"")</f>
        <v/>
      </c>
      <c r="C50" s="11" t="s">
        <v>35</v>
      </c>
      <c r="D50" s="11" t="str">
        <f t="array" ref="D50">IFERROR(INDEX('Остаток на РЦ'!$K$4:$K$26,SMALL(IF('Остаток на РЦ'!$B$4:$B$26=B50,ROW('Остаток на РЦ'!$K$4:$K$26)-3,""),ROW(B13))),"")</f>
        <v/>
      </c>
      <c r="E50" s="12" t="str">
        <f t="array" ref="E50">IFERROR(INDEX('Остаток на РЦ'!$E$4:$E$26,SMALL(IF('Остаток на РЦ'!$B$4:$B$26=B50,ROW('Остаток на РЦ'!$E$4:$E$26)-3,""),ROW(B13))),"")</f>
        <v/>
      </c>
      <c r="F50" s="13" t="str">
        <f t="array" ref="F50">IFERROR(INDEX('Остаток на РЦ'!$H$4:$H$26,SMALL(IF('Остаток на РЦ'!$B$4:$B$26=B50,ROW('Остаток на РЦ'!$H$4:$H$26)-3,""),ROW(B13))),"")</f>
        <v/>
      </c>
      <c r="G50" s="14">
        <v>20</v>
      </c>
      <c r="H50" s="48">
        <f>IF($I$4=$D50,SUMIFS('Остаток на РЦ'!$M$4:$M$26,'Остаток на РЦ'!$B$4:$B$26,$B50,'Остаток на РЦ'!$K$4:$K$26,$D50,'Остаток на РЦ'!$E$4:$E$26,$E50),0)</f>
        <v>0</v>
      </c>
      <c r="I50" s="49">
        <f>SUMPRODUCT(('потребность от 18 jan'!$L$4:$Q$12)*('потребность от 18 jan'!$L$3:$Q$3=I$5)*('потребность от 18 jan'!$K$4:$K$12=$C$2)*('потребность от 18 jan'!$E$4:$E$12=$A50))</f>
        <v>0</v>
      </c>
      <c r="J50" s="49">
        <f t="shared" si="1"/>
        <v>0</v>
      </c>
      <c r="K50" s="15"/>
      <c r="L50" s="16">
        <f>SUMPRODUCT(('потребность от 18 jan'!$L$4:$Q$12)*('потребность от 18 jan'!$L$3:$Q$3=L$5)*('потребность от 18 jan'!$K$4:$K$12=$C$2)*('потребность от 18 jan'!$E$4:$E$12=$A50))</f>
        <v>0</v>
      </c>
      <c r="M50" s="40">
        <f t="shared" si="3"/>
        <v>0</v>
      </c>
      <c r="N50" s="17"/>
      <c r="O50" s="18">
        <f t="shared" si="2"/>
        <v>0</v>
      </c>
    </row>
    <row r="51" spans="1:15" x14ac:dyDescent="0.2">
      <c r="A51" s="9"/>
      <c r="B51" s="10" t="str">
        <f t="array" ref="B51">IFERROR(INDEX('Остаток на РЦ'!$B$4:$B$26,SMALL(IF('Остаток на РЦ'!$C$4:$C$26=$A$37,ROW('Остаток на РЦ'!$B$4:$B$26)-3,""),ROW(A14))),"")</f>
        <v/>
      </c>
      <c r="C51" s="11" t="s">
        <v>35</v>
      </c>
      <c r="D51" s="11" t="str">
        <f t="array" ref="D51">IFERROR(INDEX('Остаток на РЦ'!$K$4:$K$26,SMALL(IF('Остаток на РЦ'!$B$4:$B$26=B51,ROW('Остаток на РЦ'!$K$4:$K$26)-3,""),ROW(B14))),"")</f>
        <v/>
      </c>
      <c r="E51" s="12" t="str">
        <f t="array" ref="E51">IFERROR(INDEX('Остаток на РЦ'!$E$4:$E$26,SMALL(IF('Остаток на РЦ'!$B$4:$B$26=B51,ROW('Остаток на РЦ'!$E$4:$E$26)-3,""),ROW(B14))),"")</f>
        <v/>
      </c>
      <c r="F51" s="13" t="str">
        <f t="array" ref="F51">IFERROR(INDEX('Остаток на РЦ'!$H$4:$H$26,SMALL(IF('Остаток на РЦ'!$B$4:$B$26=B51,ROW('Остаток на РЦ'!$H$4:$H$26)-3,""),ROW(B14))),"")</f>
        <v/>
      </c>
      <c r="G51" s="14">
        <v>20</v>
      </c>
      <c r="H51" s="48">
        <f>IF($I$4=$D51,SUMIFS('Остаток на РЦ'!$M$4:$M$26,'Остаток на РЦ'!$B$4:$B$26,$B51,'Остаток на РЦ'!$K$4:$K$26,$D51,'Остаток на РЦ'!$E$4:$E$26,$E51),0)</f>
        <v>0</v>
      </c>
      <c r="I51" s="49">
        <f>SUMPRODUCT(('потребность от 18 jan'!$L$4:$Q$12)*('потребность от 18 jan'!$L$3:$Q$3=I$5)*('потребность от 18 jan'!$K$4:$K$12=$C$2)*('потребность от 18 jan'!$E$4:$E$12=$A51))</f>
        <v>0</v>
      </c>
      <c r="J51" s="49">
        <f t="shared" si="1"/>
        <v>0</v>
      </c>
      <c r="K51" s="15"/>
      <c r="L51" s="16">
        <f>SUMPRODUCT(('потребность от 18 jan'!$L$4:$Q$12)*('потребность от 18 jan'!$L$3:$Q$3=L$5)*('потребность от 18 jan'!$K$4:$K$12=$C$2)*('потребность от 18 jan'!$E$4:$E$12=$A51))</f>
        <v>0</v>
      </c>
      <c r="M51" s="40">
        <f t="shared" si="3"/>
        <v>0</v>
      </c>
      <c r="N51" s="17"/>
      <c r="O51" s="18">
        <f t="shared" si="2"/>
        <v>0</v>
      </c>
    </row>
    <row r="52" spans="1:15" x14ac:dyDescent="0.2">
      <c r="A52" s="9">
        <v>0</v>
      </c>
      <c r="B52" s="10" t="str">
        <f t="array" ref="B52">IFERROR(INDEX('Остаток на РЦ'!$B$4:$B$26,SMALL(IF('Остаток на РЦ'!$C$4:$C$26=$A$52,ROW('Остаток на РЦ'!$B$4:$B$26)-3,""),ROW(A1))),"")</f>
        <v/>
      </c>
      <c r="C52" s="11" t="s">
        <v>35</v>
      </c>
      <c r="D52" s="11" t="str">
        <f t="array" ref="D52">IFERROR(INDEX('Остаток на РЦ'!$K$4:$K$26,SMALL(IF('Остаток на РЦ'!$B$4:$B$26=B52,ROW('Остаток на РЦ'!$K$4:$K$26)-3,""),ROW(B1))),"")</f>
        <v/>
      </c>
      <c r="E52" s="12" t="str">
        <f t="array" ref="E52">IFERROR(INDEX('Остаток на РЦ'!$E$4:$E$26,SMALL(IF('Остаток на РЦ'!$B$4:$B$26=B52,ROW('Остаток на РЦ'!$E$4:$E$26)-3,""),ROW(B1))),"")</f>
        <v/>
      </c>
      <c r="F52" s="13" t="str">
        <f t="array" ref="F52">IFERROR(INDEX('Остаток на РЦ'!$H$4:$H$26,SMALL(IF('Остаток на РЦ'!$B$4:$B$26=B52,ROW('Остаток на РЦ'!$H$4:$H$26)-3,""),ROW(B1))),"")</f>
        <v/>
      </c>
      <c r="G52" s="14">
        <v>20</v>
      </c>
      <c r="H52" s="48">
        <f>IF($I$4=$D52,SUMIFS('Остаток на РЦ'!$M$4:$M$26,'Остаток на РЦ'!$B$4:$B$26,$B52,'Остаток на РЦ'!$K$4:$K$26,$D52,'Остаток на РЦ'!$E$4:$E$26,$E52),0)</f>
        <v>0</v>
      </c>
      <c r="I52" s="49">
        <f>SUMPRODUCT(('потребность от 18 jan'!$L$4:$Q$12)*('потребность от 18 jan'!$L$3:$Q$3=I$5)*('потребность от 18 jan'!$K$4:$K$12=$C$2)*('потребность от 18 jan'!$E$4:$E$12=$A52))</f>
        <v>0</v>
      </c>
      <c r="J52" s="49">
        <f t="shared" si="1"/>
        <v>0</v>
      </c>
      <c r="K52" s="15"/>
      <c r="L52" s="16">
        <f>SUMPRODUCT(('потребность от 18 jan'!$L$4:$Q$12)*('потребность от 18 jan'!$L$3:$Q$3=L$5)*('потребность от 18 jan'!$K$4:$K$12=$C$2)*('потребность от 18 jan'!$E$4:$E$12=$A52))</f>
        <v>0</v>
      </c>
      <c r="M52" s="40">
        <f t="shared" si="3"/>
        <v>0</v>
      </c>
      <c r="N52" s="17"/>
      <c r="O52" s="18">
        <f t="shared" si="2"/>
        <v>0</v>
      </c>
    </row>
    <row r="53" spans="1:15" x14ac:dyDescent="0.2">
      <c r="A53" s="9"/>
      <c r="B53" s="10" t="str">
        <f t="array" ref="B53">IFERROR(INDEX('Остаток на РЦ'!$B$4:$B$26,SMALL(IF('Остаток на РЦ'!$C$4:$C$26=$A$52,ROW('Остаток на РЦ'!$B$4:$B$26)-3,""),ROW(A2))),"")</f>
        <v/>
      </c>
      <c r="C53" s="11" t="s">
        <v>35</v>
      </c>
      <c r="D53" s="11" t="str">
        <f t="array" ref="D53">IFERROR(INDEX('Остаток на РЦ'!$K$4:$K$26,SMALL(IF('Остаток на РЦ'!$B$4:$B$26=B53,ROW('Остаток на РЦ'!$K$4:$K$26)-3,""),ROW(B2))),"")</f>
        <v/>
      </c>
      <c r="E53" s="12" t="str">
        <f t="array" ref="E53">IFERROR(INDEX('Остаток на РЦ'!$E$4:$E$26,SMALL(IF('Остаток на РЦ'!$B$4:$B$26=B53,ROW('Остаток на РЦ'!$E$4:$E$26)-3,""),ROW(B2))),"")</f>
        <v/>
      </c>
      <c r="F53" s="13" t="str">
        <f t="array" ref="F53">IFERROR(INDEX('Остаток на РЦ'!$H$4:$H$26,SMALL(IF('Остаток на РЦ'!$B$4:$B$26=B53,ROW('Остаток на РЦ'!$H$4:$H$26)-3,""),ROW(B2))),"")</f>
        <v/>
      </c>
      <c r="G53" s="14">
        <v>20</v>
      </c>
      <c r="H53" s="48">
        <f>IF($I$4=$D53,SUMIFS('Остаток на РЦ'!$M$4:$M$26,'Остаток на РЦ'!$B$4:$B$26,$B53,'Остаток на РЦ'!$K$4:$K$26,$D53,'Остаток на РЦ'!$E$4:$E$26,$E53),0)</f>
        <v>0</v>
      </c>
      <c r="I53" s="49">
        <f>SUMPRODUCT(('потребность от 18 jan'!$L$4:$Q$12)*('потребность от 18 jan'!$L$3:$Q$3=I$5)*('потребность от 18 jan'!$K$4:$K$12=$C$2)*('потребность от 18 jan'!$E$4:$E$12=$A53))</f>
        <v>0</v>
      </c>
      <c r="J53" s="49">
        <f t="shared" si="1"/>
        <v>0</v>
      </c>
      <c r="K53" s="15"/>
      <c r="L53" s="16">
        <f>SUMPRODUCT(('потребность от 18 jan'!$L$4:$Q$12)*('потребность от 18 jan'!$L$3:$Q$3=L$5)*('потребность от 18 jan'!$K$4:$K$12=$C$2)*('потребность от 18 jan'!$E$4:$E$12=$A53))</f>
        <v>0</v>
      </c>
      <c r="M53" s="40">
        <f t="shared" si="3"/>
        <v>0</v>
      </c>
      <c r="N53" s="17"/>
      <c r="O53" s="18">
        <f t="shared" si="2"/>
        <v>0</v>
      </c>
    </row>
    <row r="54" spans="1:15" x14ac:dyDescent="0.2">
      <c r="A54" s="9"/>
      <c r="B54" s="10" t="str">
        <f t="array" ref="B54">IFERROR(INDEX('Остаток на РЦ'!$B$4:$B$26,SMALL(IF('Остаток на РЦ'!$C$4:$C$26=$A$52,ROW('Остаток на РЦ'!$B$4:$B$26)-3,""),ROW(A3))),"")</f>
        <v/>
      </c>
      <c r="C54" s="11" t="s">
        <v>35</v>
      </c>
      <c r="D54" s="11" t="str">
        <f t="array" ref="D54">IFERROR(INDEX('Остаток на РЦ'!$K$4:$K$26,SMALL(IF('Остаток на РЦ'!$B$4:$B$26=B54,ROW('Остаток на РЦ'!$K$4:$K$26)-3,""),ROW(B3))),"")</f>
        <v/>
      </c>
      <c r="E54" s="12" t="str">
        <f t="array" ref="E54">IFERROR(INDEX('Остаток на РЦ'!$E$4:$E$26,SMALL(IF('Остаток на РЦ'!$B$4:$B$26=B54,ROW('Остаток на РЦ'!$E$4:$E$26)-3,""),ROW(B3))),"")</f>
        <v/>
      </c>
      <c r="F54" s="13" t="str">
        <f t="array" ref="F54">IFERROR(INDEX('Остаток на РЦ'!$H$4:$H$26,SMALL(IF('Остаток на РЦ'!$B$4:$B$26=B54,ROW('Остаток на РЦ'!$H$4:$H$26)-3,""),ROW(B3))),"")</f>
        <v/>
      </c>
      <c r="G54" s="14">
        <v>20</v>
      </c>
      <c r="H54" s="48">
        <f>IF($I$4=$D54,SUMIFS('Остаток на РЦ'!$M$4:$M$26,'Остаток на РЦ'!$B$4:$B$26,$B54,'Остаток на РЦ'!$K$4:$K$26,$D54,'Остаток на РЦ'!$E$4:$E$26,$E54),0)</f>
        <v>0</v>
      </c>
      <c r="I54" s="49">
        <f>SUMPRODUCT(('потребность от 18 jan'!$L$4:$Q$12)*('потребность от 18 jan'!$L$3:$Q$3=I$5)*('потребность от 18 jan'!$K$4:$K$12=$C$2)*('потребность от 18 jan'!$E$4:$E$12=$A54))</f>
        <v>0</v>
      </c>
      <c r="J54" s="49">
        <f t="shared" si="1"/>
        <v>0</v>
      </c>
      <c r="K54" s="15"/>
      <c r="L54" s="16">
        <f>SUMPRODUCT(('потребность от 18 jan'!$L$4:$Q$12)*('потребность от 18 jan'!$L$3:$Q$3=L$5)*('потребность от 18 jan'!$K$4:$K$12=$C$2)*('потребность от 18 jan'!$E$4:$E$12=$A54))</f>
        <v>0</v>
      </c>
      <c r="M54" s="40">
        <f t="shared" si="3"/>
        <v>0</v>
      </c>
      <c r="N54" s="17"/>
      <c r="O54" s="18">
        <f t="shared" si="2"/>
        <v>0</v>
      </c>
    </row>
    <row r="55" spans="1:15" x14ac:dyDescent="0.2">
      <c r="A55" s="9"/>
      <c r="B55" s="10" t="str">
        <f t="array" ref="B55">IFERROR(INDEX('Остаток на РЦ'!$B$4:$B$26,SMALL(IF('Остаток на РЦ'!$C$4:$C$26=$A$52,ROW('Остаток на РЦ'!$B$4:$B$26)-3,""),ROW(A4))),"")</f>
        <v/>
      </c>
      <c r="C55" s="11" t="s">
        <v>35</v>
      </c>
      <c r="D55" s="11" t="str">
        <f t="array" ref="D55">IFERROR(INDEX('Остаток на РЦ'!$K$4:$K$26,SMALL(IF('Остаток на РЦ'!$B$4:$B$26=B55,ROW('Остаток на РЦ'!$K$4:$K$26)-3,""),ROW(B4))),"")</f>
        <v/>
      </c>
      <c r="E55" s="12" t="str">
        <f t="array" ref="E55">IFERROR(INDEX('Остаток на РЦ'!$E$4:$E$26,SMALL(IF('Остаток на РЦ'!$B$4:$B$26=B55,ROW('Остаток на РЦ'!$E$4:$E$26)-3,""),ROW(B4))),"")</f>
        <v/>
      </c>
      <c r="F55" s="13" t="str">
        <f t="array" ref="F55">IFERROR(INDEX('Остаток на РЦ'!$H$4:$H$26,SMALL(IF('Остаток на РЦ'!$B$4:$B$26=B55,ROW('Остаток на РЦ'!$H$4:$H$26)-3,""),ROW(B4))),"")</f>
        <v/>
      </c>
      <c r="G55" s="14">
        <v>20</v>
      </c>
      <c r="H55" s="48">
        <f>IF($I$4=$D55,SUMIFS('Остаток на РЦ'!$M$4:$M$26,'Остаток на РЦ'!$B$4:$B$26,$B55,'Остаток на РЦ'!$K$4:$K$26,$D55,'Остаток на РЦ'!$E$4:$E$26,$E55),0)</f>
        <v>0</v>
      </c>
      <c r="I55" s="49">
        <f>SUMPRODUCT(('потребность от 18 jan'!$L$4:$Q$12)*('потребность от 18 jan'!$L$3:$Q$3=I$5)*('потребность от 18 jan'!$K$4:$K$12=$C$2)*('потребность от 18 jan'!$E$4:$E$12=$A55))</f>
        <v>0</v>
      </c>
      <c r="J55" s="49">
        <f t="shared" si="1"/>
        <v>0</v>
      </c>
      <c r="K55" s="15"/>
      <c r="L55" s="16">
        <f>SUMPRODUCT(('потребность от 18 jan'!$L$4:$Q$12)*('потребность от 18 jan'!$L$3:$Q$3=L$5)*('потребность от 18 jan'!$K$4:$K$12=$C$2)*('потребность от 18 jan'!$E$4:$E$12=$A55))</f>
        <v>0</v>
      </c>
      <c r="M55" s="40">
        <f t="shared" si="3"/>
        <v>0</v>
      </c>
      <c r="N55" s="17"/>
      <c r="O55" s="18">
        <f t="shared" si="2"/>
        <v>0</v>
      </c>
    </row>
    <row r="56" spans="1:15" x14ac:dyDescent="0.2">
      <c r="A56" s="9"/>
      <c r="B56" s="10" t="str">
        <f t="array" ref="B56">IFERROR(INDEX('Остаток на РЦ'!$B$4:$B$26,SMALL(IF('Остаток на РЦ'!$C$4:$C$26=$A$52,ROW('Остаток на РЦ'!$B$4:$B$26)-3,""),ROW(A5))),"")</f>
        <v/>
      </c>
      <c r="C56" s="11" t="s">
        <v>35</v>
      </c>
      <c r="D56" s="11" t="str">
        <f t="array" ref="D56">IFERROR(INDEX('Остаток на РЦ'!$K$4:$K$26,SMALL(IF('Остаток на РЦ'!$B$4:$B$26=B56,ROW('Остаток на РЦ'!$K$4:$K$26)-3,""),ROW(B5))),"")</f>
        <v/>
      </c>
      <c r="E56" s="12" t="str">
        <f t="array" ref="E56">IFERROR(INDEX('Остаток на РЦ'!$E$4:$E$26,SMALL(IF('Остаток на РЦ'!$B$4:$B$26=B56,ROW('Остаток на РЦ'!$E$4:$E$26)-3,""),ROW(B5))),"")</f>
        <v/>
      </c>
      <c r="F56" s="13" t="str">
        <f t="array" ref="F56">IFERROR(INDEX('Остаток на РЦ'!$H$4:$H$26,SMALL(IF('Остаток на РЦ'!$B$4:$B$26=B56,ROW('Остаток на РЦ'!$H$4:$H$26)-3,""),ROW(B5))),"")</f>
        <v/>
      </c>
      <c r="G56" s="14">
        <v>20</v>
      </c>
      <c r="H56" s="48">
        <f>IF($I$4=$D56,SUMIFS('Остаток на РЦ'!$M$4:$M$26,'Остаток на РЦ'!$B$4:$B$26,$B56,'Остаток на РЦ'!$K$4:$K$26,$D56,'Остаток на РЦ'!$E$4:$E$26,$E56),0)</f>
        <v>0</v>
      </c>
      <c r="I56" s="49">
        <f>SUMPRODUCT(('потребность от 18 jan'!$L$4:$Q$12)*('потребность от 18 jan'!$L$3:$Q$3=I$5)*('потребность от 18 jan'!$K$4:$K$12=$C$2)*('потребность от 18 jan'!$E$4:$E$12=$A56))</f>
        <v>0</v>
      </c>
      <c r="J56" s="49">
        <f t="shared" si="1"/>
        <v>0</v>
      </c>
      <c r="K56" s="15"/>
      <c r="L56" s="16">
        <f>SUMPRODUCT(('потребность от 18 jan'!$L$4:$Q$12)*('потребность от 18 jan'!$L$3:$Q$3=L$5)*('потребность от 18 jan'!$K$4:$K$12=$C$2)*('потребность от 18 jan'!$E$4:$E$12=$A56))</f>
        <v>0</v>
      </c>
      <c r="M56" s="40">
        <f t="shared" si="3"/>
        <v>0</v>
      </c>
      <c r="N56" s="17"/>
      <c r="O56" s="18">
        <f t="shared" si="2"/>
        <v>0</v>
      </c>
    </row>
    <row r="57" spans="1:15" x14ac:dyDescent="0.2">
      <c r="A57" s="9"/>
      <c r="B57" s="10" t="str">
        <f t="array" ref="B57">IFERROR(INDEX('Остаток на РЦ'!$B$4:$B$26,SMALL(IF('Остаток на РЦ'!$C$4:$C$26=$A$52,ROW('Остаток на РЦ'!$B$4:$B$26)-3,""),ROW(#REF!))),"")</f>
        <v/>
      </c>
      <c r="C57" s="11" t="s">
        <v>35</v>
      </c>
      <c r="D57" s="11" t="str">
        <f t="array" ref="D57">IFERROR(INDEX('Остаток на РЦ'!$K$4:$K$26,SMALL(IF('Остаток на РЦ'!$B$4:$B$26=B57,ROW('Остаток на РЦ'!$K$4:$K$26)-3,""),ROW(#REF!))),"")</f>
        <v/>
      </c>
      <c r="E57" s="12" t="str">
        <f t="array" ref="E57">IFERROR(INDEX('Остаток на РЦ'!$E$4:$E$26,SMALL(IF('Остаток на РЦ'!$B$4:$B$26=B57,ROW('Остаток на РЦ'!$E$4:$E$26)-3,""),ROW(#REF!))),"")</f>
        <v/>
      </c>
      <c r="F57" s="13" t="str">
        <f t="array" ref="F57">IFERROR(INDEX('Остаток на РЦ'!$H$4:$H$26,SMALL(IF('Остаток на РЦ'!$B$4:$B$26=B57,ROW('Остаток на РЦ'!$H$4:$H$26)-3,""),ROW(#REF!))),"")</f>
        <v/>
      </c>
      <c r="G57" s="14">
        <v>20</v>
      </c>
      <c r="H57" s="48">
        <f>IF($I$4=$D57,SUMIFS('Остаток на РЦ'!$M$4:$M$26,'Остаток на РЦ'!$B$4:$B$26,$B57,'Остаток на РЦ'!$K$4:$K$26,$D57,'Остаток на РЦ'!$E$4:$E$26,$E57),0)</f>
        <v>0</v>
      </c>
      <c r="I57" s="49">
        <f>SUMPRODUCT(('потребность от 18 jan'!$L$4:$Q$12)*('потребность от 18 jan'!$L$3:$Q$3=I$5)*('потребность от 18 jan'!$K$4:$K$12=$C$2)*('потребность от 18 jan'!$E$4:$E$12=$A57))</f>
        <v>0</v>
      </c>
      <c r="J57" s="49">
        <f t="shared" si="1"/>
        <v>0</v>
      </c>
      <c r="K57" s="15"/>
      <c r="L57" s="16">
        <f>SUMPRODUCT(('потребность от 18 jan'!$L$4:$Q$12)*('потребность от 18 jan'!$L$3:$Q$3=L$5)*('потребность от 18 jan'!$K$4:$K$12=$C$2)*('потребность от 18 jan'!$E$4:$E$12=$A57))</f>
        <v>0</v>
      </c>
      <c r="M57" s="40">
        <f t="shared" si="3"/>
        <v>0</v>
      </c>
      <c r="N57" s="17"/>
      <c r="O57" s="18">
        <f t="shared" si="2"/>
        <v>0</v>
      </c>
    </row>
    <row r="58" spans="1:15" x14ac:dyDescent="0.2">
      <c r="A58" s="9"/>
      <c r="B58" s="10" t="str">
        <f t="array" ref="B58">IFERROR(INDEX('Остаток на РЦ'!$B$4:$B$26,SMALL(IF('Остаток на РЦ'!$C$4:$C$26=$A$52,ROW('Остаток на РЦ'!$B$4:$B$26)-3,""),ROW(A6))),"")</f>
        <v/>
      </c>
      <c r="C58" s="11" t="s">
        <v>35</v>
      </c>
      <c r="D58" s="11" t="str">
        <f t="array" ref="D58">IFERROR(INDEX('Остаток на РЦ'!$K$4:$K$26,SMALL(IF('Остаток на РЦ'!$B$4:$B$26=B58,ROW('Остаток на РЦ'!$K$4:$K$26)-3,""),ROW(B6))),"")</f>
        <v/>
      </c>
      <c r="E58" s="12" t="str">
        <f t="array" ref="E58">IFERROR(INDEX('Остаток на РЦ'!$E$4:$E$26,SMALL(IF('Остаток на РЦ'!$B$4:$B$26=B58,ROW('Остаток на РЦ'!$E$4:$E$26)-3,""),ROW(B6))),"")</f>
        <v/>
      </c>
      <c r="F58" s="13" t="str">
        <f t="array" ref="F58">IFERROR(INDEX('Остаток на РЦ'!$H$4:$H$26,SMALL(IF('Остаток на РЦ'!$B$4:$B$26=B58,ROW('Остаток на РЦ'!$H$4:$H$26)-3,""),ROW(B6))),"")</f>
        <v/>
      </c>
      <c r="G58" s="14">
        <v>20</v>
      </c>
      <c r="H58" s="48">
        <f>IF($I$4=$D58,SUMIFS('Остаток на РЦ'!$M$4:$M$26,'Остаток на РЦ'!$B$4:$B$26,$B58,'Остаток на РЦ'!$K$4:$K$26,$D58,'Остаток на РЦ'!$E$4:$E$26,$E58),0)</f>
        <v>0</v>
      </c>
      <c r="I58" s="49">
        <f>SUMPRODUCT(('потребность от 18 jan'!$L$4:$Q$12)*('потребность от 18 jan'!$L$3:$Q$3=I$5)*('потребность от 18 jan'!$K$4:$K$12=$C$2)*('потребность от 18 jan'!$E$4:$E$12=$A58))</f>
        <v>0</v>
      </c>
      <c r="J58" s="49">
        <f t="shared" si="1"/>
        <v>0</v>
      </c>
      <c r="K58" s="15"/>
      <c r="L58" s="16">
        <f>SUMPRODUCT(('потребность от 18 jan'!$L$4:$Q$12)*('потребность от 18 jan'!$L$3:$Q$3=L$5)*('потребность от 18 jan'!$K$4:$K$12=$C$2)*('потребность от 18 jan'!$E$4:$E$12=$A58))</f>
        <v>0</v>
      </c>
      <c r="M58" s="40">
        <f t="shared" si="3"/>
        <v>0</v>
      </c>
      <c r="N58" s="17"/>
      <c r="O58" s="18">
        <f t="shared" si="2"/>
        <v>0</v>
      </c>
    </row>
    <row r="59" spans="1:15" x14ac:dyDescent="0.2">
      <c r="A59" s="9"/>
      <c r="B59" s="10" t="str">
        <f t="array" ref="B59">IFERROR(INDEX('Остаток на РЦ'!$B$4:$B$26,SMALL(IF('Остаток на РЦ'!$C$4:$C$26=$A$52,ROW('Остаток на РЦ'!$B$4:$B$26)-3,""),ROW(A7))),"")</f>
        <v/>
      </c>
      <c r="C59" s="11" t="s">
        <v>35</v>
      </c>
      <c r="D59" s="11" t="str">
        <f t="array" ref="D59">IFERROR(INDEX('Остаток на РЦ'!$K$4:$K$26,SMALL(IF('Остаток на РЦ'!$B$4:$B$26=B59,ROW('Остаток на РЦ'!$K$4:$K$26)-3,""),ROW(B7))),"")</f>
        <v/>
      </c>
      <c r="E59" s="12" t="str">
        <f t="array" ref="E59">IFERROR(INDEX('Остаток на РЦ'!$E$4:$E$26,SMALL(IF('Остаток на РЦ'!$B$4:$B$26=B59,ROW('Остаток на РЦ'!$E$4:$E$26)-3,""),ROW(B7))),"")</f>
        <v/>
      </c>
      <c r="F59" s="13" t="str">
        <f t="array" ref="F59">IFERROR(INDEX('Остаток на РЦ'!$H$4:$H$26,SMALL(IF('Остаток на РЦ'!$B$4:$B$26=B59,ROW('Остаток на РЦ'!$H$4:$H$26)-3,""),ROW(B7))),"")</f>
        <v/>
      </c>
      <c r="G59" s="14">
        <v>20</v>
      </c>
      <c r="H59" s="48">
        <f>IF($I$4=$D59,SUMIFS('Остаток на РЦ'!$M$4:$M$26,'Остаток на РЦ'!$B$4:$B$26,$B59,'Остаток на РЦ'!$K$4:$K$26,$D59,'Остаток на РЦ'!$E$4:$E$26,$E59),0)</f>
        <v>0</v>
      </c>
      <c r="I59" s="49">
        <f>SUMPRODUCT(('потребность от 18 jan'!$L$4:$Q$12)*('потребность от 18 jan'!$L$3:$Q$3=I$5)*('потребность от 18 jan'!$K$4:$K$12=$C$2)*('потребность от 18 jan'!$E$4:$E$12=$A59))</f>
        <v>0</v>
      </c>
      <c r="J59" s="49">
        <f t="shared" si="1"/>
        <v>0</v>
      </c>
      <c r="K59" s="15"/>
      <c r="L59" s="16">
        <f>SUMPRODUCT(('потребность от 18 jan'!$L$4:$Q$12)*('потребность от 18 jan'!$L$3:$Q$3=L$5)*('потребность от 18 jan'!$K$4:$K$12=$C$2)*('потребность от 18 jan'!$E$4:$E$12=$A59))</f>
        <v>0</v>
      </c>
      <c r="M59" s="40">
        <f t="shared" si="3"/>
        <v>0</v>
      </c>
      <c r="N59" s="17"/>
      <c r="O59" s="18">
        <f t="shared" si="2"/>
        <v>0</v>
      </c>
    </row>
    <row r="60" spans="1:15" x14ac:dyDescent="0.2">
      <c r="A60" s="9"/>
      <c r="B60" s="10" t="str">
        <f t="array" ref="B60">IFERROR(INDEX('Остаток на РЦ'!$B$4:$B$26,SMALL(IF('Остаток на РЦ'!$C$4:$C$26=$A$52,ROW('Остаток на РЦ'!$B$4:$B$26)-3,""),ROW(A8))),"")</f>
        <v/>
      </c>
      <c r="C60" s="11" t="s">
        <v>35</v>
      </c>
      <c r="D60" s="11" t="str">
        <f t="array" ref="D60">IFERROR(INDEX('Остаток на РЦ'!$K$4:$K$26,SMALL(IF('Остаток на РЦ'!$B$4:$B$26=B60,ROW('Остаток на РЦ'!$K$4:$K$26)-3,""),ROW(B8))),"")</f>
        <v/>
      </c>
      <c r="E60" s="12" t="str">
        <f t="array" ref="E60">IFERROR(INDEX('Остаток на РЦ'!$E$4:$E$26,SMALL(IF('Остаток на РЦ'!$B$4:$B$26=B60,ROW('Остаток на РЦ'!$E$4:$E$26)-3,""),ROW(B8))),"")</f>
        <v/>
      </c>
      <c r="F60" s="13" t="str">
        <f t="array" ref="F60">IFERROR(INDEX('Остаток на РЦ'!$H$4:$H$26,SMALL(IF('Остаток на РЦ'!$B$4:$B$26=B60,ROW('Остаток на РЦ'!$H$4:$H$26)-3,""),ROW(B8))),"")</f>
        <v/>
      </c>
      <c r="G60" s="14">
        <v>20</v>
      </c>
      <c r="H60" s="48">
        <f>IF($I$4=$D60,SUMIFS('Остаток на РЦ'!$M$4:$M$26,'Остаток на РЦ'!$B$4:$B$26,$B60,'Остаток на РЦ'!$K$4:$K$26,$D60,'Остаток на РЦ'!$E$4:$E$26,$E60),0)</f>
        <v>0</v>
      </c>
      <c r="I60" s="49">
        <f>SUMPRODUCT(('потребность от 18 jan'!$L$4:$Q$12)*('потребность от 18 jan'!$L$3:$Q$3=I$5)*('потребность от 18 jan'!$K$4:$K$12=$C$2)*('потребность от 18 jan'!$E$4:$E$12=$A60))</f>
        <v>0</v>
      </c>
      <c r="J60" s="49">
        <f t="shared" si="1"/>
        <v>0</v>
      </c>
      <c r="K60" s="15"/>
      <c r="L60" s="16">
        <f>SUMPRODUCT(('потребность от 18 jan'!$L$4:$Q$12)*('потребность от 18 jan'!$L$3:$Q$3=L$5)*('потребность от 18 jan'!$K$4:$K$12=$C$2)*('потребность от 18 jan'!$E$4:$E$12=$A60))</f>
        <v>0</v>
      </c>
      <c r="M60" s="40">
        <f t="shared" si="3"/>
        <v>0</v>
      </c>
      <c r="N60" s="17"/>
      <c r="O60" s="18">
        <f t="shared" si="2"/>
        <v>0</v>
      </c>
    </row>
    <row r="61" spans="1:15" x14ac:dyDescent="0.2">
      <c r="A61" s="9"/>
      <c r="B61" s="10" t="str">
        <f t="array" ref="B61">IFERROR(INDEX('Остаток на РЦ'!$B$4:$B$26,SMALL(IF('Остаток на РЦ'!$C$4:$C$26=$A$52,ROW('Остаток на РЦ'!$B$4:$B$26)-3,""),ROW(A9))),"")</f>
        <v/>
      </c>
      <c r="C61" s="11" t="s">
        <v>35</v>
      </c>
      <c r="D61" s="11" t="str">
        <f t="array" ref="D61">IFERROR(INDEX('Остаток на РЦ'!$K$4:$K$26,SMALL(IF('Остаток на РЦ'!$B$4:$B$26=B61,ROW('Остаток на РЦ'!$K$4:$K$26)-3,""),ROW(B9))),"")</f>
        <v/>
      </c>
      <c r="E61" s="12" t="str">
        <f t="array" ref="E61">IFERROR(INDEX('Остаток на РЦ'!$E$4:$E$26,SMALL(IF('Остаток на РЦ'!$B$4:$B$26=B61,ROW('Остаток на РЦ'!$E$4:$E$26)-3,""),ROW(B9))),"")</f>
        <v/>
      </c>
      <c r="F61" s="13" t="str">
        <f t="array" ref="F61">IFERROR(INDEX('Остаток на РЦ'!$H$4:$H$26,SMALL(IF('Остаток на РЦ'!$B$4:$B$26=B61,ROW('Остаток на РЦ'!$H$4:$H$26)-3,""),ROW(B9))),"")</f>
        <v/>
      </c>
      <c r="G61" s="14">
        <v>20</v>
      </c>
      <c r="H61" s="48">
        <f>IF($I$4=$D61,SUMIFS('Остаток на РЦ'!$M$4:$M$26,'Остаток на РЦ'!$B$4:$B$26,$B61,'Остаток на РЦ'!$K$4:$K$26,$D61,'Остаток на РЦ'!$E$4:$E$26,$E61),0)</f>
        <v>0</v>
      </c>
      <c r="I61" s="49">
        <f>SUMPRODUCT(('потребность от 18 jan'!$L$4:$Q$12)*('потребность от 18 jan'!$L$3:$Q$3=I$5)*('потребность от 18 jan'!$K$4:$K$12=$C$2)*('потребность от 18 jan'!$E$4:$E$12=$A61))</f>
        <v>0</v>
      </c>
      <c r="J61" s="49">
        <f t="shared" si="1"/>
        <v>0</v>
      </c>
      <c r="K61" s="15"/>
      <c r="L61" s="16">
        <f>SUMPRODUCT(('потребность от 18 jan'!$L$4:$Q$12)*('потребность от 18 jan'!$L$3:$Q$3=L$5)*('потребность от 18 jan'!$K$4:$K$12=$C$2)*('потребность от 18 jan'!$E$4:$E$12=$A61))</f>
        <v>0</v>
      </c>
      <c r="M61" s="40">
        <f t="shared" si="3"/>
        <v>0</v>
      </c>
      <c r="N61" s="17"/>
      <c r="O61" s="18">
        <f t="shared" si="2"/>
        <v>0</v>
      </c>
    </row>
    <row r="62" spans="1:15" x14ac:dyDescent="0.2">
      <c r="A62" s="9"/>
      <c r="B62" s="10" t="str">
        <f t="array" ref="B62">IFERROR(INDEX('Остаток на РЦ'!$B$4:$B$26,SMALL(IF('Остаток на РЦ'!$C$4:$C$26=$A$52,ROW('Остаток на РЦ'!$B$4:$B$26)-3,""),ROW(A10))),"")</f>
        <v/>
      </c>
      <c r="C62" s="11" t="s">
        <v>35</v>
      </c>
      <c r="D62" s="11" t="str">
        <f t="array" ref="D62">IFERROR(INDEX('Остаток на РЦ'!$K$4:$K$26,SMALL(IF('Остаток на РЦ'!$B$4:$B$26=B62,ROW('Остаток на РЦ'!$K$4:$K$26)-3,""),ROW(B10))),"")</f>
        <v/>
      </c>
      <c r="E62" s="12" t="str">
        <f t="array" ref="E62">IFERROR(INDEX('Остаток на РЦ'!$E$4:$E$26,SMALL(IF('Остаток на РЦ'!$B$4:$B$26=B62,ROW('Остаток на РЦ'!$E$4:$E$26)-3,""),ROW(B10))),"")</f>
        <v/>
      </c>
      <c r="F62" s="13" t="str">
        <f t="array" ref="F62">IFERROR(INDEX('Остаток на РЦ'!$H$4:$H$26,SMALL(IF('Остаток на РЦ'!$B$4:$B$26=B62,ROW('Остаток на РЦ'!$H$4:$H$26)-3,""),ROW(B10))),"")</f>
        <v/>
      </c>
      <c r="G62" s="14">
        <v>20</v>
      </c>
      <c r="H62" s="48">
        <f>IF($I$4=$D62,SUMIFS('Остаток на РЦ'!$M$4:$M$26,'Остаток на РЦ'!$B$4:$B$26,$B62,'Остаток на РЦ'!$K$4:$K$26,$D62,'Остаток на РЦ'!$E$4:$E$26,$E62),0)</f>
        <v>0</v>
      </c>
      <c r="I62" s="49">
        <f>SUMPRODUCT(('потребность от 18 jan'!$L$4:$Q$12)*('потребность от 18 jan'!$L$3:$Q$3=I$5)*('потребность от 18 jan'!$K$4:$K$12=$C$2)*('потребность от 18 jan'!$E$4:$E$12=$A62))</f>
        <v>0</v>
      </c>
      <c r="J62" s="49">
        <f t="shared" si="1"/>
        <v>0</v>
      </c>
      <c r="K62" s="15"/>
      <c r="L62" s="16">
        <f>SUMPRODUCT(('потребность от 18 jan'!$L$4:$Q$12)*('потребность от 18 jan'!$L$3:$Q$3=L$5)*('потребность от 18 jan'!$K$4:$K$12=$C$2)*('потребность от 18 jan'!$E$4:$E$12=$A62))</f>
        <v>0</v>
      </c>
      <c r="M62" s="40">
        <f t="shared" si="3"/>
        <v>0</v>
      </c>
      <c r="N62" s="17"/>
      <c r="O62" s="18">
        <f t="shared" si="2"/>
        <v>0</v>
      </c>
    </row>
    <row r="63" spans="1:15" x14ac:dyDescent="0.2">
      <c r="A63" s="9"/>
      <c r="B63" s="10" t="str">
        <f t="array" ref="B63">IFERROR(INDEX('Остаток на РЦ'!$B$4:$B$26,SMALL(IF('Остаток на РЦ'!$C$4:$C$26=$A$52,ROW('Остаток на РЦ'!$B$4:$B$26)-3,""),ROW(A11))),"")</f>
        <v/>
      </c>
      <c r="C63" s="11" t="s">
        <v>35</v>
      </c>
      <c r="D63" s="11" t="str">
        <f t="array" ref="D63">IFERROR(INDEX('Остаток на РЦ'!$K$4:$K$26,SMALL(IF('Остаток на РЦ'!$B$4:$B$26=B63,ROW('Остаток на РЦ'!$K$4:$K$26)-3,""),ROW(B11))),"")</f>
        <v/>
      </c>
      <c r="E63" s="12" t="str">
        <f t="array" ref="E63">IFERROR(INDEX('Остаток на РЦ'!$E$4:$E$26,SMALL(IF('Остаток на РЦ'!$B$4:$B$26=B63,ROW('Остаток на РЦ'!$E$4:$E$26)-3,""),ROW(B11))),"")</f>
        <v/>
      </c>
      <c r="F63" s="13" t="str">
        <f t="array" ref="F63">IFERROR(INDEX('Остаток на РЦ'!$H$4:$H$26,SMALL(IF('Остаток на РЦ'!$B$4:$B$26=B63,ROW('Остаток на РЦ'!$H$4:$H$26)-3,""),ROW(B11))),"")</f>
        <v/>
      </c>
      <c r="G63" s="14">
        <v>20</v>
      </c>
      <c r="H63" s="48">
        <f>IF($I$4=$D63,SUMIFS('Остаток на РЦ'!$M$4:$M$26,'Остаток на РЦ'!$B$4:$B$26,$B63,'Остаток на РЦ'!$K$4:$K$26,$D63,'Остаток на РЦ'!$E$4:$E$26,$E63),0)</f>
        <v>0</v>
      </c>
      <c r="I63" s="49">
        <f>SUMPRODUCT(('потребность от 18 jan'!$L$4:$Q$12)*('потребность от 18 jan'!$L$3:$Q$3=I$5)*('потребность от 18 jan'!$K$4:$K$12=$C$2)*('потребность от 18 jan'!$E$4:$E$12=$A63))</f>
        <v>0</v>
      </c>
      <c r="J63" s="49">
        <f t="shared" si="1"/>
        <v>0</v>
      </c>
      <c r="K63" s="15"/>
      <c r="L63" s="16">
        <f>SUMPRODUCT(('потребность от 18 jan'!$L$4:$Q$12)*('потребность от 18 jan'!$L$3:$Q$3=L$5)*('потребность от 18 jan'!$K$4:$K$12=$C$2)*('потребность от 18 jan'!$E$4:$E$12=$A63))</f>
        <v>0</v>
      </c>
      <c r="M63" s="40">
        <f t="shared" si="3"/>
        <v>0</v>
      </c>
      <c r="N63" s="17"/>
      <c r="O63" s="18">
        <f t="shared" si="2"/>
        <v>0</v>
      </c>
    </row>
    <row r="64" spans="1:15" x14ac:dyDescent="0.2">
      <c r="A64" s="9"/>
      <c r="B64" s="10" t="str">
        <f t="array" ref="B64">IFERROR(INDEX('Остаток на РЦ'!$B$4:$B$26,SMALL(IF('Остаток на РЦ'!$C$4:$C$26=$A$52,ROW('Остаток на РЦ'!$B$4:$B$26)-3,""),ROW(A12))),"")</f>
        <v/>
      </c>
      <c r="C64" s="11" t="s">
        <v>35</v>
      </c>
      <c r="D64" s="11" t="str">
        <f t="array" ref="D64">IFERROR(INDEX('Остаток на РЦ'!$K$4:$K$26,SMALL(IF('Остаток на РЦ'!$B$4:$B$26=B64,ROW('Остаток на РЦ'!$K$4:$K$26)-3,""),ROW(B12))),"")</f>
        <v/>
      </c>
      <c r="E64" s="12" t="str">
        <f t="array" ref="E64">IFERROR(INDEX('Остаток на РЦ'!$E$4:$E$26,SMALL(IF('Остаток на РЦ'!$B$4:$B$26=B64,ROW('Остаток на РЦ'!$E$4:$E$26)-3,""),ROW(B12))),"")</f>
        <v/>
      </c>
      <c r="F64" s="13" t="str">
        <f t="array" ref="F64">IFERROR(INDEX('Остаток на РЦ'!$H$4:$H$26,SMALL(IF('Остаток на РЦ'!$B$4:$B$26=B64,ROW('Остаток на РЦ'!$H$4:$H$26)-3,""),ROW(B12))),"")</f>
        <v/>
      </c>
      <c r="G64" s="14">
        <v>20</v>
      </c>
      <c r="H64" s="48">
        <f>IF($I$4=$D64,SUMIFS('Остаток на РЦ'!$M$4:$M$26,'Остаток на РЦ'!$B$4:$B$26,$B64,'Остаток на РЦ'!$K$4:$K$26,$D64,'Остаток на РЦ'!$E$4:$E$26,$E64),0)</f>
        <v>0</v>
      </c>
      <c r="I64" s="49">
        <f>SUMPRODUCT(('потребность от 18 jan'!$L$4:$Q$12)*('потребность от 18 jan'!$L$3:$Q$3=I$5)*('потребность от 18 jan'!$K$4:$K$12=$C$2)*('потребность от 18 jan'!$E$4:$E$12=$A64))</f>
        <v>0</v>
      </c>
      <c r="J64" s="49">
        <f t="shared" si="1"/>
        <v>0</v>
      </c>
      <c r="K64" s="15"/>
      <c r="L64" s="16">
        <f>SUMPRODUCT(('потребность от 18 jan'!$L$4:$Q$12)*('потребность от 18 jan'!$L$3:$Q$3=L$5)*('потребность от 18 jan'!$K$4:$K$12=$C$2)*('потребность от 18 jan'!$E$4:$E$12=$A64))</f>
        <v>0</v>
      </c>
      <c r="M64" s="40">
        <f t="shared" si="3"/>
        <v>0</v>
      </c>
      <c r="N64" s="17"/>
      <c r="O64" s="18">
        <f t="shared" si="2"/>
        <v>0</v>
      </c>
    </row>
    <row r="65" spans="1:15" x14ac:dyDescent="0.2">
      <c r="A65" s="9"/>
      <c r="B65" s="10" t="str">
        <f t="array" ref="B65">IFERROR(INDEX('Остаток на РЦ'!$B$4:$B$26,SMALL(IF('Остаток на РЦ'!$C$4:$C$26=$A$52,ROW('Остаток на РЦ'!$B$4:$B$26)-3,""),ROW(A13))),"")</f>
        <v/>
      </c>
      <c r="C65" s="11" t="s">
        <v>35</v>
      </c>
      <c r="D65" s="11" t="str">
        <f t="array" ref="D65">IFERROR(INDEX('Остаток на РЦ'!$K$4:$K$26,SMALL(IF('Остаток на РЦ'!$B$4:$B$26=B65,ROW('Остаток на РЦ'!$K$4:$K$26)-3,""),ROW(B13))),"")</f>
        <v/>
      </c>
      <c r="E65" s="12" t="str">
        <f t="array" ref="E65">IFERROR(INDEX('Остаток на РЦ'!$E$4:$E$26,SMALL(IF('Остаток на РЦ'!$B$4:$B$26=B65,ROW('Остаток на РЦ'!$E$4:$E$26)-3,""),ROW(B13))),"")</f>
        <v/>
      </c>
      <c r="F65" s="13" t="str">
        <f t="array" ref="F65">IFERROR(INDEX('Остаток на РЦ'!$H$4:$H$26,SMALL(IF('Остаток на РЦ'!$B$4:$B$26=B65,ROW('Остаток на РЦ'!$H$4:$H$26)-3,""),ROW(B13))),"")</f>
        <v/>
      </c>
      <c r="G65" s="14">
        <v>20</v>
      </c>
      <c r="H65" s="48">
        <f>IF($I$4=$D65,SUMIFS('Остаток на РЦ'!$M$4:$M$26,'Остаток на РЦ'!$B$4:$B$26,$B65,'Остаток на РЦ'!$K$4:$K$26,$D65,'Остаток на РЦ'!$E$4:$E$26,$E65),0)</f>
        <v>0</v>
      </c>
      <c r="I65" s="49">
        <f>SUMPRODUCT(('потребность от 18 jan'!$L$4:$Q$12)*('потребность от 18 jan'!$L$3:$Q$3=I$5)*('потребность от 18 jan'!$K$4:$K$12=$C$2)*('потребность от 18 jan'!$E$4:$E$12=$A65))</f>
        <v>0</v>
      </c>
      <c r="J65" s="49">
        <f t="shared" si="1"/>
        <v>0</v>
      </c>
      <c r="K65" s="15"/>
      <c r="L65" s="16">
        <f>SUMPRODUCT(('потребность от 18 jan'!$L$4:$Q$12)*('потребность от 18 jan'!$L$3:$Q$3=L$5)*('потребность от 18 jan'!$K$4:$K$12=$C$2)*('потребность от 18 jan'!$E$4:$E$12=$A65))</f>
        <v>0</v>
      </c>
      <c r="M65" s="40">
        <f t="shared" si="3"/>
        <v>0</v>
      </c>
      <c r="N65" s="17"/>
      <c r="O65" s="18">
        <f t="shared" si="2"/>
        <v>0</v>
      </c>
    </row>
    <row r="66" spans="1:15" x14ac:dyDescent="0.2">
      <c r="A66" s="9"/>
      <c r="B66" s="10" t="str">
        <f t="array" ref="B66">IFERROR(INDEX('Остаток на РЦ'!$B$4:$B$26,SMALL(IF('Остаток на РЦ'!$C$4:$C$26=$A$52,ROW('Остаток на РЦ'!$B$4:$B$26)-3,""),ROW(A14))),"")</f>
        <v/>
      </c>
      <c r="C66" s="11" t="s">
        <v>35</v>
      </c>
      <c r="D66" s="11" t="str">
        <f t="array" ref="D66">IFERROR(INDEX('Остаток на РЦ'!$K$4:$K$26,SMALL(IF('Остаток на РЦ'!$B$4:$B$26=B66,ROW('Остаток на РЦ'!$K$4:$K$26)-3,""),ROW(B14))),"")</f>
        <v/>
      </c>
      <c r="E66" s="12" t="str">
        <f t="array" ref="E66">IFERROR(INDEX('Остаток на РЦ'!$E$4:$E$26,SMALL(IF('Остаток на РЦ'!$B$4:$B$26=B66,ROW('Остаток на РЦ'!$E$4:$E$26)-3,""),ROW(B14))),"")</f>
        <v/>
      </c>
      <c r="F66" s="13" t="str">
        <f t="array" ref="F66">IFERROR(INDEX('Остаток на РЦ'!$H$4:$H$26,SMALL(IF('Остаток на РЦ'!$B$4:$B$26=B66,ROW('Остаток на РЦ'!$H$4:$H$26)-3,""),ROW(B14))),"")</f>
        <v/>
      </c>
      <c r="G66" s="14">
        <v>20</v>
      </c>
      <c r="H66" s="48">
        <f>IF($I$4=$D66,SUMIFS('Остаток на РЦ'!$M$4:$M$26,'Остаток на РЦ'!$B$4:$B$26,$B66,'Остаток на РЦ'!$K$4:$K$26,$D66,'Остаток на РЦ'!$E$4:$E$26,$E66),0)</f>
        <v>0</v>
      </c>
      <c r="I66" s="49">
        <f>SUMPRODUCT(('потребность от 18 jan'!$L$4:$Q$12)*('потребность от 18 jan'!$L$3:$Q$3=I$5)*('потребность от 18 jan'!$K$4:$K$12=$C$2)*('потребность от 18 jan'!$E$4:$E$12=$A66))</f>
        <v>0</v>
      </c>
      <c r="J66" s="49">
        <f t="shared" si="1"/>
        <v>0</v>
      </c>
      <c r="K66" s="15"/>
      <c r="L66" s="16">
        <f>SUMPRODUCT(('потребность от 18 jan'!$L$4:$Q$12)*('потребность от 18 jan'!$L$3:$Q$3=L$5)*('потребность от 18 jan'!$K$4:$K$12=$C$2)*('потребность от 18 jan'!$E$4:$E$12=$A66))</f>
        <v>0</v>
      </c>
      <c r="M66" s="40">
        <f t="shared" si="3"/>
        <v>0</v>
      </c>
      <c r="N66" s="17"/>
      <c r="O66" s="18">
        <f t="shared" si="2"/>
        <v>0</v>
      </c>
    </row>
    <row r="67" spans="1:15" x14ac:dyDescent="0.2">
      <c r="A67" s="9">
        <v>0</v>
      </c>
      <c r="B67" s="10" t="str">
        <f t="array" ref="B67">IFERROR(INDEX('Остаток на РЦ'!$B$4:$B$26,SMALL(IF('Остаток на РЦ'!$C$4:$C$26=$A$67,ROW('Остаток на РЦ'!$B$4:$B$26)-3,""),ROW(A1))),"")</f>
        <v/>
      </c>
      <c r="C67" s="11" t="s">
        <v>35</v>
      </c>
      <c r="D67" s="11" t="str">
        <f t="array" ref="D67">IFERROR(INDEX('Остаток на РЦ'!$K$4:$K$26,SMALL(IF('Остаток на РЦ'!$B$4:$B$26=B67,ROW('Остаток на РЦ'!$K$4:$K$26)-3,""),ROW(B1))),"")</f>
        <v/>
      </c>
      <c r="E67" s="12" t="str">
        <f t="array" ref="E67">IFERROR(INDEX('Остаток на РЦ'!$E$4:$E$26,SMALL(IF('Остаток на РЦ'!$B$4:$B$26=B67,ROW('Остаток на РЦ'!$E$4:$E$26)-3,""),ROW(B1))),"")</f>
        <v/>
      </c>
      <c r="F67" s="13" t="str">
        <f t="array" ref="F67">IFERROR(INDEX('Остаток на РЦ'!$H$4:$H$26,SMALL(IF('Остаток на РЦ'!$B$4:$B$26=B67,ROW('Остаток на РЦ'!$H$4:$H$26)-3,""),ROW(B1))),"")</f>
        <v/>
      </c>
      <c r="G67" s="14">
        <v>20</v>
      </c>
      <c r="H67" s="48">
        <f>IF($I$4=$D67,SUMIFS('Остаток на РЦ'!$M$4:$M$26,'Остаток на РЦ'!$B$4:$B$26,$B67,'Остаток на РЦ'!$K$4:$K$26,$D67,'Остаток на РЦ'!$E$4:$E$26,$E67),0)</f>
        <v>0</v>
      </c>
      <c r="I67" s="49">
        <f>SUMPRODUCT(('потребность от 18 jan'!$L$4:$Q$12)*('потребность от 18 jan'!$L$3:$Q$3=I$5)*('потребность от 18 jan'!$K$4:$K$12=$C$2)*('потребность от 18 jan'!$E$4:$E$12=$A67))</f>
        <v>0</v>
      </c>
      <c r="J67" s="49">
        <f t="shared" si="1"/>
        <v>0</v>
      </c>
      <c r="K67" s="15"/>
      <c r="L67" s="16">
        <f>SUMPRODUCT(('потребность от 18 jan'!$L$4:$Q$12)*('потребность от 18 jan'!$L$3:$Q$3=L$5)*('потребность от 18 jan'!$K$4:$K$12=$C$2)*('потребность от 18 jan'!$E$4:$E$12=$A67))</f>
        <v>0</v>
      </c>
      <c r="M67" s="40">
        <f t="shared" si="3"/>
        <v>0</v>
      </c>
      <c r="N67" s="17"/>
      <c r="O67" s="18">
        <f t="shared" si="2"/>
        <v>0</v>
      </c>
    </row>
    <row r="68" spans="1:15" x14ac:dyDescent="0.2">
      <c r="A68" s="9"/>
      <c r="B68" s="10" t="str">
        <f t="array" ref="B68">IFERROR(INDEX('Остаток на РЦ'!$B$4:$B$26,SMALL(IF('Остаток на РЦ'!$C$4:$C$26=$A$67,ROW('Остаток на РЦ'!$B$4:$B$26)-3,""),ROW(A2))),"")</f>
        <v/>
      </c>
      <c r="C68" s="11" t="s">
        <v>35</v>
      </c>
      <c r="D68" s="11" t="str">
        <f t="array" ref="D68">IFERROR(INDEX('Остаток на РЦ'!$K$4:$K$26,SMALL(IF('Остаток на РЦ'!$B$4:$B$26=B68,ROW('Остаток на РЦ'!$K$4:$K$26)-3,""),ROW(B2))),"")</f>
        <v/>
      </c>
      <c r="E68" s="12" t="str">
        <f t="array" ref="E68">IFERROR(INDEX('Остаток на РЦ'!$E$4:$E$26,SMALL(IF('Остаток на РЦ'!$B$4:$B$26=B68,ROW('Остаток на РЦ'!$E$4:$E$26)-3,""),ROW(B2))),"")</f>
        <v/>
      </c>
      <c r="F68" s="13" t="str">
        <f t="array" ref="F68">IFERROR(INDEX('Остаток на РЦ'!$H$4:$H$26,SMALL(IF('Остаток на РЦ'!$B$4:$B$26=B68,ROW('Остаток на РЦ'!$H$4:$H$26)-3,""),ROW(B2))),"")</f>
        <v/>
      </c>
      <c r="G68" s="14">
        <v>20</v>
      </c>
      <c r="H68" s="48">
        <f>IF($I$4=$D68,SUMIFS('Остаток на РЦ'!$M$4:$M$26,'Остаток на РЦ'!$B$4:$B$26,$B68,'Остаток на РЦ'!$K$4:$K$26,$D68,'Остаток на РЦ'!$E$4:$E$26,$E68),0)</f>
        <v>0</v>
      </c>
      <c r="I68" s="49">
        <f>SUMPRODUCT(('потребность от 18 jan'!$L$4:$Q$12)*('потребность от 18 jan'!$L$3:$Q$3=I$5)*('потребность от 18 jan'!$K$4:$K$12=$C$2)*('потребность от 18 jan'!$E$4:$E$12=$A68))</f>
        <v>0</v>
      </c>
      <c r="J68" s="49">
        <f t="shared" si="1"/>
        <v>0</v>
      </c>
      <c r="K68" s="15"/>
      <c r="L68" s="16">
        <f>SUMPRODUCT(('потребность от 18 jan'!$L$4:$Q$12)*('потребность от 18 jan'!$L$3:$Q$3=L$5)*('потребность от 18 jan'!$K$4:$K$12=$C$2)*('потребность от 18 jan'!$E$4:$E$12=$A68))</f>
        <v>0</v>
      </c>
      <c r="M68" s="40">
        <f t="shared" si="3"/>
        <v>0</v>
      </c>
      <c r="N68" s="17"/>
      <c r="O68" s="18">
        <f t="shared" si="2"/>
        <v>0</v>
      </c>
    </row>
    <row r="69" spans="1:15" x14ac:dyDescent="0.2">
      <c r="A69" s="9"/>
      <c r="B69" s="10" t="str">
        <f t="array" ref="B69">IFERROR(INDEX('Остаток на РЦ'!$B$4:$B$26,SMALL(IF('Остаток на РЦ'!$C$4:$C$26=$A$67,ROW('Остаток на РЦ'!$B$4:$B$26)-3,""),ROW(A3))),"")</f>
        <v/>
      </c>
      <c r="C69" s="11" t="s">
        <v>35</v>
      </c>
      <c r="D69" s="11" t="str">
        <f t="array" ref="D69">IFERROR(INDEX('Остаток на РЦ'!$K$4:$K$26,SMALL(IF('Остаток на РЦ'!$B$4:$B$26=B69,ROW('Остаток на РЦ'!$K$4:$K$26)-3,""),ROW(B3))),"")</f>
        <v/>
      </c>
      <c r="E69" s="12" t="str">
        <f t="array" ref="E69">IFERROR(INDEX('Остаток на РЦ'!$E$4:$E$26,SMALL(IF('Остаток на РЦ'!$B$4:$B$26=B69,ROW('Остаток на РЦ'!$E$4:$E$26)-3,""),ROW(B3))),"")</f>
        <v/>
      </c>
      <c r="F69" s="13" t="str">
        <f t="array" ref="F69">IFERROR(INDEX('Остаток на РЦ'!$H$4:$H$26,SMALL(IF('Остаток на РЦ'!$B$4:$B$26=B69,ROW('Остаток на РЦ'!$H$4:$H$26)-3,""),ROW(B3))),"")</f>
        <v/>
      </c>
      <c r="G69" s="14">
        <v>20</v>
      </c>
      <c r="H69" s="48">
        <f>IF($I$4=$D69,SUMIFS('Остаток на РЦ'!$M$4:$M$26,'Остаток на РЦ'!$B$4:$B$26,$B69,'Остаток на РЦ'!$K$4:$K$26,$D69,'Остаток на РЦ'!$E$4:$E$26,$E69),0)</f>
        <v>0</v>
      </c>
      <c r="I69" s="49">
        <f>SUMPRODUCT(('потребность от 18 jan'!$L$4:$Q$12)*('потребность от 18 jan'!$L$3:$Q$3=I$5)*('потребность от 18 jan'!$K$4:$K$12=$C$2)*('потребность от 18 jan'!$E$4:$E$12=$A69))</f>
        <v>0</v>
      </c>
      <c r="J69" s="49">
        <f t="shared" si="1"/>
        <v>0</v>
      </c>
      <c r="K69" s="15"/>
      <c r="L69" s="16">
        <f>SUMPRODUCT(('потребность от 18 jan'!$L$4:$Q$12)*('потребность от 18 jan'!$L$3:$Q$3=L$5)*('потребность от 18 jan'!$K$4:$K$12=$C$2)*('потребность от 18 jan'!$E$4:$E$12=$A69))</f>
        <v>0</v>
      </c>
      <c r="M69" s="40">
        <f t="shared" si="3"/>
        <v>0</v>
      </c>
      <c r="N69" s="17"/>
      <c r="O69" s="18">
        <f t="shared" si="2"/>
        <v>0</v>
      </c>
    </row>
    <row r="70" spans="1:15" x14ac:dyDescent="0.2">
      <c r="A70" s="9"/>
      <c r="B70" s="10" t="str">
        <f t="array" ref="B70">IFERROR(INDEX('Остаток на РЦ'!$B$4:$B$26,SMALL(IF('Остаток на РЦ'!$C$4:$C$26=$A$67,ROW('Остаток на РЦ'!$B$4:$B$26)-3,""),ROW(A4))),"")</f>
        <v/>
      </c>
      <c r="C70" s="11" t="s">
        <v>35</v>
      </c>
      <c r="D70" s="11" t="str">
        <f t="array" ref="D70">IFERROR(INDEX('Остаток на РЦ'!$K$4:$K$26,SMALL(IF('Остаток на РЦ'!$B$4:$B$26=B70,ROW('Остаток на РЦ'!$K$4:$K$26)-3,""),ROW(B4))),"")</f>
        <v/>
      </c>
      <c r="E70" s="12" t="str">
        <f t="array" ref="E70">IFERROR(INDEX('Остаток на РЦ'!$E$4:$E$26,SMALL(IF('Остаток на РЦ'!$B$4:$B$26=B70,ROW('Остаток на РЦ'!$E$4:$E$26)-3,""),ROW(B4))),"")</f>
        <v/>
      </c>
      <c r="F70" s="13" t="str">
        <f t="array" ref="F70">IFERROR(INDEX('Остаток на РЦ'!$H$4:$H$26,SMALL(IF('Остаток на РЦ'!$B$4:$B$26=B70,ROW('Остаток на РЦ'!$H$4:$H$26)-3,""),ROW(B4))),"")</f>
        <v/>
      </c>
      <c r="G70" s="14">
        <v>20</v>
      </c>
      <c r="H70" s="48">
        <f>IF($I$4=$D70,SUMIFS('Остаток на РЦ'!$M$4:$M$26,'Остаток на РЦ'!$B$4:$B$26,$B70,'Остаток на РЦ'!$K$4:$K$26,$D70,'Остаток на РЦ'!$E$4:$E$26,$E70),0)</f>
        <v>0</v>
      </c>
      <c r="I70" s="49">
        <f>SUMPRODUCT(('потребность от 18 jan'!$L$4:$Q$12)*('потребность от 18 jan'!$L$3:$Q$3=I$5)*('потребность от 18 jan'!$K$4:$K$12=$C$2)*('потребность от 18 jan'!$E$4:$E$12=$A70))</f>
        <v>0</v>
      </c>
      <c r="J70" s="49">
        <f t="shared" si="1"/>
        <v>0</v>
      </c>
      <c r="K70" s="15"/>
      <c r="L70" s="16">
        <f>SUMPRODUCT(('потребность от 18 jan'!$L$4:$Q$12)*('потребность от 18 jan'!$L$3:$Q$3=L$5)*('потребность от 18 jan'!$K$4:$K$12=$C$2)*('потребность от 18 jan'!$E$4:$E$12=$A70))</f>
        <v>0</v>
      </c>
      <c r="M70" s="40">
        <f t="shared" si="3"/>
        <v>0</v>
      </c>
      <c r="N70" s="17"/>
      <c r="O70" s="18">
        <f t="shared" si="2"/>
        <v>0</v>
      </c>
    </row>
    <row r="71" spans="1:15" x14ac:dyDescent="0.2">
      <c r="A71" s="9"/>
      <c r="B71" s="10" t="str">
        <f t="array" ref="B71">IFERROR(INDEX('Остаток на РЦ'!$B$4:$B$26,SMALL(IF('Остаток на РЦ'!$C$4:$C$26=$A$67,ROW('Остаток на РЦ'!$B$4:$B$26)-3,""),ROW(A5))),"")</f>
        <v/>
      </c>
      <c r="C71" s="11" t="s">
        <v>35</v>
      </c>
      <c r="D71" s="11" t="str">
        <f t="array" ref="D71">IFERROR(INDEX('Остаток на РЦ'!$K$4:$K$26,SMALL(IF('Остаток на РЦ'!$B$4:$B$26=B71,ROW('Остаток на РЦ'!$K$4:$K$26)-3,""),ROW(B5))),"")</f>
        <v/>
      </c>
      <c r="E71" s="12" t="str">
        <f t="array" ref="E71">IFERROR(INDEX('Остаток на РЦ'!$E$4:$E$26,SMALL(IF('Остаток на РЦ'!$B$4:$B$26=B71,ROW('Остаток на РЦ'!$E$4:$E$26)-3,""),ROW(B5))),"")</f>
        <v/>
      </c>
      <c r="F71" s="13" t="str">
        <f t="array" ref="F71">IFERROR(INDEX('Остаток на РЦ'!$H$4:$H$26,SMALL(IF('Остаток на РЦ'!$B$4:$B$26=B71,ROW('Остаток на РЦ'!$H$4:$H$26)-3,""),ROW(B5))),"")</f>
        <v/>
      </c>
      <c r="G71" s="14">
        <v>20</v>
      </c>
      <c r="H71" s="48">
        <f>IF($I$4=$D71,SUMIFS('Остаток на РЦ'!$M$4:$M$26,'Остаток на РЦ'!$B$4:$B$26,$B71,'Остаток на РЦ'!$K$4:$K$26,$D71,'Остаток на РЦ'!$E$4:$E$26,$E71),0)</f>
        <v>0</v>
      </c>
      <c r="I71" s="49">
        <f>SUMPRODUCT(('потребность от 18 jan'!$L$4:$Q$12)*('потребность от 18 jan'!$L$3:$Q$3=I$5)*('потребность от 18 jan'!$K$4:$K$12=$C$2)*('потребность от 18 jan'!$E$4:$E$12=$A71))</f>
        <v>0</v>
      </c>
      <c r="J71" s="49">
        <f t="shared" si="1"/>
        <v>0</v>
      </c>
      <c r="K71" s="15"/>
      <c r="L71" s="16">
        <f>SUMPRODUCT(('потребность от 18 jan'!$L$4:$Q$12)*('потребность от 18 jan'!$L$3:$Q$3=L$5)*('потребность от 18 jan'!$K$4:$K$12=$C$2)*('потребность от 18 jan'!$E$4:$E$12=$A71))</f>
        <v>0</v>
      </c>
      <c r="M71" s="40">
        <f t="shared" si="3"/>
        <v>0</v>
      </c>
      <c r="N71" s="17"/>
      <c r="O71" s="18">
        <f t="shared" si="2"/>
        <v>0</v>
      </c>
    </row>
    <row r="72" spans="1:15" x14ac:dyDescent="0.2">
      <c r="A72" s="9"/>
      <c r="B72" s="10" t="str">
        <f t="array" ref="B72">IFERROR(INDEX('Остаток на РЦ'!$B$4:$B$26,SMALL(IF('Остаток на РЦ'!$C$4:$C$26=$A$67,ROW('Остаток на РЦ'!$B$4:$B$26)-3,""),ROW(#REF!))),"")</f>
        <v/>
      </c>
      <c r="C72" s="11" t="s">
        <v>35</v>
      </c>
      <c r="D72" s="11" t="str">
        <f t="array" ref="D72">IFERROR(INDEX('Остаток на РЦ'!$K$4:$K$26,SMALL(IF('Остаток на РЦ'!$B$4:$B$26=B72,ROW('Остаток на РЦ'!$K$4:$K$26)-3,""),ROW(#REF!))),"")</f>
        <v/>
      </c>
      <c r="E72" s="12" t="str">
        <f t="array" ref="E72">IFERROR(INDEX('Остаток на РЦ'!$E$4:$E$26,SMALL(IF('Остаток на РЦ'!$B$4:$B$26=B72,ROW('Остаток на РЦ'!$E$4:$E$26)-3,""),ROW(#REF!))),"")</f>
        <v/>
      </c>
      <c r="F72" s="13" t="str">
        <f t="array" ref="F72">IFERROR(INDEX('Остаток на РЦ'!$H$4:$H$26,SMALL(IF('Остаток на РЦ'!$B$4:$B$26=B72,ROW('Остаток на РЦ'!$H$4:$H$26)-3,""),ROW(#REF!))),"")</f>
        <v/>
      </c>
      <c r="G72" s="14">
        <v>20</v>
      </c>
      <c r="H72" s="48">
        <f>IF($I$4=$D72,SUMIFS('Остаток на РЦ'!$M$4:$M$26,'Остаток на РЦ'!$B$4:$B$26,$B72,'Остаток на РЦ'!$K$4:$K$26,$D72,'Остаток на РЦ'!$E$4:$E$26,$E72),0)</f>
        <v>0</v>
      </c>
      <c r="I72" s="49">
        <f>SUMPRODUCT(('потребность от 18 jan'!$L$4:$Q$12)*('потребность от 18 jan'!$L$3:$Q$3=I$5)*('потребность от 18 jan'!$K$4:$K$12=$C$2)*('потребность от 18 jan'!$E$4:$E$12=$A72))</f>
        <v>0</v>
      </c>
      <c r="J72" s="49">
        <f t="shared" ref="J72:J135" si="4">IF(H72&lt;=SUM($I$7:$I$96),H72,SUM($I$7:$I$96))</f>
        <v>0</v>
      </c>
      <c r="K72" s="15"/>
      <c r="L72" s="16">
        <f>SUMPRODUCT(('потребность от 18 jan'!$L$4:$Q$12)*('потребность от 18 jan'!$L$3:$Q$3=L$5)*('потребность от 18 jan'!$K$4:$K$12=$C$2)*('потребность от 18 jan'!$E$4:$E$12=$A72))</f>
        <v>0</v>
      </c>
      <c r="M72" s="40">
        <f t="shared" si="3"/>
        <v>0</v>
      </c>
      <c r="N72" s="17"/>
      <c r="O72" s="18">
        <f t="shared" ref="O72:O135" si="5">M72-N72</f>
        <v>0</v>
      </c>
    </row>
    <row r="73" spans="1:15" x14ac:dyDescent="0.2">
      <c r="A73" s="9"/>
      <c r="B73" s="10" t="str">
        <f t="array" ref="B73">IFERROR(INDEX('Остаток на РЦ'!$B$4:$B$26,SMALL(IF('Остаток на РЦ'!$C$4:$C$26=$A$67,ROW('Остаток на РЦ'!$B$4:$B$26)-3,""),ROW(A6))),"")</f>
        <v/>
      </c>
      <c r="C73" s="11" t="s">
        <v>35</v>
      </c>
      <c r="D73" s="11" t="str">
        <f t="array" ref="D73">IFERROR(INDEX('Остаток на РЦ'!$K$4:$K$26,SMALL(IF('Остаток на РЦ'!$B$4:$B$26=B73,ROW('Остаток на РЦ'!$K$4:$K$26)-3,""),ROW(B6))),"")</f>
        <v/>
      </c>
      <c r="E73" s="12" t="str">
        <f t="array" ref="E73">IFERROR(INDEX('Остаток на РЦ'!$E$4:$E$26,SMALL(IF('Остаток на РЦ'!$B$4:$B$26=B73,ROW('Остаток на РЦ'!$E$4:$E$26)-3,""),ROW(B6))),"")</f>
        <v/>
      </c>
      <c r="F73" s="13" t="str">
        <f t="array" ref="F73">IFERROR(INDEX('Остаток на РЦ'!$H$4:$H$26,SMALL(IF('Остаток на РЦ'!$B$4:$B$26=B73,ROW('Остаток на РЦ'!$H$4:$H$26)-3,""),ROW(B6))),"")</f>
        <v/>
      </c>
      <c r="G73" s="14">
        <v>20</v>
      </c>
      <c r="H73" s="48">
        <f>IF($I$4=$D73,SUMIFS('Остаток на РЦ'!$M$4:$M$26,'Остаток на РЦ'!$B$4:$B$26,$B73,'Остаток на РЦ'!$K$4:$K$26,$D73,'Остаток на РЦ'!$E$4:$E$26,$E73),0)</f>
        <v>0</v>
      </c>
      <c r="I73" s="49">
        <f>SUMPRODUCT(('потребность от 18 jan'!$L$4:$Q$12)*('потребность от 18 jan'!$L$3:$Q$3=I$5)*('потребность от 18 jan'!$K$4:$K$12=$C$2)*('потребность от 18 jan'!$E$4:$E$12=$A73))</f>
        <v>0</v>
      </c>
      <c r="J73" s="49">
        <f t="shared" si="4"/>
        <v>0</v>
      </c>
      <c r="K73" s="15"/>
      <c r="L73" s="16">
        <f>SUMPRODUCT(('потребность от 18 jan'!$L$4:$Q$12)*('потребность от 18 jan'!$L$3:$Q$3=L$5)*('потребность от 18 jan'!$K$4:$K$12=$C$2)*('потребность от 18 jan'!$E$4:$E$12=$A73))</f>
        <v>0</v>
      </c>
      <c r="M73" s="40">
        <f t="shared" si="3"/>
        <v>0</v>
      </c>
      <c r="N73" s="17"/>
      <c r="O73" s="18">
        <f t="shared" si="5"/>
        <v>0</v>
      </c>
    </row>
    <row r="74" spans="1:15" x14ac:dyDescent="0.2">
      <c r="A74" s="9"/>
      <c r="B74" s="10" t="str">
        <f t="array" ref="B74">IFERROR(INDEX('Остаток на РЦ'!$B$4:$B$26,SMALL(IF('Остаток на РЦ'!$C$4:$C$26=$A$67,ROW('Остаток на РЦ'!$B$4:$B$26)-3,""),ROW(A7))),"")</f>
        <v/>
      </c>
      <c r="C74" s="11" t="s">
        <v>35</v>
      </c>
      <c r="D74" s="11" t="str">
        <f t="array" ref="D74">IFERROR(INDEX('Остаток на РЦ'!$K$4:$K$26,SMALL(IF('Остаток на РЦ'!$B$4:$B$26=B74,ROW('Остаток на РЦ'!$K$4:$K$26)-3,""),ROW(B7))),"")</f>
        <v/>
      </c>
      <c r="E74" s="12" t="str">
        <f t="array" ref="E74">IFERROR(INDEX('Остаток на РЦ'!$E$4:$E$26,SMALL(IF('Остаток на РЦ'!$B$4:$B$26=B74,ROW('Остаток на РЦ'!$E$4:$E$26)-3,""),ROW(B7))),"")</f>
        <v/>
      </c>
      <c r="F74" s="13" t="str">
        <f t="array" ref="F74">IFERROR(INDEX('Остаток на РЦ'!$H$4:$H$26,SMALL(IF('Остаток на РЦ'!$B$4:$B$26=B74,ROW('Остаток на РЦ'!$H$4:$H$26)-3,""),ROW(B7))),"")</f>
        <v/>
      </c>
      <c r="G74" s="14">
        <v>20</v>
      </c>
      <c r="H74" s="48">
        <f>IF($I$4=$D74,SUMIFS('Остаток на РЦ'!$M$4:$M$26,'Остаток на РЦ'!$B$4:$B$26,$B74,'Остаток на РЦ'!$K$4:$K$26,$D74,'Остаток на РЦ'!$E$4:$E$26,$E74),0)</f>
        <v>0</v>
      </c>
      <c r="I74" s="49">
        <f>SUMPRODUCT(('потребность от 18 jan'!$L$4:$Q$12)*('потребность от 18 jan'!$L$3:$Q$3=I$5)*('потребность от 18 jan'!$K$4:$K$12=$C$2)*('потребность от 18 jan'!$E$4:$E$12=$A74))</f>
        <v>0</v>
      </c>
      <c r="J74" s="49">
        <f t="shared" si="4"/>
        <v>0</v>
      </c>
      <c r="K74" s="15"/>
      <c r="L74" s="16">
        <f>SUMPRODUCT(('потребность от 18 jan'!$L$4:$Q$12)*('потребность от 18 jan'!$L$3:$Q$3=L$5)*('потребность от 18 jan'!$K$4:$K$12=$C$2)*('потребность от 18 jan'!$E$4:$E$12=$A74))</f>
        <v>0</v>
      </c>
      <c r="M74" s="40">
        <f t="shared" si="3"/>
        <v>0</v>
      </c>
      <c r="N74" s="17"/>
      <c r="O74" s="18">
        <f t="shared" si="5"/>
        <v>0</v>
      </c>
    </row>
    <row r="75" spans="1:15" x14ac:dyDescent="0.2">
      <c r="A75" s="9"/>
      <c r="B75" s="10" t="str">
        <f t="array" ref="B75">IFERROR(INDEX('Остаток на РЦ'!$B$4:$B$26,SMALL(IF('Остаток на РЦ'!$C$4:$C$26=$A$67,ROW('Остаток на РЦ'!$B$4:$B$26)-3,""),ROW(A8))),"")</f>
        <v/>
      </c>
      <c r="C75" s="11" t="s">
        <v>35</v>
      </c>
      <c r="D75" s="11" t="str">
        <f t="array" ref="D75">IFERROR(INDEX('Остаток на РЦ'!$K$4:$K$26,SMALL(IF('Остаток на РЦ'!$B$4:$B$26=B75,ROW('Остаток на РЦ'!$K$4:$K$26)-3,""),ROW(B8))),"")</f>
        <v/>
      </c>
      <c r="E75" s="12" t="str">
        <f t="array" ref="E75">IFERROR(INDEX('Остаток на РЦ'!$E$4:$E$26,SMALL(IF('Остаток на РЦ'!$B$4:$B$26=B75,ROW('Остаток на РЦ'!$E$4:$E$26)-3,""),ROW(B8))),"")</f>
        <v/>
      </c>
      <c r="F75" s="13" t="str">
        <f t="array" ref="F75">IFERROR(INDEX('Остаток на РЦ'!$H$4:$H$26,SMALL(IF('Остаток на РЦ'!$B$4:$B$26=B75,ROW('Остаток на РЦ'!$H$4:$H$26)-3,""),ROW(B8))),"")</f>
        <v/>
      </c>
      <c r="G75" s="14">
        <v>20</v>
      </c>
      <c r="H75" s="48">
        <f>IF($I$4=$D75,SUMIFS('Остаток на РЦ'!$M$4:$M$26,'Остаток на РЦ'!$B$4:$B$26,$B75,'Остаток на РЦ'!$K$4:$K$26,$D75,'Остаток на РЦ'!$E$4:$E$26,$E75),0)</f>
        <v>0</v>
      </c>
      <c r="I75" s="49">
        <f>SUMPRODUCT(('потребность от 18 jan'!$L$4:$Q$12)*('потребность от 18 jan'!$L$3:$Q$3=I$5)*('потребность от 18 jan'!$K$4:$K$12=$C$2)*('потребность от 18 jan'!$E$4:$E$12=$A75))</f>
        <v>0</v>
      </c>
      <c r="J75" s="49">
        <f t="shared" si="4"/>
        <v>0</v>
      </c>
      <c r="K75" s="15"/>
      <c r="L75" s="16">
        <f>SUMPRODUCT(('потребность от 18 jan'!$L$4:$Q$12)*('потребность от 18 jan'!$L$3:$Q$3=L$5)*('потребность от 18 jan'!$K$4:$K$12=$C$2)*('потребность от 18 jan'!$E$4:$E$12=$A75))</f>
        <v>0</v>
      </c>
      <c r="M75" s="40">
        <f t="shared" si="3"/>
        <v>0</v>
      </c>
      <c r="N75" s="17"/>
      <c r="O75" s="18">
        <f t="shared" si="5"/>
        <v>0</v>
      </c>
    </row>
    <row r="76" spans="1:15" x14ac:dyDescent="0.2">
      <c r="A76" s="9"/>
      <c r="B76" s="10" t="str">
        <f t="array" ref="B76">IFERROR(INDEX('Остаток на РЦ'!$B$4:$B$26,SMALL(IF('Остаток на РЦ'!$C$4:$C$26=$A$67,ROW('Остаток на РЦ'!$B$4:$B$26)-3,""),ROW(A9))),"")</f>
        <v/>
      </c>
      <c r="C76" s="11" t="s">
        <v>35</v>
      </c>
      <c r="D76" s="11" t="str">
        <f t="array" ref="D76">IFERROR(INDEX('Остаток на РЦ'!$K$4:$K$26,SMALL(IF('Остаток на РЦ'!$B$4:$B$26=B76,ROW('Остаток на РЦ'!$K$4:$K$26)-3,""),ROW(B9))),"")</f>
        <v/>
      </c>
      <c r="E76" s="12" t="str">
        <f t="array" ref="E76">IFERROR(INDEX('Остаток на РЦ'!$E$4:$E$26,SMALL(IF('Остаток на РЦ'!$B$4:$B$26=B76,ROW('Остаток на РЦ'!$E$4:$E$26)-3,""),ROW(B9))),"")</f>
        <v/>
      </c>
      <c r="F76" s="13" t="str">
        <f t="array" ref="F76">IFERROR(INDEX('Остаток на РЦ'!$H$4:$H$26,SMALL(IF('Остаток на РЦ'!$B$4:$B$26=B76,ROW('Остаток на РЦ'!$H$4:$H$26)-3,""),ROW(B9))),"")</f>
        <v/>
      </c>
      <c r="G76" s="14">
        <v>20</v>
      </c>
      <c r="H76" s="48">
        <f>IF($I$4=$D76,SUMIFS('Остаток на РЦ'!$M$4:$M$26,'Остаток на РЦ'!$B$4:$B$26,$B76,'Остаток на РЦ'!$K$4:$K$26,$D76,'Остаток на РЦ'!$E$4:$E$26,$E76),0)</f>
        <v>0</v>
      </c>
      <c r="I76" s="49">
        <f>SUMPRODUCT(('потребность от 18 jan'!$L$4:$Q$12)*('потребность от 18 jan'!$L$3:$Q$3=I$5)*('потребность от 18 jan'!$K$4:$K$12=$C$2)*('потребность от 18 jan'!$E$4:$E$12=$A76))</f>
        <v>0</v>
      </c>
      <c r="J76" s="49">
        <f t="shared" si="4"/>
        <v>0</v>
      </c>
      <c r="K76" s="15"/>
      <c r="L76" s="16">
        <f>SUMPRODUCT(('потребность от 18 jan'!$L$4:$Q$12)*('потребность от 18 jan'!$L$3:$Q$3=L$5)*('потребность от 18 jan'!$K$4:$K$12=$C$2)*('потребность от 18 jan'!$E$4:$E$12=$A76))</f>
        <v>0</v>
      </c>
      <c r="M76" s="40">
        <f t="shared" si="3"/>
        <v>0</v>
      </c>
      <c r="N76" s="17"/>
      <c r="O76" s="18">
        <f t="shared" si="5"/>
        <v>0</v>
      </c>
    </row>
    <row r="77" spans="1:15" x14ac:dyDescent="0.2">
      <c r="A77" s="9"/>
      <c r="B77" s="10" t="str">
        <f t="array" ref="B77">IFERROR(INDEX('Остаток на РЦ'!$B$4:$B$26,SMALL(IF('Остаток на РЦ'!$C$4:$C$26=$A$67,ROW('Остаток на РЦ'!$B$4:$B$26)-3,""),ROW(A10))),"")</f>
        <v/>
      </c>
      <c r="C77" s="11" t="s">
        <v>35</v>
      </c>
      <c r="D77" s="11" t="str">
        <f t="array" ref="D77">IFERROR(INDEX('Остаток на РЦ'!$K$4:$K$26,SMALL(IF('Остаток на РЦ'!$B$4:$B$26=B77,ROW('Остаток на РЦ'!$K$4:$K$26)-3,""),ROW(B10))),"")</f>
        <v/>
      </c>
      <c r="E77" s="12" t="str">
        <f t="array" ref="E77">IFERROR(INDEX('Остаток на РЦ'!$E$4:$E$26,SMALL(IF('Остаток на РЦ'!$B$4:$B$26=B77,ROW('Остаток на РЦ'!$E$4:$E$26)-3,""),ROW(B10))),"")</f>
        <v/>
      </c>
      <c r="F77" s="13" t="str">
        <f t="array" ref="F77">IFERROR(INDEX('Остаток на РЦ'!$H$4:$H$26,SMALL(IF('Остаток на РЦ'!$B$4:$B$26=B77,ROW('Остаток на РЦ'!$H$4:$H$26)-3,""),ROW(B10))),"")</f>
        <v/>
      </c>
      <c r="G77" s="14">
        <v>20</v>
      </c>
      <c r="H77" s="48">
        <f>IF($I$4=$D77,SUMIFS('Остаток на РЦ'!$M$4:$M$26,'Остаток на РЦ'!$B$4:$B$26,$B77,'Остаток на РЦ'!$K$4:$K$26,$D77,'Остаток на РЦ'!$E$4:$E$26,$E77),0)</f>
        <v>0</v>
      </c>
      <c r="I77" s="49">
        <f>SUMPRODUCT(('потребность от 18 jan'!$L$4:$Q$12)*('потребность от 18 jan'!$L$3:$Q$3=I$5)*('потребность от 18 jan'!$K$4:$K$12=$C$2)*('потребность от 18 jan'!$E$4:$E$12=$A77))</f>
        <v>0</v>
      </c>
      <c r="J77" s="49">
        <f t="shared" si="4"/>
        <v>0</v>
      </c>
      <c r="K77" s="15"/>
      <c r="L77" s="16">
        <f>SUMPRODUCT(('потребность от 18 jan'!$L$4:$Q$12)*('потребность от 18 jan'!$L$3:$Q$3=L$5)*('потребность от 18 jan'!$K$4:$K$12=$C$2)*('потребность от 18 jan'!$E$4:$E$12=$A77))</f>
        <v>0</v>
      </c>
      <c r="M77" s="40">
        <f t="shared" si="3"/>
        <v>0</v>
      </c>
      <c r="N77" s="17"/>
      <c r="O77" s="18">
        <f t="shared" si="5"/>
        <v>0</v>
      </c>
    </row>
    <row r="78" spans="1:15" x14ac:dyDescent="0.2">
      <c r="A78" s="9"/>
      <c r="B78" s="10" t="str">
        <f t="array" ref="B78">IFERROR(INDEX('Остаток на РЦ'!$B$4:$B$26,SMALL(IF('Остаток на РЦ'!$C$4:$C$26=$A$67,ROW('Остаток на РЦ'!$B$4:$B$26)-3,""),ROW(A11))),"")</f>
        <v/>
      </c>
      <c r="C78" s="11" t="s">
        <v>35</v>
      </c>
      <c r="D78" s="11" t="str">
        <f t="array" ref="D78">IFERROR(INDEX('Остаток на РЦ'!$K$4:$K$26,SMALL(IF('Остаток на РЦ'!$B$4:$B$26=B78,ROW('Остаток на РЦ'!$K$4:$K$26)-3,""),ROW(B11))),"")</f>
        <v/>
      </c>
      <c r="E78" s="12" t="str">
        <f t="array" ref="E78">IFERROR(INDEX('Остаток на РЦ'!$E$4:$E$26,SMALL(IF('Остаток на РЦ'!$B$4:$B$26=B78,ROW('Остаток на РЦ'!$E$4:$E$26)-3,""),ROW(B11))),"")</f>
        <v/>
      </c>
      <c r="F78" s="13" t="str">
        <f t="array" ref="F78">IFERROR(INDEX('Остаток на РЦ'!$H$4:$H$26,SMALL(IF('Остаток на РЦ'!$B$4:$B$26=B78,ROW('Остаток на РЦ'!$H$4:$H$26)-3,""),ROW(B11))),"")</f>
        <v/>
      </c>
      <c r="G78" s="14">
        <v>20</v>
      </c>
      <c r="H78" s="48">
        <f>IF($I$4=$D78,SUMIFS('Остаток на РЦ'!$M$4:$M$26,'Остаток на РЦ'!$B$4:$B$26,$B78,'Остаток на РЦ'!$K$4:$K$26,$D78,'Остаток на РЦ'!$E$4:$E$26,$E78),0)</f>
        <v>0</v>
      </c>
      <c r="I78" s="49">
        <f>SUMPRODUCT(('потребность от 18 jan'!$L$4:$Q$12)*('потребность от 18 jan'!$L$3:$Q$3=I$5)*('потребность от 18 jan'!$K$4:$K$12=$C$2)*('потребность от 18 jan'!$E$4:$E$12=$A78))</f>
        <v>0</v>
      </c>
      <c r="J78" s="49">
        <f t="shared" si="4"/>
        <v>0</v>
      </c>
      <c r="K78" s="15"/>
      <c r="L78" s="16">
        <f>SUMPRODUCT(('потребность от 18 jan'!$L$4:$Q$12)*('потребность от 18 jan'!$L$3:$Q$3=L$5)*('потребность от 18 jan'!$K$4:$K$12=$C$2)*('потребность от 18 jan'!$E$4:$E$12=$A78))</f>
        <v>0</v>
      </c>
      <c r="M78" s="40">
        <f t="shared" si="3"/>
        <v>0</v>
      </c>
      <c r="N78" s="17"/>
      <c r="O78" s="18">
        <f t="shared" si="5"/>
        <v>0</v>
      </c>
    </row>
    <row r="79" spans="1:15" x14ac:dyDescent="0.2">
      <c r="A79" s="9"/>
      <c r="B79" s="10" t="str">
        <f t="array" ref="B79">IFERROR(INDEX('Остаток на РЦ'!$B$4:$B$26,SMALL(IF('Остаток на РЦ'!$C$4:$C$26=$A$67,ROW('Остаток на РЦ'!$B$4:$B$26)-3,""),ROW(A12))),"")</f>
        <v/>
      </c>
      <c r="C79" s="11" t="s">
        <v>35</v>
      </c>
      <c r="D79" s="11" t="str">
        <f t="array" ref="D79">IFERROR(INDEX('Остаток на РЦ'!$K$4:$K$26,SMALL(IF('Остаток на РЦ'!$B$4:$B$26=B79,ROW('Остаток на РЦ'!$K$4:$K$26)-3,""),ROW(B12))),"")</f>
        <v/>
      </c>
      <c r="E79" s="12" t="str">
        <f t="array" ref="E79">IFERROR(INDEX('Остаток на РЦ'!$E$4:$E$26,SMALL(IF('Остаток на РЦ'!$B$4:$B$26=B79,ROW('Остаток на РЦ'!$E$4:$E$26)-3,""),ROW(B12))),"")</f>
        <v/>
      </c>
      <c r="F79" s="13" t="str">
        <f t="array" ref="F79">IFERROR(INDEX('Остаток на РЦ'!$H$4:$H$26,SMALL(IF('Остаток на РЦ'!$B$4:$B$26=B79,ROW('Остаток на РЦ'!$H$4:$H$26)-3,""),ROW(B12))),"")</f>
        <v/>
      </c>
      <c r="G79" s="14">
        <v>20</v>
      </c>
      <c r="H79" s="48">
        <f>IF($I$4=$D79,SUMIFS('Остаток на РЦ'!$M$4:$M$26,'Остаток на РЦ'!$B$4:$B$26,$B79,'Остаток на РЦ'!$K$4:$K$26,$D79,'Остаток на РЦ'!$E$4:$E$26,$E79),0)</f>
        <v>0</v>
      </c>
      <c r="I79" s="49">
        <f>SUMPRODUCT(('потребность от 18 jan'!$L$4:$Q$12)*('потребность от 18 jan'!$L$3:$Q$3=I$5)*('потребность от 18 jan'!$K$4:$K$12=$C$2)*('потребность от 18 jan'!$E$4:$E$12=$A79))</f>
        <v>0</v>
      </c>
      <c r="J79" s="49">
        <f t="shared" si="4"/>
        <v>0</v>
      </c>
      <c r="K79" s="15"/>
      <c r="L79" s="16">
        <f>SUMPRODUCT(('потребность от 18 jan'!$L$4:$Q$12)*('потребность от 18 jan'!$L$3:$Q$3=L$5)*('потребность от 18 jan'!$K$4:$K$12=$C$2)*('потребность от 18 jan'!$E$4:$E$12=$A79))</f>
        <v>0</v>
      </c>
      <c r="M79" s="40">
        <f t="shared" si="3"/>
        <v>0</v>
      </c>
      <c r="N79" s="17"/>
      <c r="O79" s="18">
        <f t="shared" si="5"/>
        <v>0</v>
      </c>
    </row>
    <row r="80" spans="1:15" x14ac:dyDescent="0.2">
      <c r="A80" s="9"/>
      <c r="B80" s="10" t="str">
        <f t="array" ref="B80">IFERROR(INDEX('Остаток на РЦ'!$B$4:$B$26,SMALL(IF('Остаток на РЦ'!$C$4:$C$26=$A$67,ROW('Остаток на РЦ'!$B$4:$B$26)-3,""),ROW(A13))),"")</f>
        <v/>
      </c>
      <c r="C80" s="11" t="s">
        <v>35</v>
      </c>
      <c r="D80" s="11" t="str">
        <f t="array" ref="D80">IFERROR(INDEX('Остаток на РЦ'!$K$4:$K$26,SMALL(IF('Остаток на РЦ'!$B$4:$B$26=B80,ROW('Остаток на РЦ'!$K$4:$K$26)-3,""),ROW(B13))),"")</f>
        <v/>
      </c>
      <c r="E80" s="12" t="str">
        <f t="array" ref="E80">IFERROR(INDEX('Остаток на РЦ'!$E$4:$E$26,SMALL(IF('Остаток на РЦ'!$B$4:$B$26=B80,ROW('Остаток на РЦ'!$E$4:$E$26)-3,""),ROW(B13))),"")</f>
        <v/>
      </c>
      <c r="F80" s="13" t="str">
        <f t="array" ref="F80">IFERROR(INDEX('Остаток на РЦ'!$H$4:$H$26,SMALL(IF('Остаток на РЦ'!$B$4:$B$26=B80,ROW('Остаток на РЦ'!$H$4:$H$26)-3,""),ROW(B13))),"")</f>
        <v/>
      </c>
      <c r="G80" s="14">
        <v>20</v>
      </c>
      <c r="H80" s="48">
        <f>IF($I$4=$D80,SUMIFS('Остаток на РЦ'!$M$4:$M$26,'Остаток на РЦ'!$B$4:$B$26,$B80,'Остаток на РЦ'!$K$4:$K$26,$D80,'Остаток на РЦ'!$E$4:$E$26,$E80),0)</f>
        <v>0</v>
      </c>
      <c r="I80" s="49">
        <f>SUMPRODUCT(('потребность от 18 jan'!$L$4:$Q$12)*('потребность от 18 jan'!$L$3:$Q$3=I$5)*('потребность от 18 jan'!$K$4:$K$12=$C$2)*('потребность от 18 jan'!$E$4:$E$12=$A80))</f>
        <v>0</v>
      </c>
      <c r="J80" s="49">
        <f t="shared" si="4"/>
        <v>0</v>
      </c>
      <c r="K80" s="15"/>
      <c r="L80" s="16">
        <f>SUMPRODUCT(('потребность от 18 jan'!$L$4:$Q$12)*('потребность от 18 jan'!$L$3:$Q$3=L$5)*('потребность от 18 jan'!$K$4:$K$12=$C$2)*('потребность от 18 jan'!$E$4:$E$12=$A80))</f>
        <v>0</v>
      </c>
      <c r="M80" s="40">
        <f t="shared" si="3"/>
        <v>0</v>
      </c>
      <c r="N80" s="17"/>
      <c r="O80" s="18">
        <f t="shared" si="5"/>
        <v>0</v>
      </c>
    </row>
    <row r="81" spans="1:15" x14ac:dyDescent="0.2">
      <c r="A81" s="9"/>
      <c r="B81" s="10" t="str">
        <f t="array" ref="B81">IFERROR(INDEX('Остаток на РЦ'!$B$4:$B$26,SMALL(IF('Остаток на РЦ'!$C$4:$C$26=$A$67,ROW('Остаток на РЦ'!$B$4:$B$26)-3,""),ROW(A14))),"")</f>
        <v/>
      </c>
      <c r="C81" s="11" t="s">
        <v>35</v>
      </c>
      <c r="D81" s="11" t="str">
        <f t="array" ref="D81">IFERROR(INDEX('Остаток на РЦ'!$K$4:$K$26,SMALL(IF('Остаток на РЦ'!$B$4:$B$26=B81,ROW('Остаток на РЦ'!$K$4:$K$26)-3,""),ROW(B14))),"")</f>
        <v/>
      </c>
      <c r="E81" s="12" t="str">
        <f t="array" ref="E81">IFERROR(INDEX('Остаток на РЦ'!$E$4:$E$26,SMALL(IF('Остаток на РЦ'!$B$4:$B$26=B81,ROW('Остаток на РЦ'!$E$4:$E$26)-3,""),ROW(B14))),"")</f>
        <v/>
      </c>
      <c r="F81" s="13" t="str">
        <f t="array" ref="F81">IFERROR(INDEX('Остаток на РЦ'!$H$4:$H$26,SMALL(IF('Остаток на РЦ'!$B$4:$B$26=B81,ROW('Остаток на РЦ'!$H$4:$H$26)-3,""),ROW(B14))),"")</f>
        <v/>
      </c>
      <c r="G81" s="14">
        <v>20</v>
      </c>
      <c r="H81" s="48">
        <f>IF($I$4=$D81,SUMIFS('Остаток на РЦ'!$M$4:$M$26,'Остаток на РЦ'!$B$4:$B$26,$B81,'Остаток на РЦ'!$K$4:$K$26,$D81,'Остаток на РЦ'!$E$4:$E$26,$E81),0)</f>
        <v>0</v>
      </c>
      <c r="I81" s="49">
        <f>SUMPRODUCT(('потребность от 18 jan'!$L$4:$Q$12)*('потребность от 18 jan'!$L$3:$Q$3=I$5)*('потребность от 18 jan'!$K$4:$K$12=$C$2)*('потребность от 18 jan'!$E$4:$E$12=$A81))</f>
        <v>0</v>
      </c>
      <c r="J81" s="49">
        <f t="shared" si="4"/>
        <v>0</v>
      </c>
      <c r="K81" s="15"/>
      <c r="L81" s="16">
        <f>SUMPRODUCT(('потребность от 18 jan'!$L$4:$Q$12)*('потребность от 18 jan'!$L$3:$Q$3=L$5)*('потребность от 18 jan'!$K$4:$K$12=$C$2)*('потребность от 18 jan'!$E$4:$E$12=$A81))</f>
        <v>0</v>
      </c>
      <c r="M81" s="40">
        <f t="shared" si="3"/>
        <v>0</v>
      </c>
      <c r="N81" s="17"/>
      <c r="O81" s="18">
        <f t="shared" si="5"/>
        <v>0</v>
      </c>
    </row>
    <row r="82" spans="1:15" x14ac:dyDescent="0.2">
      <c r="A82" s="9">
        <v>0</v>
      </c>
      <c r="B82" s="10" t="str">
        <f t="array" ref="B82">IFERROR(INDEX('Остаток на РЦ'!$B$4:$B$26,SMALL(IF('Остаток на РЦ'!$C$4:$C$26=$A$82,ROW('Остаток на РЦ'!$B$4:$B$26)-3,""),ROW(A1))),"")</f>
        <v/>
      </c>
      <c r="C82" s="11" t="s">
        <v>35</v>
      </c>
      <c r="D82" s="11" t="str">
        <f t="array" ref="D82">IFERROR(INDEX('Остаток на РЦ'!$K$4:$K$26,SMALL(IF('Остаток на РЦ'!$B$4:$B$26=B82,ROW('Остаток на РЦ'!$K$4:$K$26)-3,""),ROW(B1))),"")</f>
        <v/>
      </c>
      <c r="E82" s="12" t="str">
        <f t="array" ref="E82">IFERROR(INDEX('Остаток на РЦ'!$E$4:$E$26,SMALL(IF('Остаток на РЦ'!$B$4:$B$26=B82,ROW('Остаток на РЦ'!$E$4:$E$26)-3,""),ROW(B1))),"")</f>
        <v/>
      </c>
      <c r="F82" s="13" t="str">
        <f t="array" ref="F82">IFERROR(INDEX('Остаток на РЦ'!$H$4:$H$26,SMALL(IF('Остаток на РЦ'!$B$4:$B$26=B82,ROW('Остаток на РЦ'!$H$4:$H$26)-3,""),ROW(B1))),"")</f>
        <v/>
      </c>
      <c r="G82" s="14">
        <v>20</v>
      </c>
      <c r="H82" s="48">
        <f>IF($I$4=$D82,SUMIFS('Остаток на РЦ'!$M$4:$M$26,'Остаток на РЦ'!$B$4:$B$26,$B82,'Остаток на РЦ'!$K$4:$K$26,$D82,'Остаток на РЦ'!$E$4:$E$26,$E82),0)</f>
        <v>0</v>
      </c>
      <c r="I82" s="49">
        <f>SUMPRODUCT(('потребность от 18 jan'!$L$4:$Q$12)*('потребность от 18 jan'!$L$3:$Q$3=I$5)*('потребность от 18 jan'!$K$4:$K$12=$C$2)*('потребность от 18 jan'!$E$4:$E$12=$A82))</f>
        <v>0</v>
      </c>
      <c r="J82" s="49">
        <f t="shared" si="4"/>
        <v>0</v>
      </c>
      <c r="K82" s="15"/>
      <c r="L82" s="16">
        <f>SUMPRODUCT(('потребность от 18 jan'!$L$4:$Q$12)*('потребность от 18 jan'!$L$3:$Q$3=L$5)*('потребность от 18 jan'!$K$4:$K$12=$C$2)*('потребность от 18 jan'!$E$4:$E$12=$A82))</f>
        <v>0</v>
      </c>
      <c r="M82" s="40">
        <f t="shared" si="3"/>
        <v>0</v>
      </c>
      <c r="N82" s="17"/>
      <c r="O82" s="18">
        <f t="shared" si="5"/>
        <v>0</v>
      </c>
    </row>
    <row r="83" spans="1:15" x14ac:dyDescent="0.2">
      <c r="A83" s="9"/>
      <c r="B83" s="10" t="str">
        <f t="array" ref="B83">IFERROR(INDEX('Остаток на РЦ'!$B$4:$B$26,SMALL(IF('Остаток на РЦ'!$C$4:$C$26=$A$82,ROW('Остаток на РЦ'!$B$4:$B$26)-3,""),ROW(A2))),"")</f>
        <v/>
      </c>
      <c r="C83" s="11" t="s">
        <v>35</v>
      </c>
      <c r="D83" s="11" t="str">
        <f t="array" ref="D83">IFERROR(INDEX('Остаток на РЦ'!$K$4:$K$26,SMALL(IF('Остаток на РЦ'!$B$4:$B$26=B83,ROW('Остаток на РЦ'!$K$4:$K$26)-3,""),ROW(B2))),"")</f>
        <v/>
      </c>
      <c r="E83" s="12" t="str">
        <f t="array" ref="E83">IFERROR(INDEX('Остаток на РЦ'!$E$4:$E$26,SMALL(IF('Остаток на РЦ'!$B$4:$B$26=B83,ROW('Остаток на РЦ'!$E$4:$E$26)-3,""),ROW(B2))),"")</f>
        <v/>
      </c>
      <c r="F83" s="13" t="str">
        <f t="array" ref="F83">IFERROR(INDEX('Остаток на РЦ'!$H$4:$H$26,SMALL(IF('Остаток на РЦ'!$B$4:$B$26=B83,ROW('Остаток на РЦ'!$H$4:$H$26)-3,""),ROW(B2))),"")</f>
        <v/>
      </c>
      <c r="G83" s="14">
        <v>20</v>
      </c>
      <c r="H83" s="48">
        <f>IF($I$4=$D83,SUMIFS('Остаток на РЦ'!$M$4:$M$26,'Остаток на РЦ'!$B$4:$B$26,$B83,'Остаток на РЦ'!$K$4:$K$26,$D83,'Остаток на РЦ'!$E$4:$E$26,$E83),0)</f>
        <v>0</v>
      </c>
      <c r="I83" s="49">
        <f>SUMPRODUCT(('потребность от 18 jan'!$L$4:$Q$12)*('потребность от 18 jan'!$L$3:$Q$3=I$5)*('потребность от 18 jan'!$K$4:$K$12=$C$2)*('потребность от 18 jan'!$E$4:$E$12=$A83))</f>
        <v>0</v>
      </c>
      <c r="J83" s="49">
        <f t="shared" si="4"/>
        <v>0</v>
      </c>
      <c r="K83" s="15"/>
      <c r="L83" s="16">
        <f>SUMPRODUCT(('потребность от 18 jan'!$L$4:$Q$12)*('потребность от 18 jan'!$L$3:$Q$3=L$5)*('потребность от 18 jan'!$K$4:$K$12=$C$2)*('потребность от 18 jan'!$E$4:$E$12=$A83))</f>
        <v>0</v>
      </c>
      <c r="M83" s="40">
        <f t="shared" si="3"/>
        <v>0</v>
      </c>
      <c r="N83" s="17"/>
      <c r="O83" s="18">
        <f t="shared" si="5"/>
        <v>0</v>
      </c>
    </row>
    <row r="84" spans="1:15" x14ac:dyDescent="0.2">
      <c r="A84" s="9"/>
      <c r="B84" s="10" t="str">
        <f t="array" ref="B84">IFERROR(INDEX('Остаток на РЦ'!$B$4:$B$26,SMALL(IF('Остаток на РЦ'!$C$4:$C$26=$A$82,ROW('Остаток на РЦ'!$B$4:$B$26)-3,""),ROW(A3))),"")</f>
        <v/>
      </c>
      <c r="C84" s="11" t="s">
        <v>35</v>
      </c>
      <c r="D84" s="11" t="str">
        <f t="array" ref="D84">IFERROR(INDEX('Остаток на РЦ'!$K$4:$K$26,SMALL(IF('Остаток на РЦ'!$B$4:$B$26=B84,ROW('Остаток на РЦ'!$K$4:$K$26)-3,""),ROW(B3))),"")</f>
        <v/>
      </c>
      <c r="E84" s="12" t="str">
        <f t="array" ref="E84">IFERROR(INDEX('Остаток на РЦ'!$E$4:$E$26,SMALL(IF('Остаток на РЦ'!$B$4:$B$26=B84,ROW('Остаток на РЦ'!$E$4:$E$26)-3,""),ROW(B3))),"")</f>
        <v/>
      </c>
      <c r="F84" s="13" t="str">
        <f t="array" ref="F84">IFERROR(INDEX('Остаток на РЦ'!$H$4:$H$26,SMALL(IF('Остаток на РЦ'!$B$4:$B$26=B84,ROW('Остаток на РЦ'!$H$4:$H$26)-3,""),ROW(B3))),"")</f>
        <v/>
      </c>
      <c r="G84" s="14">
        <v>20</v>
      </c>
      <c r="H84" s="48">
        <f>IF($I$4=$D84,SUMIFS('Остаток на РЦ'!$M$4:$M$26,'Остаток на РЦ'!$B$4:$B$26,$B84,'Остаток на РЦ'!$K$4:$K$26,$D84,'Остаток на РЦ'!$E$4:$E$26,$E84),0)</f>
        <v>0</v>
      </c>
      <c r="I84" s="49">
        <f>SUMPRODUCT(('потребность от 18 jan'!$L$4:$Q$12)*('потребность от 18 jan'!$L$3:$Q$3=I$5)*('потребность от 18 jan'!$K$4:$K$12=$C$2)*('потребность от 18 jan'!$E$4:$E$12=$A84))</f>
        <v>0</v>
      </c>
      <c r="J84" s="49">
        <f t="shared" si="4"/>
        <v>0</v>
      </c>
      <c r="K84" s="15"/>
      <c r="L84" s="16">
        <f>SUMPRODUCT(('потребность от 18 jan'!$L$4:$Q$12)*('потребность от 18 jan'!$L$3:$Q$3=L$5)*('потребность от 18 jan'!$K$4:$K$12=$C$2)*('потребность от 18 jan'!$E$4:$E$12=$A84))</f>
        <v>0</v>
      </c>
      <c r="M84" s="40">
        <f t="shared" si="3"/>
        <v>0</v>
      </c>
      <c r="N84" s="17"/>
      <c r="O84" s="18">
        <f t="shared" si="5"/>
        <v>0</v>
      </c>
    </row>
    <row r="85" spans="1:15" x14ac:dyDescent="0.2">
      <c r="A85" s="9"/>
      <c r="B85" s="10" t="str">
        <f t="array" ref="B85">IFERROR(INDEX('Остаток на РЦ'!$B$4:$B$26,SMALL(IF('Остаток на РЦ'!$C$4:$C$26=$A$82,ROW('Остаток на РЦ'!$B$4:$B$26)-3,""),ROW(A4))),"")</f>
        <v/>
      </c>
      <c r="C85" s="11" t="s">
        <v>35</v>
      </c>
      <c r="D85" s="11" t="str">
        <f t="array" ref="D85">IFERROR(INDEX('Остаток на РЦ'!$K$4:$K$26,SMALL(IF('Остаток на РЦ'!$B$4:$B$26=B85,ROW('Остаток на РЦ'!$K$4:$K$26)-3,""),ROW(B4))),"")</f>
        <v/>
      </c>
      <c r="E85" s="12" t="str">
        <f t="array" ref="E85">IFERROR(INDEX('Остаток на РЦ'!$E$4:$E$26,SMALL(IF('Остаток на РЦ'!$B$4:$B$26=B85,ROW('Остаток на РЦ'!$E$4:$E$26)-3,""),ROW(B4))),"")</f>
        <v/>
      </c>
      <c r="F85" s="13" t="str">
        <f t="array" ref="F85">IFERROR(INDEX('Остаток на РЦ'!$H$4:$H$26,SMALL(IF('Остаток на РЦ'!$B$4:$B$26=B85,ROW('Остаток на РЦ'!$H$4:$H$26)-3,""),ROW(B4))),"")</f>
        <v/>
      </c>
      <c r="G85" s="14">
        <v>20</v>
      </c>
      <c r="H85" s="48">
        <f>IF($I$4=$D85,SUMIFS('Остаток на РЦ'!$M$4:$M$26,'Остаток на РЦ'!$B$4:$B$26,$B85,'Остаток на РЦ'!$K$4:$K$26,$D85,'Остаток на РЦ'!$E$4:$E$26,$E85),0)</f>
        <v>0</v>
      </c>
      <c r="I85" s="49">
        <f>SUMPRODUCT(('потребность от 18 jan'!$L$4:$Q$12)*('потребность от 18 jan'!$L$3:$Q$3=I$5)*('потребность от 18 jan'!$K$4:$K$12=$C$2)*('потребность от 18 jan'!$E$4:$E$12=$A85))</f>
        <v>0</v>
      </c>
      <c r="J85" s="49">
        <f t="shared" si="4"/>
        <v>0</v>
      </c>
      <c r="K85" s="15"/>
      <c r="L85" s="16">
        <f>SUMPRODUCT(('потребность от 18 jan'!$L$4:$Q$12)*('потребность от 18 jan'!$L$3:$Q$3=L$5)*('потребность от 18 jan'!$K$4:$K$12=$C$2)*('потребность от 18 jan'!$E$4:$E$12=$A85))</f>
        <v>0</v>
      </c>
      <c r="M85" s="40">
        <f t="shared" si="3"/>
        <v>0</v>
      </c>
      <c r="N85" s="17"/>
      <c r="O85" s="18">
        <f t="shared" si="5"/>
        <v>0</v>
      </c>
    </row>
    <row r="86" spans="1:15" x14ac:dyDescent="0.2">
      <c r="A86" s="9"/>
      <c r="B86" s="10" t="str">
        <f t="array" ref="B86">IFERROR(INDEX('Остаток на РЦ'!$B$4:$B$26,SMALL(IF('Остаток на РЦ'!$C$4:$C$26=$A$82,ROW('Остаток на РЦ'!$B$4:$B$26)-3,""),ROW(A5))),"")</f>
        <v/>
      </c>
      <c r="C86" s="11" t="s">
        <v>35</v>
      </c>
      <c r="D86" s="11" t="str">
        <f t="array" ref="D86">IFERROR(INDEX('Остаток на РЦ'!$K$4:$K$26,SMALL(IF('Остаток на РЦ'!$B$4:$B$26=B86,ROW('Остаток на РЦ'!$K$4:$K$26)-3,""),ROW(B5))),"")</f>
        <v/>
      </c>
      <c r="E86" s="12" t="str">
        <f t="array" ref="E86">IFERROR(INDEX('Остаток на РЦ'!$E$4:$E$26,SMALL(IF('Остаток на РЦ'!$B$4:$B$26=B86,ROW('Остаток на РЦ'!$E$4:$E$26)-3,""),ROW(B5))),"")</f>
        <v/>
      </c>
      <c r="F86" s="13" t="str">
        <f t="array" ref="F86">IFERROR(INDEX('Остаток на РЦ'!$H$4:$H$26,SMALL(IF('Остаток на РЦ'!$B$4:$B$26=B86,ROW('Остаток на РЦ'!$H$4:$H$26)-3,""),ROW(B5))),"")</f>
        <v/>
      </c>
      <c r="G86" s="14">
        <v>20</v>
      </c>
      <c r="H86" s="48">
        <f>IF($I$4=$D86,SUMIFS('Остаток на РЦ'!$M$4:$M$26,'Остаток на РЦ'!$B$4:$B$26,$B86,'Остаток на РЦ'!$K$4:$K$26,$D86,'Остаток на РЦ'!$E$4:$E$26,$E86),0)</f>
        <v>0</v>
      </c>
      <c r="I86" s="49">
        <f>SUMPRODUCT(('потребность от 18 jan'!$L$4:$Q$12)*('потребность от 18 jan'!$L$3:$Q$3=I$5)*('потребность от 18 jan'!$K$4:$K$12=$C$2)*('потребность от 18 jan'!$E$4:$E$12=$A86))</f>
        <v>0</v>
      </c>
      <c r="J86" s="49">
        <f t="shared" si="4"/>
        <v>0</v>
      </c>
      <c r="K86" s="15"/>
      <c r="L86" s="16">
        <f>SUMPRODUCT(('потребность от 18 jan'!$L$4:$Q$12)*('потребность от 18 jan'!$L$3:$Q$3=L$5)*('потребность от 18 jan'!$K$4:$K$12=$C$2)*('потребность от 18 jan'!$E$4:$E$12=$A86))</f>
        <v>0</v>
      </c>
      <c r="M86" s="40">
        <f t="shared" ref="M86:M149" si="6">K86+L86</f>
        <v>0</v>
      </c>
      <c r="N86" s="17"/>
      <c r="O86" s="18">
        <f t="shared" si="5"/>
        <v>0</v>
      </c>
    </row>
    <row r="87" spans="1:15" x14ac:dyDescent="0.2">
      <c r="A87" s="9"/>
      <c r="B87" s="10" t="str">
        <f t="array" ref="B87">IFERROR(INDEX('Остаток на РЦ'!$B$4:$B$26,SMALL(IF('Остаток на РЦ'!$C$4:$C$26=$A$82,ROW('Остаток на РЦ'!$B$4:$B$26)-3,""),ROW(#REF!))),"")</f>
        <v/>
      </c>
      <c r="C87" s="11" t="s">
        <v>35</v>
      </c>
      <c r="D87" s="11" t="str">
        <f t="array" ref="D87">IFERROR(INDEX('Остаток на РЦ'!$K$4:$K$26,SMALL(IF('Остаток на РЦ'!$B$4:$B$26=B87,ROW('Остаток на РЦ'!$K$4:$K$26)-3,""),ROW(#REF!))),"")</f>
        <v/>
      </c>
      <c r="E87" s="12" t="str">
        <f t="array" ref="E87">IFERROR(INDEX('Остаток на РЦ'!$E$4:$E$26,SMALL(IF('Остаток на РЦ'!$B$4:$B$26=B87,ROW('Остаток на РЦ'!$E$4:$E$26)-3,""),ROW(#REF!))),"")</f>
        <v/>
      </c>
      <c r="F87" s="13" t="str">
        <f t="array" ref="F87">IFERROR(INDEX('Остаток на РЦ'!$H$4:$H$26,SMALL(IF('Остаток на РЦ'!$B$4:$B$26=B87,ROW('Остаток на РЦ'!$H$4:$H$26)-3,""),ROW(#REF!))),"")</f>
        <v/>
      </c>
      <c r="G87" s="14">
        <v>20</v>
      </c>
      <c r="H87" s="48">
        <f>IF($I$4=$D87,SUMIFS('Остаток на РЦ'!$M$4:$M$26,'Остаток на РЦ'!$B$4:$B$26,$B87,'Остаток на РЦ'!$K$4:$K$26,$D87,'Остаток на РЦ'!$E$4:$E$26,$E87),0)</f>
        <v>0</v>
      </c>
      <c r="I87" s="49">
        <f>SUMPRODUCT(('потребность от 18 jan'!$L$4:$Q$12)*('потребность от 18 jan'!$L$3:$Q$3=I$5)*('потребность от 18 jan'!$K$4:$K$12=$C$2)*('потребность от 18 jan'!$E$4:$E$12=$A87))</f>
        <v>0</v>
      </c>
      <c r="J87" s="49">
        <f t="shared" si="4"/>
        <v>0</v>
      </c>
      <c r="K87" s="15"/>
      <c r="L87" s="16">
        <f>SUMPRODUCT(('потребность от 18 jan'!$L$4:$Q$12)*('потребность от 18 jan'!$L$3:$Q$3=L$5)*('потребность от 18 jan'!$K$4:$K$12=$C$2)*('потребность от 18 jan'!$E$4:$E$12=$A87))</f>
        <v>0</v>
      </c>
      <c r="M87" s="40">
        <f t="shared" si="6"/>
        <v>0</v>
      </c>
      <c r="N87" s="17"/>
      <c r="O87" s="18">
        <f t="shared" si="5"/>
        <v>0</v>
      </c>
    </row>
    <row r="88" spans="1:15" x14ac:dyDescent="0.2">
      <c r="A88" s="9"/>
      <c r="B88" s="10" t="str">
        <f t="array" ref="B88">IFERROR(INDEX('Остаток на РЦ'!$B$4:$B$26,SMALL(IF('Остаток на РЦ'!$C$4:$C$26=$A$82,ROW('Остаток на РЦ'!$B$4:$B$26)-3,""),ROW(A6))),"")</f>
        <v/>
      </c>
      <c r="C88" s="11" t="s">
        <v>35</v>
      </c>
      <c r="D88" s="11" t="str">
        <f t="array" ref="D88">IFERROR(INDEX('Остаток на РЦ'!$K$4:$K$26,SMALL(IF('Остаток на РЦ'!$B$4:$B$26=B88,ROW('Остаток на РЦ'!$K$4:$K$26)-3,""),ROW(B6))),"")</f>
        <v/>
      </c>
      <c r="E88" s="12" t="str">
        <f t="array" ref="E88">IFERROR(INDEX('Остаток на РЦ'!$E$4:$E$26,SMALL(IF('Остаток на РЦ'!$B$4:$B$26=B88,ROW('Остаток на РЦ'!$E$4:$E$26)-3,""),ROW(B6))),"")</f>
        <v/>
      </c>
      <c r="F88" s="13" t="str">
        <f t="array" ref="F88">IFERROR(INDEX('Остаток на РЦ'!$H$4:$H$26,SMALL(IF('Остаток на РЦ'!$B$4:$B$26=B88,ROW('Остаток на РЦ'!$H$4:$H$26)-3,""),ROW(B6))),"")</f>
        <v/>
      </c>
      <c r="G88" s="14">
        <v>20</v>
      </c>
      <c r="H88" s="48">
        <f>IF($I$4=$D88,SUMIFS('Остаток на РЦ'!$M$4:$M$26,'Остаток на РЦ'!$B$4:$B$26,$B88,'Остаток на РЦ'!$K$4:$K$26,$D88,'Остаток на РЦ'!$E$4:$E$26,$E88),0)</f>
        <v>0</v>
      </c>
      <c r="I88" s="49">
        <f>SUMPRODUCT(('потребность от 18 jan'!$L$4:$Q$12)*('потребность от 18 jan'!$L$3:$Q$3=I$5)*('потребность от 18 jan'!$K$4:$K$12=$C$2)*('потребность от 18 jan'!$E$4:$E$12=$A88))</f>
        <v>0</v>
      </c>
      <c r="J88" s="49">
        <f t="shared" si="4"/>
        <v>0</v>
      </c>
      <c r="K88" s="15"/>
      <c r="L88" s="16">
        <f>SUMPRODUCT(('потребность от 18 jan'!$L$4:$Q$12)*('потребность от 18 jan'!$L$3:$Q$3=L$5)*('потребность от 18 jan'!$K$4:$K$12=$C$2)*('потребность от 18 jan'!$E$4:$E$12=$A88))</f>
        <v>0</v>
      </c>
      <c r="M88" s="40">
        <f t="shared" si="6"/>
        <v>0</v>
      </c>
      <c r="N88" s="17"/>
      <c r="O88" s="18">
        <f t="shared" si="5"/>
        <v>0</v>
      </c>
    </row>
    <row r="89" spans="1:15" x14ac:dyDescent="0.2">
      <c r="A89" s="9"/>
      <c r="B89" s="10" t="str">
        <f t="array" ref="B89">IFERROR(INDEX('Остаток на РЦ'!$B$4:$B$26,SMALL(IF('Остаток на РЦ'!$C$4:$C$26=$A$82,ROW('Остаток на РЦ'!$B$4:$B$26)-3,""),ROW(A7))),"")</f>
        <v/>
      </c>
      <c r="C89" s="11" t="s">
        <v>35</v>
      </c>
      <c r="D89" s="11" t="str">
        <f t="array" ref="D89">IFERROR(INDEX('Остаток на РЦ'!$K$4:$K$26,SMALL(IF('Остаток на РЦ'!$B$4:$B$26=B89,ROW('Остаток на РЦ'!$K$4:$K$26)-3,""),ROW(B7))),"")</f>
        <v/>
      </c>
      <c r="E89" s="12" t="str">
        <f t="array" ref="E89">IFERROR(INDEX('Остаток на РЦ'!$E$4:$E$26,SMALL(IF('Остаток на РЦ'!$B$4:$B$26=B89,ROW('Остаток на РЦ'!$E$4:$E$26)-3,""),ROW(B7))),"")</f>
        <v/>
      </c>
      <c r="F89" s="13" t="str">
        <f t="array" ref="F89">IFERROR(INDEX('Остаток на РЦ'!$H$4:$H$26,SMALL(IF('Остаток на РЦ'!$B$4:$B$26=B89,ROW('Остаток на РЦ'!$H$4:$H$26)-3,""),ROW(B7))),"")</f>
        <v/>
      </c>
      <c r="G89" s="14">
        <v>20</v>
      </c>
      <c r="H89" s="48">
        <f>IF($I$4=$D89,SUMIFS('Остаток на РЦ'!$M$4:$M$26,'Остаток на РЦ'!$B$4:$B$26,$B89,'Остаток на РЦ'!$K$4:$K$26,$D89,'Остаток на РЦ'!$E$4:$E$26,$E89),0)</f>
        <v>0</v>
      </c>
      <c r="I89" s="49">
        <f>SUMPRODUCT(('потребность от 18 jan'!$L$4:$Q$12)*('потребность от 18 jan'!$L$3:$Q$3=I$5)*('потребность от 18 jan'!$K$4:$K$12=$C$2)*('потребность от 18 jan'!$E$4:$E$12=$A89))</f>
        <v>0</v>
      </c>
      <c r="J89" s="49">
        <f t="shared" si="4"/>
        <v>0</v>
      </c>
      <c r="K89" s="15"/>
      <c r="L89" s="16">
        <f>SUMPRODUCT(('потребность от 18 jan'!$L$4:$Q$12)*('потребность от 18 jan'!$L$3:$Q$3=L$5)*('потребность от 18 jan'!$K$4:$K$12=$C$2)*('потребность от 18 jan'!$E$4:$E$12=$A89))</f>
        <v>0</v>
      </c>
      <c r="M89" s="40">
        <f t="shared" si="6"/>
        <v>0</v>
      </c>
      <c r="N89" s="17"/>
      <c r="O89" s="18">
        <f t="shared" si="5"/>
        <v>0</v>
      </c>
    </row>
    <row r="90" spans="1:15" x14ac:dyDescent="0.2">
      <c r="A90" s="9"/>
      <c r="B90" s="10" t="str">
        <f t="array" ref="B90">IFERROR(INDEX('Остаток на РЦ'!$B$4:$B$26,SMALL(IF('Остаток на РЦ'!$C$4:$C$26=$A$82,ROW('Остаток на РЦ'!$B$4:$B$26)-3,""),ROW(A8))),"")</f>
        <v/>
      </c>
      <c r="C90" s="11" t="s">
        <v>35</v>
      </c>
      <c r="D90" s="11" t="str">
        <f t="array" ref="D90">IFERROR(INDEX('Остаток на РЦ'!$K$4:$K$26,SMALL(IF('Остаток на РЦ'!$B$4:$B$26=B90,ROW('Остаток на РЦ'!$K$4:$K$26)-3,""),ROW(B8))),"")</f>
        <v/>
      </c>
      <c r="E90" s="12" t="str">
        <f t="array" ref="E90">IFERROR(INDEX('Остаток на РЦ'!$E$4:$E$26,SMALL(IF('Остаток на РЦ'!$B$4:$B$26=B90,ROW('Остаток на РЦ'!$E$4:$E$26)-3,""),ROW(B8))),"")</f>
        <v/>
      </c>
      <c r="F90" s="13" t="str">
        <f t="array" ref="F90">IFERROR(INDEX('Остаток на РЦ'!$H$4:$H$26,SMALL(IF('Остаток на РЦ'!$B$4:$B$26=B90,ROW('Остаток на РЦ'!$H$4:$H$26)-3,""),ROW(B8))),"")</f>
        <v/>
      </c>
      <c r="G90" s="14">
        <v>20</v>
      </c>
      <c r="H90" s="48">
        <f>IF($I$4=$D90,SUMIFS('Остаток на РЦ'!$M$4:$M$26,'Остаток на РЦ'!$B$4:$B$26,$B90,'Остаток на РЦ'!$K$4:$K$26,$D90,'Остаток на РЦ'!$E$4:$E$26,$E90),0)</f>
        <v>0</v>
      </c>
      <c r="I90" s="49">
        <f>SUMPRODUCT(('потребность от 18 jan'!$L$4:$Q$12)*('потребность от 18 jan'!$L$3:$Q$3=I$5)*('потребность от 18 jan'!$K$4:$K$12=$C$2)*('потребность от 18 jan'!$E$4:$E$12=$A90))</f>
        <v>0</v>
      </c>
      <c r="J90" s="49">
        <f t="shared" si="4"/>
        <v>0</v>
      </c>
      <c r="K90" s="15"/>
      <c r="L90" s="16">
        <f>SUMPRODUCT(('потребность от 18 jan'!$L$4:$Q$12)*('потребность от 18 jan'!$L$3:$Q$3=L$5)*('потребность от 18 jan'!$K$4:$K$12=$C$2)*('потребность от 18 jan'!$E$4:$E$12=$A90))</f>
        <v>0</v>
      </c>
      <c r="M90" s="40">
        <f t="shared" si="6"/>
        <v>0</v>
      </c>
      <c r="N90" s="17"/>
      <c r="O90" s="18">
        <f t="shared" si="5"/>
        <v>0</v>
      </c>
    </row>
    <row r="91" spans="1:15" x14ac:dyDescent="0.2">
      <c r="A91" s="9"/>
      <c r="B91" s="10" t="str">
        <f t="array" ref="B91">IFERROR(INDEX('Остаток на РЦ'!$B$4:$B$26,SMALL(IF('Остаток на РЦ'!$C$4:$C$26=$A$82,ROW('Остаток на РЦ'!$B$4:$B$26)-3,""),ROW(A9))),"")</f>
        <v/>
      </c>
      <c r="C91" s="11" t="s">
        <v>35</v>
      </c>
      <c r="D91" s="11" t="str">
        <f t="array" ref="D91">IFERROR(INDEX('Остаток на РЦ'!$K$4:$K$26,SMALL(IF('Остаток на РЦ'!$B$4:$B$26=B91,ROW('Остаток на РЦ'!$K$4:$K$26)-3,""),ROW(B9))),"")</f>
        <v/>
      </c>
      <c r="E91" s="12" t="str">
        <f t="array" ref="E91">IFERROR(INDEX('Остаток на РЦ'!$E$4:$E$26,SMALL(IF('Остаток на РЦ'!$B$4:$B$26=B91,ROW('Остаток на РЦ'!$E$4:$E$26)-3,""),ROW(B9))),"")</f>
        <v/>
      </c>
      <c r="F91" s="13" t="str">
        <f t="array" ref="F91">IFERROR(INDEX('Остаток на РЦ'!$H$4:$H$26,SMALL(IF('Остаток на РЦ'!$B$4:$B$26=B91,ROW('Остаток на РЦ'!$H$4:$H$26)-3,""),ROW(B9))),"")</f>
        <v/>
      </c>
      <c r="G91" s="14">
        <v>20</v>
      </c>
      <c r="H91" s="48">
        <f>IF($I$4=$D91,SUMIFS('Остаток на РЦ'!$M$4:$M$26,'Остаток на РЦ'!$B$4:$B$26,$B91,'Остаток на РЦ'!$K$4:$K$26,$D91,'Остаток на РЦ'!$E$4:$E$26,$E91),0)</f>
        <v>0</v>
      </c>
      <c r="I91" s="49">
        <f>SUMPRODUCT(('потребность от 18 jan'!$L$4:$Q$12)*('потребность от 18 jan'!$L$3:$Q$3=I$5)*('потребность от 18 jan'!$K$4:$K$12=$C$2)*('потребность от 18 jan'!$E$4:$E$12=$A91))</f>
        <v>0</v>
      </c>
      <c r="J91" s="49">
        <f t="shared" si="4"/>
        <v>0</v>
      </c>
      <c r="K91" s="15"/>
      <c r="L91" s="16">
        <f>SUMPRODUCT(('потребность от 18 jan'!$L$4:$Q$12)*('потребность от 18 jan'!$L$3:$Q$3=L$5)*('потребность от 18 jan'!$K$4:$K$12=$C$2)*('потребность от 18 jan'!$E$4:$E$12=$A91))</f>
        <v>0</v>
      </c>
      <c r="M91" s="40">
        <f t="shared" si="6"/>
        <v>0</v>
      </c>
      <c r="N91" s="17"/>
      <c r="O91" s="18">
        <f t="shared" si="5"/>
        <v>0</v>
      </c>
    </row>
    <row r="92" spans="1:15" x14ac:dyDescent="0.2">
      <c r="A92" s="9"/>
      <c r="B92" s="10" t="str">
        <f t="array" ref="B92">IFERROR(INDEX('Остаток на РЦ'!$B$4:$B$26,SMALL(IF('Остаток на РЦ'!$C$4:$C$26=$A$82,ROW('Остаток на РЦ'!$B$4:$B$26)-3,""),ROW(A10))),"")</f>
        <v/>
      </c>
      <c r="C92" s="11" t="s">
        <v>35</v>
      </c>
      <c r="D92" s="11" t="str">
        <f t="array" ref="D92">IFERROR(INDEX('Остаток на РЦ'!$K$4:$K$26,SMALL(IF('Остаток на РЦ'!$B$4:$B$26=B92,ROW('Остаток на РЦ'!$K$4:$K$26)-3,""),ROW(B10))),"")</f>
        <v/>
      </c>
      <c r="E92" s="12" t="str">
        <f t="array" ref="E92">IFERROR(INDEX('Остаток на РЦ'!$E$4:$E$26,SMALL(IF('Остаток на РЦ'!$B$4:$B$26=B92,ROW('Остаток на РЦ'!$E$4:$E$26)-3,""),ROW(B10))),"")</f>
        <v/>
      </c>
      <c r="F92" s="13" t="str">
        <f t="array" ref="F92">IFERROR(INDEX('Остаток на РЦ'!$H$4:$H$26,SMALL(IF('Остаток на РЦ'!$B$4:$B$26=B92,ROW('Остаток на РЦ'!$H$4:$H$26)-3,""),ROW(B10))),"")</f>
        <v/>
      </c>
      <c r="G92" s="14">
        <v>20</v>
      </c>
      <c r="H92" s="48">
        <f>IF($I$4=$D92,SUMIFS('Остаток на РЦ'!$M$4:$M$26,'Остаток на РЦ'!$B$4:$B$26,$B92,'Остаток на РЦ'!$K$4:$K$26,$D92,'Остаток на РЦ'!$E$4:$E$26,$E92),0)</f>
        <v>0</v>
      </c>
      <c r="I92" s="49">
        <f>SUMPRODUCT(('потребность от 18 jan'!$L$4:$Q$12)*('потребность от 18 jan'!$L$3:$Q$3=I$5)*('потребность от 18 jan'!$K$4:$K$12=$C$2)*('потребность от 18 jan'!$E$4:$E$12=$A92))</f>
        <v>0</v>
      </c>
      <c r="J92" s="49">
        <f t="shared" si="4"/>
        <v>0</v>
      </c>
      <c r="K92" s="15"/>
      <c r="L92" s="16">
        <f>SUMPRODUCT(('потребность от 18 jan'!$L$4:$Q$12)*('потребность от 18 jan'!$L$3:$Q$3=L$5)*('потребность от 18 jan'!$K$4:$K$12=$C$2)*('потребность от 18 jan'!$E$4:$E$12=$A92))</f>
        <v>0</v>
      </c>
      <c r="M92" s="40">
        <f t="shared" si="6"/>
        <v>0</v>
      </c>
      <c r="N92" s="17"/>
      <c r="O92" s="18">
        <f t="shared" si="5"/>
        <v>0</v>
      </c>
    </row>
    <row r="93" spans="1:15" x14ac:dyDescent="0.2">
      <c r="A93" s="9"/>
      <c r="B93" s="10" t="str">
        <f t="array" ref="B93">IFERROR(INDEX('Остаток на РЦ'!$B$4:$B$26,SMALL(IF('Остаток на РЦ'!$C$4:$C$26=$A$82,ROW('Остаток на РЦ'!$B$4:$B$26)-3,""),ROW(A11))),"")</f>
        <v/>
      </c>
      <c r="C93" s="11" t="s">
        <v>35</v>
      </c>
      <c r="D93" s="11" t="str">
        <f t="array" ref="D93">IFERROR(INDEX('Остаток на РЦ'!$K$4:$K$26,SMALL(IF('Остаток на РЦ'!$B$4:$B$26=B93,ROW('Остаток на РЦ'!$K$4:$K$26)-3,""),ROW(B11))),"")</f>
        <v/>
      </c>
      <c r="E93" s="12" t="str">
        <f t="array" ref="E93">IFERROR(INDEX('Остаток на РЦ'!$E$4:$E$26,SMALL(IF('Остаток на РЦ'!$B$4:$B$26=B93,ROW('Остаток на РЦ'!$E$4:$E$26)-3,""),ROW(B11))),"")</f>
        <v/>
      </c>
      <c r="F93" s="13" t="str">
        <f t="array" ref="F93">IFERROR(INDEX('Остаток на РЦ'!$H$4:$H$26,SMALL(IF('Остаток на РЦ'!$B$4:$B$26=B93,ROW('Остаток на РЦ'!$H$4:$H$26)-3,""),ROW(B11))),"")</f>
        <v/>
      </c>
      <c r="G93" s="14">
        <v>20</v>
      </c>
      <c r="H93" s="48">
        <f>IF($I$4=$D93,SUMIFS('Остаток на РЦ'!$M$4:$M$26,'Остаток на РЦ'!$B$4:$B$26,$B93,'Остаток на РЦ'!$K$4:$K$26,$D93,'Остаток на РЦ'!$E$4:$E$26,$E93),0)</f>
        <v>0</v>
      </c>
      <c r="I93" s="49">
        <f>SUMPRODUCT(('потребность от 18 jan'!$L$4:$Q$12)*('потребность от 18 jan'!$L$3:$Q$3=I$5)*('потребность от 18 jan'!$K$4:$K$12=$C$2)*('потребность от 18 jan'!$E$4:$E$12=$A93))</f>
        <v>0</v>
      </c>
      <c r="J93" s="49">
        <f t="shared" si="4"/>
        <v>0</v>
      </c>
      <c r="K93" s="15"/>
      <c r="L93" s="16">
        <f>SUMPRODUCT(('потребность от 18 jan'!$L$4:$Q$12)*('потребность от 18 jan'!$L$3:$Q$3=L$5)*('потребность от 18 jan'!$K$4:$K$12=$C$2)*('потребность от 18 jan'!$E$4:$E$12=$A93))</f>
        <v>0</v>
      </c>
      <c r="M93" s="40">
        <f t="shared" si="6"/>
        <v>0</v>
      </c>
      <c r="N93" s="17"/>
      <c r="O93" s="18">
        <f t="shared" si="5"/>
        <v>0</v>
      </c>
    </row>
    <row r="94" spans="1:15" x14ac:dyDescent="0.2">
      <c r="A94" s="9"/>
      <c r="B94" s="10" t="str">
        <f t="array" ref="B94">IFERROR(INDEX('Остаток на РЦ'!$B$4:$B$26,SMALL(IF('Остаток на РЦ'!$C$4:$C$26=$A$82,ROW('Остаток на РЦ'!$B$4:$B$26)-3,""),ROW(A12))),"")</f>
        <v/>
      </c>
      <c r="C94" s="11" t="s">
        <v>35</v>
      </c>
      <c r="D94" s="11" t="str">
        <f t="array" ref="D94">IFERROR(INDEX('Остаток на РЦ'!$K$4:$K$26,SMALL(IF('Остаток на РЦ'!$B$4:$B$26=B94,ROW('Остаток на РЦ'!$K$4:$K$26)-3,""),ROW(B12))),"")</f>
        <v/>
      </c>
      <c r="E94" s="12" t="str">
        <f t="array" ref="E94">IFERROR(INDEX('Остаток на РЦ'!$E$4:$E$26,SMALL(IF('Остаток на РЦ'!$B$4:$B$26=B94,ROW('Остаток на РЦ'!$E$4:$E$26)-3,""),ROW(B12))),"")</f>
        <v/>
      </c>
      <c r="F94" s="13" t="str">
        <f t="array" ref="F94">IFERROR(INDEX('Остаток на РЦ'!$H$4:$H$26,SMALL(IF('Остаток на РЦ'!$B$4:$B$26=B94,ROW('Остаток на РЦ'!$H$4:$H$26)-3,""),ROW(B12))),"")</f>
        <v/>
      </c>
      <c r="G94" s="14">
        <v>20</v>
      </c>
      <c r="H94" s="48">
        <f>IF($I$4=$D94,SUMIFS('Остаток на РЦ'!$M$4:$M$26,'Остаток на РЦ'!$B$4:$B$26,$B94,'Остаток на РЦ'!$K$4:$K$26,$D94,'Остаток на РЦ'!$E$4:$E$26,$E94),0)</f>
        <v>0</v>
      </c>
      <c r="I94" s="49">
        <f>SUMPRODUCT(('потребность от 18 jan'!$L$4:$Q$12)*('потребность от 18 jan'!$L$3:$Q$3=I$5)*('потребность от 18 jan'!$K$4:$K$12=$C$2)*('потребность от 18 jan'!$E$4:$E$12=$A94))</f>
        <v>0</v>
      </c>
      <c r="J94" s="49">
        <f t="shared" si="4"/>
        <v>0</v>
      </c>
      <c r="K94" s="15"/>
      <c r="L94" s="16">
        <f>SUMPRODUCT(('потребность от 18 jan'!$L$4:$Q$12)*('потребность от 18 jan'!$L$3:$Q$3=L$5)*('потребность от 18 jan'!$K$4:$K$12=$C$2)*('потребность от 18 jan'!$E$4:$E$12=$A94))</f>
        <v>0</v>
      </c>
      <c r="M94" s="40">
        <f t="shared" si="6"/>
        <v>0</v>
      </c>
      <c r="N94" s="17"/>
      <c r="O94" s="18">
        <f t="shared" si="5"/>
        <v>0</v>
      </c>
    </row>
    <row r="95" spans="1:15" x14ac:dyDescent="0.2">
      <c r="A95" s="9"/>
      <c r="B95" s="10" t="str">
        <f t="array" ref="B95">IFERROR(INDEX('Остаток на РЦ'!$B$4:$B$26,SMALL(IF('Остаток на РЦ'!$C$4:$C$26=$A$82,ROW('Остаток на РЦ'!$B$4:$B$26)-3,""),ROW(A13))),"")</f>
        <v/>
      </c>
      <c r="C95" s="11" t="s">
        <v>35</v>
      </c>
      <c r="D95" s="11" t="str">
        <f t="array" ref="D95">IFERROR(INDEX('Остаток на РЦ'!$K$4:$K$26,SMALL(IF('Остаток на РЦ'!$B$4:$B$26=B95,ROW('Остаток на РЦ'!$K$4:$K$26)-3,""),ROW(B13))),"")</f>
        <v/>
      </c>
      <c r="E95" s="12" t="str">
        <f t="array" ref="E95">IFERROR(INDEX('Остаток на РЦ'!$E$4:$E$26,SMALL(IF('Остаток на РЦ'!$B$4:$B$26=B95,ROW('Остаток на РЦ'!$E$4:$E$26)-3,""),ROW(B13))),"")</f>
        <v/>
      </c>
      <c r="F95" s="13" t="str">
        <f t="array" ref="F95">IFERROR(INDEX('Остаток на РЦ'!$H$4:$H$26,SMALL(IF('Остаток на РЦ'!$B$4:$B$26=B95,ROW('Остаток на РЦ'!$H$4:$H$26)-3,""),ROW(B13))),"")</f>
        <v/>
      </c>
      <c r="G95" s="14">
        <v>20</v>
      </c>
      <c r="H95" s="48">
        <f>IF($I$4=$D95,SUMIFS('Остаток на РЦ'!$M$4:$M$26,'Остаток на РЦ'!$B$4:$B$26,$B95,'Остаток на РЦ'!$K$4:$K$26,$D95,'Остаток на РЦ'!$E$4:$E$26,$E95),0)</f>
        <v>0</v>
      </c>
      <c r="I95" s="49">
        <f>SUMPRODUCT(('потребность от 18 jan'!$L$4:$Q$12)*('потребность от 18 jan'!$L$3:$Q$3=I$5)*('потребность от 18 jan'!$K$4:$K$12=$C$2)*('потребность от 18 jan'!$E$4:$E$12=$A95))</f>
        <v>0</v>
      </c>
      <c r="J95" s="49">
        <f t="shared" si="4"/>
        <v>0</v>
      </c>
      <c r="K95" s="15"/>
      <c r="L95" s="16">
        <f>SUMPRODUCT(('потребность от 18 jan'!$L$4:$Q$12)*('потребность от 18 jan'!$L$3:$Q$3=L$5)*('потребность от 18 jan'!$K$4:$K$12=$C$2)*('потребность от 18 jan'!$E$4:$E$12=$A95))</f>
        <v>0</v>
      </c>
      <c r="M95" s="40">
        <f t="shared" si="6"/>
        <v>0</v>
      </c>
      <c r="N95" s="17"/>
      <c r="O95" s="18">
        <f t="shared" si="5"/>
        <v>0</v>
      </c>
    </row>
    <row r="96" spans="1:15" x14ac:dyDescent="0.2">
      <c r="A96" s="9"/>
      <c r="B96" s="10" t="str">
        <f t="array" ref="B96">IFERROR(INDEX('Остаток на РЦ'!$B$4:$B$26,SMALL(IF('Остаток на РЦ'!$C$4:$C$26=$A$82,ROW('Остаток на РЦ'!$B$4:$B$26)-3,""),ROW(A14))),"")</f>
        <v/>
      </c>
      <c r="C96" s="11" t="s">
        <v>35</v>
      </c>
      <c r="D96" s="11" t="str">
        <f t="array" ref="D96">IFERROR(INDEX('Остаток на РЦ'!$K$4:$K$26,SMALL(IF('Остаток на РЦ'!$B$4:$B$26=B96,ROW('Остаток на РЦ'!$K$4:$K$26)-3,""),ROW(B14))),"")</f>
        <v/>
      </c>
      <c r="E96" s="12" t="str">
        <f t="array" ref="E96">IFERROR(INDEX('Остаток на РЦ'!$E$4:$E$26,SMALL(IF('Остаток на РЦ'!$B$4:$B$26=B96,ROW('Остаток на РЦ'!$E$4:$E$26)-3,""),ROW(B14))),"")</f>
        <v/>
      </c>
      <c r="F96" s="13" t="str">
        <f t="array" ref="F96">IFERROR(INDEX('Остаток на РЦ'!$H$4:$H$26,SMALL(IF('Остаток на РЦ'!$B$4:$B$26=B96,ROW('Остаток на РЦ'!$H$4:$H$26)-3,""),ROW(B14))),"")</f>
        <v/>
      </c>
      <c r="G96" s="14">
        <v>20</v>
      </c>
      <c r="H96" s="48">
        <f>IF($I$4=$D96,SUMIFS('Остаток на РЦ'!$M$4:$M$26,'Остаток на РЦ'!$B$4:$B$26,$B96,'Остаток на РЦ'!$K$4:$K$26,$D96,'Остаток на РЦ'!$E$4:$E$26,$E96),0)</f>
        <v>0</v>
      </c>
      <c r="I96" s="49">
        <f>SUMPRODUCT(('потребность от 18 jan'!$L$4:$Q$12)*('потребность от 18 jan'!$L$3:$Q$3=I$5)*('потребность от 18 jan'!$K$4:$K$12=$C$2)*('потребность от 18 jan'!$E$4:$E$12=$A96))</f>
        <v>0</v>
      </c>
      <c r="J96" s="49">
        <f t="shared" si="4"/>
        <v>0</v>
      </c>
      <c r="K96" s="15"/>
      <c r="L96" s="16">
        <f>SUMPRODUCT(('потребность от 18 jan'!$L$4:$Q$12)*('потребность от 18 jan'!$L$3:$Q$3=L$5)*('потребность от 18 jan'!$K$4:$K$12=$C$2)*('потребность от 18 jan'!$E$4:$E$12=$A96))</f>
        <v>0</v>
      </c>
      <c r="M96" s="40">
        <f t="shared" si="6"/>
        <v>0</v>
      </c>
      <c r="N96" s="17"/>
      <c r="O96" s="18">
        <f t="shared" si="5"/>
        <v>0</v>
      </c>
    </row>
    <row r="97" spans="1:15" ht="24.75" customHeight="1" x14ac:dyDescent="0.2">
      <c r="A97" s="19" t="s">
        <v>39</v>
      </c>
      <c r="B97" s="10" t="str">
        <f t="array" ref="B97">IFERROR(INDEX('Остаток на РЦ'!$B$4:$B$26,SMALL(IF('Остаток на РЦ'!$C$4:$C$26=$A$97,ROW('Остаток на РЦ'!$B$4:$B$26)-3,""),ROW(A1))),"")</f>
        <v>Моддус,КЭ 4х5л (Швейцария,с.г.3 года)</v>
      </c>
      <c r="C97" s="11" t="s">
        <v>72</v>
      </c>
      <c r="D97" s="20" t="str">
        <f t="array" ref="D97">IFERROR(INDEX('Остаток на РЦ'!$K$4:$K$26,SMALL(IF('Остаток на РЦ'!$B$4:$B$26=B97,ROW('Остаток на РЦ'!$K$4:$K$26)-3,""),ROW(B1))),"")</f>
        <v>Липецк</v>
      </c>
      <c r="E97" s="21">
        <f t="array" ref="E97">IFERROR(INDEX('Остаток на РЦ'!$E$4:$E$26,SMALL(IF('Остаток на РЦ'!$B$4:$B$26=B97,ROW('Остаток на РЦ'!$E$4:$E$26)-3,""),ROW(B1))),"")</f>
        <v>42064</v>
      </c>
      <c r="F97" s="22">
        <f t="array" ref="F97">IFERROR(INDEX('Остаток на РЦ'!$H$4:$H$26,SMALL(IF('Остаток на РЦ'!$B$4:$B$26=B97,ROW('Остаток на РЦ'!$H$4:$H$26)-3,""),ROW(B1))),"")</f>
        <v>43160</v>
      </c>
      <c r="G97" s="23">
        <v>5</v>
      </c>
      <c r="H97" s="50">
        <f>IF($I$4=$D97,SUMIFS('Остаток на РЦ'!$M$4:$M$26,'Остаток на РЦ'!$B$4:$B$26,$B97,'Остаток на РЦ'!$K$4:$K$26,$D97,'Остаток на РЦ'!$E$4:$E$26,$E97),0)</f>
        <v>0</v>
      </c>
      <c r="I97" s="51">
        <f>SUMPRODUCT(('потребность от 18 jan'!$L$4:$Q$12)*('потребность от 18 jan'!$L$3:$Q$3=I$5)*('потребность от 18 jan'!$K$4:$K$12=$C$2)*('потребность от 18 jan'!$E$4:$E$12=$A97))</f>
        <v>321.37000000000006</v>
      </c>
      <c r="J97" s="49">
        <f t="shared" si="4"/>
        <v>0</v>
      </c>
      <c r="K97" s="24"/>
      <c r="L97" s="25">
        <f>SUMPRODUCT(('потребность от 18 jan'!$L$4:$Q$12)*('потребность от 18 jan'!$L$3:$Q$3=L$5)*('потребность от 18 jan'!$K$4:$K$12=$C$2)*('потребность от 18 jan'!$E$4:$E$12=$A97))</f>
        <v>203.09800000000004</v>
      </c>
      <c r="M97" s="41">
        <f t="shared" si="6"/>
        <v>203.09800000000004</v>
      </c>
      <c r="N97" s="26"/>
      <c r="O97" s="27">
        <f t="shared" si="5"/>
        <v>203.09800000000004</v>
      </c>
    </row>
    <row r="98" spans="1:15" ht="33.75" x14ac:dyDescent="0.2">
      <c r="A98" s="9"/>
      <c r="B98" s="10" t="str">
        <f t="array" ref="B98">IFERROR(INDEX('Остаток на РЦ'!$B$4:$B$26,SMALL(IF('Остаток на РЦ'!$C$4:$C$26=$A$97,ROW('Остаток на РЦ'!$B$4:$B$26)-3,""),ROW(A2))),"")</f>
        <v>Моддус,КЭ 4х5л (Швейцария,с.г.3 года)</v>
      </c>
      <c r="C98" s="11" t="s">
        <v>72</v>
      </c>
      <c r="D98" s="20" t="str">
        <f t="array" ref="D98">IFERROR(INDEX('Остаток на РЦ'!$K$4:$K$26,SMALL(IF('Остаток на РЦ'!$B$4:$B$26=B98,ROW('Остаток на РЦ'!$K$4:$K$26)-3,""),ROW(B2))),"")</f>
        <v>Тамбов</v>
      </c>
      <c r="E98" s="21">
        <f t="array" ref="E98">IFERROR(INDEX('Остаток на РЦ'!$E$4:$E$26,SMALL(IF('Остаток на РЦ'!$B$4:$B$26=B98,ROW('Остаток на РЦ'!$E$4:$E$26)-3,""),ROW(B2))),"")</f>
        <v>42064</v>
      </c>
      <c r="F98" s="22">
        <f t="array" ref="F98">IFERROR(INDEX('Остаток на РЦ'!$H$4:$H$26,SMALL(IF('Остаток на РЦ'!$B$4:$B$26=B98,ROW('Остаток на РЦ'!$H$4:$H$26)-3,""),ROW(B2))),"")</f>
        <v>43160</v>
      </c>
      <c r="G98" s="14">
        <v>5</v>
      </c>
      <c r="H98" s="48">
        <f>IF($I$4=$D98,SUMIFS('Остаток на РЦ'!$M$4:$M$26,'Остаток на РЦ'!$B$4:$B$26,$B98,'Остаток на РЦ'!$K$4:$K$26,$D98,'Остаток на РЦ'!$E$4:$E$26,$E98),0)</f>
        <v>0</v>
      </c>
      <c r="I98" s="49">
        <f>SUMPRODUCT(('потребность от 18 jan'!$L$4:$Q$12)*('потребность от 18 jan'!$L$3:$Q$3=I$5)*('потребность от 18 jan'!$K$4:$K$12=$C$2)*('потребность от 18 jan'!$E$4:$E$12=$A98))</f>
        <v>0</v>
      </c>
      <c r="J98" s="49">
        <f t="shared" si="4"/>
        <v>0</v>
      </c>
      <c r="K98" s="15"/>
      <c r="L98" s="16">
        <f>SUMPRODUCT(('потребность от 18 jan'!$L$4:$Q$12)*('потребность от 18 jan'!$L$3:$Q$3=L$5)*('потребность от 18 jan'!$K$4:$K$12=$C$2)*('потребность от 18 jan'!$E$4:$E$12=$A98))</f>
        <v>0</v>
      </c>
      <c r="M98" s="40">
        <f t="shared" si="6"/>
        <v>0</v>
      </c>
      <c r="N98" s="17"/>
      <c r="O98" s="18">
        <f t="shared" si="5"/>
        <v>0</v>
      </c>
    </row>
    <row r="99" spans="1:15" ht="33.75" x14ac:dyDescent="0.2">
      <c r="A99" s="9"/>
      <c r="B99" s="10" t="str">
        <f t="array" ref="B99">IFERROR(INDEX('Остаток на РЦ'!$B$4:$B$26,SMALL(IF('Остаток на РЦ'!$C$4:$C$26=$A$97,ROW('Остаток на РЦ'!$B$4:$B$26)-3,""),ROW(A3))),"")</f>
        <v>Моддус,КЭ 4х5л (Швейцария,с.г.3 года)</v>
      </c>
      <c r="C99" s="11" t="s">
        <v>72</v>
      </c>
      <c r="D99" s="20" t="str">
        <f t="array" ref="D99">IFERROR(INDEX('Остаток на РЦ'!$K$4:$K$26,SMALL(IF('Остаток на РЦ'!$B$4:$B$26=B99,ROW('Остаток на РЦ'!$K$4:$K$26)-3,""),ROW(B3))),"")</f>
        <v>Тула</v>
      </c>
      <c r="E99" s="21">
        <f t="array" ref="E99">IFERROR(INDEX('Остаток на РЦ'!$E$4:$E$26,SMALL(IF('Остаток на РЦ'!$B$4:$B$26=B99,ROW('Остаток на РЦ'!$E$4:$E$26)-3,""),ROW(B3))),"")</f>
        <v>42064</v>
      </c>
      <c r="F99" s="22">
        <f t="array" ref="F99">IFERROR(INDEX('Остаток на РЦ'!$H$4:$H$26,SMALL(IF('Остаток на РЦ'!$B$4:$B$26=B99,ROW('Остаток на РЦ'!$H$4:$H$26)-3,""),ROW(B3))),"")</f>
        <v>43160</v>
      </c>
      <c r="G99" s="14">
        <v>5</v>
      </c>
      <c r="H99" s="48">
        <f>IF($I$4=$D99,SUMIFS('Остаток на РЦ'!$M$4:$M$26,'Остаток на РЦ'!$B$4:$B$26,$B99,'Остаток на РЦ'!$K$4:$K$26,$D99,'Остаток на РЦ'!$E$4:$E$26,$E99),0)</f>
        <v>0</v>
      </c>
      <c r="I99" s="49">
        <f>SUMPRODUCT(('потребность от 18 jan'!$L$4:$Q$12)*('потребность от 18 jan'!$L$3:$Q$3=I$5)*('потребность от 18 jan'!$K$4:$K$12=$C$2)*('потребность от 18 jan'!$E$4:$E$12=$A99))</f>
        <v>0</v>
      </c>
      <c r="J99" s="49">
        <f t="shared" si="4"/>
        <v>0</v>
      </c>
      <c r="K99" s="15"/>
      <c r="L99" s="16">
        <f>SUMPRODUCT(('потребность от 18 jan'!$L$4:$Q$12)*('потребность от 18 jan'!$L$3:$Q$3=L$5)*('потребность от 18 jan'!$K$4:$K$12=$C$2)*('потребность от 18 jan'!$E$4:$E$12=$A99))</f>
        <v>0</v>
      </c>
      <c r="M99" s="40">
        <f t="shared" si="6"/>
        <v>0</v>
      </c>
      <c r="N99" s="17"/>
      <c r="O99" s="18">
        <f t="shared" si="5"/>
        <v>0</v>
      </c>
    </row>
    <row r="100" spans="1:15" ht="33.75" x14ac:dyDescent="0.2">
      <c r="A100" s="9"/>
      <c r="B100" s="10" t="str">
        <f t="array" ref="B100">IFERROR(INDEX('Остаток на РЦ'!$B$4:$B$26,SMALL(IF('Остаток на РЦ'!$C$4:$C$26=$A$97,ROW('Остаток на РЦ'!$B$4:$B$26)-3,""),ROW(A4))),"")</f>
        <v>Моддус,КЭ 4х5л (Швейцария,с.г.3 года)</v>
      </c>
      <c r="C100" s="11" t="s">
        <v>72</v>
      </c>
      <c r="D100" s="20" t="str">
        <f t="array" ref="D100">IFERROR(INDEX('Остаток на РЦ'!$K$4:$K$26,SMALL(IF('Остаток на РЦ'!$B$4:$B$26=B100,ROW('Остаток на РЦ'!$K$4:$K$26)-3,""),ROW(B4))),"")</f>
        <v>Тамбов</v>
      </c>
      <c r="E100" s="21">
        <f t="array" ref="E100">IFERROR(INDEX('Остаток на РЦ'!$E$4:$E$26,SMALL(IF('Остаток на РЦ'!$B$4:$B$26=B100,ROW('Остаток на РЦ'!$E$4:$E$26)-3,""),ROW(B4))),"")</f>
        <v>42095</v>
      </c>
      <c r="F100" s="22">
        <f t="array" ref="F100">IFERROR(INDEX('Остаток на РЦ'!$H$4:$H$26,SMALL(IF('Остаток на РЦ'!$B$4:$B$26=B100,ROW('Остаток на РЦ'!$H$4:$H$26)-3,""),ROW(B4))),"")</f>
        <v>43191</v>
      </c>
      <c r="G100" s="14">
        <v>5</v>
      </c>
      <c r="H100" s="48">
        <f>IF($I$4=$D100,SUMIFS('Остаток на РЦ'!$M$4:$M$26,'Остаток на РЦ'!$B$4:$B$26,$B100,'Остаток на РЦ'!$K$4:$K$26,$D100,'Остаток на РЦ'!$E$4:$E$26,$E100),0)</f>
        <v>0</v>
      </c>
      <c r="I100" s="49">
        <f>SUMPRODUCT(('потребность от 18 jan'!$L$4:$Q$12)*('потребность от 18 jan'!$L$3:$Q$3=I$5)*('потребность от 18 jan'!$K$4:$K$12=$C$2)*('потребность от 18 jan'!$E$4:$E$12=$A100))</f>
        <v>0</v>
      </c>
      <c r="J100" s="49">
        <f t="shared" si="4"/>
        <v>0</v>
      </c>
      <c r="K100" s="15"/>
      <c r="L100" s="16">
        <f>SUMPRODUCT(('потребность от 18 jan'!$L$4:$Q$12)*('потребность от 18 jan'!$L$3:$Q$3=L$5)*('потребность от 18 jan'!$K$4:$K$12=$C$2)*('потребность от 18 jan'!$E$4:$E$12=$A100))</f>
        <v>0</v>
      </c>
      <c r="M100" s="40">
        <f t="shared" si="6"/>
        <v>0</v>
      </c>
      <c r="N100" s="17"/>
      <c r="O100" s="18">
        <f t="shared" si="5"/>
        <v>0</v>
      </c>
    </row>
    <row r="101" spans="1:15" ht="33.75" x14ac:dyDescent="0.2">
      <c r="A101" s="9"/>
      <c r="B101" s="10" t="str">
        <f t="array" ref="B101">IFERROR(INDEX('Остаток на РЦ'!$B$4:$B$26,SMALL(IF('Остаток на РЦ'!$C$4:$C$26=$A$97,ROW('Остаток на РЦ'!$B$4:$B$26)-3,""),ROW(A5))),"")</f>
        <v>Моддус,КЭ 4х5л (Швейцария,с.г.3 года)</v>
      </c>
      <c r="C101" s="11" t="s">
        <v>72</v>
      </c>
      <c r="D101" s="20" t="str">
        <f t="array" ref="D101">IFERROR(INDEX('Остаток на РЦ'!$K$4:$K$26,SMALL(IF('Остаток на РЦ'!$B$4:$B$26=B101,ROW('Остаток на РЦ'!$K$4:$K$26)-3,""),ROW(B5))),"")</f>
        <v>Курск</v>
      </c>
      <c r="E101" s="21">
        <f t="array" ref="E101">IFERROR(INDEX('Остаток на РЦ'!$E$4:$E$26,SMALL(IF('Остаток на РЦ'!$B$4:$B$26=B101,ROW('Остаток на РЦ'!$E$4:$E$26)-3,""),ROW(B5))),"")</f>
        <v>42430</v>
      </c>
      <c r="F101" s="22">
        <f t="array" ref="F101">IFERROR(INDEX('Остаток на РЦ'!$H$4:$H$26,SMALL(IF('Остаток на РЦ'!$B$4:$B$26=B101,ROW('Остаток на РЦ'!$H$4:$H$26)-3,""),ROW(B5))),"")</f>
        <v>43525</v>
      </c>
      <c r="G101" s="14">
        <v>5</v>
      </c>
      <c r="H101" s="48">
        <f>IF($I$4=$D101,SUMIFS('Остаток на РЦ'!$M$4:$M$26,'Остаток на РЦ'!$B$4:$B$26,$B101,'Остаток на РЦ'!$K$4:$K$26,$D101,'Остаток на РЦ'!$E$4:$E$26,$E101),0)</f>
        <v>20</v>
      </c>
      <c r="I101" s="49">
        <f>SUMPRODUCT(('потребность от 18 jan'!$L$4:$Q$12)*('потребность от 18 jan'!$L$3:$Q$3=I$5)*('потребность от 18 jan'!$K$4:$K$12=$C$2)*('потребность от 18 jan'!$E$4:$E$12=$A101))</f>
        <v>0</v>
      </c>
      <c r="J101" s="49">
        <f t="shared" si="4"/>
        <v>20</v>
      </c>
      <c r="K101" s="15"/>
      <c r="L101" s="16">
        <f>SUMPRODUCT(('потребность от 18 jan'!$L$4:$Q$12)*('потребность от 18 jan'!$L$3:$Q$3=L$5)*('потребность от 18 jan'!$K$4:$K$12=$C$2)*('потребность от 18 jan'!$E$4:$E$12=$A101))</f>
        <v>0</v>
      </c>
      <c r="M101" s="40">
        <f t="shared" si="6"/>
        <v>0</v>
      </c>
      <c r="N101" s="17"/>
      <c r="O101" s="18">
        <f t="shared" si="5"/>
        <v>0</v>
      </c>
    </row>
    <row r="102" spans="1:15" x14ac:dyDescent="0.2">
      <c r="A102" s="9"/>
      <c r="B102" s="10" t="str">
        <f t="array" ref="B102">IFERROR(INDEX('Остаток на РЦ'!$B$4:$B$26,SMALL(IF('Остаток на РЦ'!$C$4:$C$26=$A$97,ROW('Остаток на РЦ'!$B$4:$B$26)-3,""),ROW(#REF!))),"")</f>
        <v/>
      </c>
      <c r="C102" s="11" t="s">
        <v>72</v>
      </c>
      <c r="D102" s="20" t="str">
        <f t="array" ref="D102">IFERROR(INDEX('Остаток на РЦ'!$K$4:$K$26,SMALL(IF('Остаток на РЦ'!$B$4:$B$26=B102,ROW('Остаток на РЦ'!$K$4:$K$26)-3,""),ROW(#REF!))),"")</f>
        <v/>
      </c>
      <c r="E102" s="21" t="str">
        <f t="array" ref="E102">IFERROR(INDEX('Остаток на РЦ'!$E$4:$E$26,SMALL(IF('Остаток на РЦ'!$B$4:$B$26=B102,ROW('Остаток на РЦ'!$E$4:$E$26)-3,""),ROW(#REF!))),"")</f>
        <v/>
      </c>
      <c r="F102" s="22" t="str">
        <f t="array" ref="F102">IFERROR(INDEX('Остаток на РЦ'!$H$4:$H$26,SMALL(IF('Остаток на РЦ'!$B$4:$B$26=B102,ROW('Остаток на РЦ'!$H$4:$H$26)-3,""),ROW(#REF!))),"")</f>
        <v/>
      </c>
      <c r="G102" s="14">
        <v>5</v>
      </c>
      <c r="H102" s="48">
        <f>IF($I$4=$D102,SUMIFS('Остаток на РЦ'!$M$4:$M$26,'Остаток на РЦ'!$B$4:$B$26,$B102,'Остаток на РЦ'!$K$4:$K$26,$D102,'Остаток на РЦ'!$E$4:$E$26,$E102),0)</f>
        <v>0</v>
      </c>
      <c r="I102" s="49">
        <f>SUMPRODUCT(('потребность от 18 jan'!$L$4:$Q$12)*('потребность от 18 jan'!$L$3:$Q$3=I$5)*('потребность от 18 jan'!$K$4:$K$12=$C$2)*('потребность от 18 jan'!$E$4:$E$12=$A102))</f>
        <v>0</v>
      </c>
      <c r="J102" s="49">
        <f t="shared" si="4"/>
        <v>0</v>
      </c>
      <c r="K102" s="15"/>
      <c r="L102" s="16">
        <f>SUMPRODUCT(('потребность от 18 jan'!$L$4:$Q$12)*('потребность от 18 jan'!$L$3:$Q$3=L$5)*('потребность от 18 jan'!$K$4:$K$12=$C$2)*('потребность от 18 jan'!$E$4:$E$12=$A102))</f>
        <v>0</v>
      </c>
      <c r="M102" s="40">
        <f t="shared" si="6"/>
        <v>0</v>
      </c>
      <c r="N102" s="17"/>
      <c r="O102" s="18">
        <f t="shared" si="5"/>
        <v>0</v>
      </c>
    </row>
    <row r="103" spans="1:15" x14ac:dyDescent="0.2">
      <c r="A103" s="9"/>
      <c r="B103" s="10" t="str">
        <f t="array" ref="B103">IFERROR(INDEX('Остаток на РЦ'!$B$4:$B$26,SMALL(IF('Остаток на РЦ'!$C$4:$C$26=$A$97,ROW('Остаток на РЦ'!$B$4:$B$26)-3,""),ROW(A6))),"")</f>
        <v/>
      </c>
      <c r="C103" s="11" t="s">
        <v>72</v>
      </c>
      <c r="D103" s="20" t="str">
        <f t="array" ref="D103">IFERROR(INDEX('Остаток на РЦ'!$K$4:$K$26,SMALL(IF('Остаток на РЦ'!$B$4:$B$26=B103,ROW('Остаток на РЦ'!$K$4:$K$26)-3,""),ROW(B6))),"")</f>
        <v/>
      </c>
      <c r="E103" s="21" t="str">
        <f t="array" ref="E103">IFERROR(INDEX('Остаток на РЦ'!$E$4:$E$26,SMALL(IF('Остаток на РЦ'!$B$4:$B$26=B103,ROW('Остаток на РЦ'!$E$4:$E$26)-3,""),ROW(B6))),"")</f>
        <v/>
      </c>
      <c r="F103" s="22" t="str">
        <f t="array" ref="F103">IFERROR(INDEX('Остаток на РЦ'!$H$4:$H$26,SMALL(IF('Остаток на РЦ'!$B$4:$B$26=B103,ROW('Остаток на РЦ'!$H$4:$H$26)-3,""),ROW(B6))),"")</f>
        <v/>
      </c>
      <c r="G103" s="14">
        <v>5</v>
      </c>
      <c r="H103" s="48">
        <f>IF($I$4=$D103,SUMIFS('Остаток на РЦ'!$M$4:$M$26,'Остаток на РЦ'!$B$4:$B$26,$B103,'Остаток на РЦ'!$K$4:$K$26,$D103,'Остаток на РЦ'!$E$4:$E$26,$E103),0)</f>
        <v>0</v>
      </c>
      <c r="I103" s="49">
        <f>SUMPRODUCT(('потребность от 18 jan'!$L$4:$Q$12)*('потребность от 18 jan'!$L$3:$Q$3=I$5)*('потребность от 18 jan'!$K$4:$K$12=$C$2)*('потребность от 18 jan'!$E$4:$E$12=$A103))</f>
        <v>0</v>
      </c>
      <c r="J103" s="49">
        <f t="shared" si="4"/>
        <v>0</v>
      </c>
      <c r="K103" s="15"/>
      <c r="L103" s="16">
        <f>SUMPRODUCT(('потребность от 18 jan'!$L$4:$Q$12)*('потребность от 18 jan'!$L$3:$Q$3=L$5)*('потребность от 18 jan'!$K$4:$K$12=$C$2)*('потребность от 18 jan'!$E$4:$E$12=$A103))</f>
        <v>0</v>
      </c>
      <c r="M103" s="40">
        <f t="shared" si="6"/>
        <v>0</v>
      </c>
      <c r="N103" s="17"/>
      <c r="O103" s="18">
        <f t="shared" si="5"/>
        <v>0</v>
      </c>
    </row>
    <row r="104" spans="1:15" x14ac:dyDescent="0.2">
      <c r="A104" s="9"/>
      <c r="B104" s="10" t="str">
        <f t="array" ref="B104">IFERROR(INDEX('Остаток на РЦ'!$B$4:$B$26,SMALL(IF('Остаток на РЦ'!$C$4:$C$26=$A$97,ROW('Остаток на РЦ'!$B$4:$B$26)-3,""),ROW(A7))),"")</f>
        <v/>
      </c>
      <c r="C104" s="11" t="s">
        <v>72</v>
      </c>
      <c r="D104" s="20" t="str">
        <f t="array" ref="D104">IFERROR(INDEX('Остаток на РЦ'!$K$4:$K$26,SMALL(IF('Остаток на РЦ'!$B$4:$B$26=B104,ROW('Остаток на РЦ'!$K$4:$K$26)-3,""),ROW(B7))),"")</f>
        <v/>
      </c>
      <c r="E104" s="21" t="str">
        <f t="array" ref="E104">IFERROR(INDEX('Остаток на РЦ'!$E$4:$E$26,SMALL(IF('Остаток на РЦ'!$B$4:$B$26=B104,ROW('Остаток на РЦ'!$E$4:$E$26)-3,""),ROW(B7))),"")</f>
        <v/>
      </c>
      <c r="F104" s="22" t="str">
        <f t="array" ref="F104">IFERROR(INDEX('Остаток на РЦ'!$H$4:$H$26,SMALL(IF('Остаток на РЦ'!$B$4:$B$26=B104,ROW('Остаток на РЦ'!$H$4:$H$26)-3,""),ROW(B7))),"")</f>
        <v/>
      </c>
      <c r="G104" s="14">
        <v>5</v>
      </c>
      <c r="H104" s="48">
        <f>IF($I$4=$D104,SUMIFS('Остаток на РЦ'!$M$4:$M$26,'Остаток на РЦ'!$B$4:$B$26,$B104,'Остаток на РЦ'!$K$4:$K$26,$D104,'Остаток на РЦ'!$E$4:$E$26,$E104),0)</f>
        <v>0</v>
      </c>
      <c r="I104" s="49">
        <f>SUMPRODUCT(('потребность от 18 jan'!$L$4:$Q$12)*('потребность от 18 jan'!$L$3:$Q$3=I$5)*('потребность от 18 jan'!$K$4:$K$12=$C$2)*('потребность от 18 jan'!$E$4:$E$12=$A104))</f>
        <v>0</v>
      </c>
      <c r="J104" s="49">
        <f t="shared" si="4"/>
        <v>0</v>
      </c>
      <c r="K104" s="15"/>
      <c r="L104" s="16">
        <f>SUMPRODUCT(('потребность от 18 jan'!$L$4:$Q$12)*('потребность от 18 jan'!$L$3:$Q$3=L$5)*('потребность от 18 jan'!$K$4:$K$12=$C$2)*('потребность от 18 jan'!$E$4:$E$12=$A104))</f>
        <v>0</v>
      </c>
      <c r="M104" s="40">
        <f t="shared" si="6"/>
        <v>0</v>
      </c>
      <c r="N104" s="17"/>
      <c r="O104" s="18">
        <f t="shared" si="5"/>
        <v>0</v>
      </c>
    </row>
    <row r="105" spans="1:15" x14ac:dyDescent="0.2">
      <c r="A105" s="9"/>
      <c r="B105" s="10" t="str">
        <f t="array" ref="B105">IFERROR(INDEX('Остаток на РЦ'!$B$4:$B$26,SMALL(IF('Остаток на РЦ'!$C$4:$C$26=$A$97,ROW('Остаток на РЦ'!$B$4:$B$26)-3,""),ROW(A8))),"")</f>
        <v/>
      </c>
      <c r="C105" s="11" t="s">
        <v>72</v>
      </c>
      <c r="D105" s="20" t="str">
        <f t="array" ref="D105">IFERROR(INDEX('Остаток на РЦ'!$K$4:$K$26,SMALL(IF('Остаток на РЦ'!$B$4:$B$26=B105,ROW('Остаток на РЦ'!$K$4:$K$26)-3,""),ROW(B8))),"")</f>
        <v/>
      </c>
      <c r="E105" s="21" t="str">
        <f t="array" ref="E105">IFERROR(INDEX('Остаток на РЦ'!$E$4:$E$26,SMALL(IF('Остаток на РЦ'!$B$4:$B$26=B105,ROW('Остаток на РЦ'!$E$4:$E$26)-3,""),ROW(B8))),"")</f>
        <v/>
      </c>
      <c r="F105" s="22" t="str">
        <f t="array" ref="F105">IFERROR(INDEX('Остаток на РЦ'!$H$4:$H$26,SMALL(IF('Остаток на РЦ'!$B$4:$B$26=B105,ROW('Остаток на РЦ'!$H$4:$H$26)-3,""),ROW(B8))),"")</f>
        <v/>
      </c>
      <c r="G105" s="14">
        <v>5</v>
      </c>
      <c r="H105" s="48">
        <f>IF($I$4=$D105,SUMIFS('Остаток на РЦ'!$M$4:$M$26,'Остаток на РЦ'!$B$4:$B$26,$B105,'Остаток на РЦ'!$K$4:$K$26,$D105,'Остаток на РЦ'!$E$4:$E$26,$E105),0)</f>
        <v>0</v>
      </c>
      <c r="I105" s="49">
        <f>SUMPRODUCT(('потребность от 18 jan'!$L$4:$Q$12)*('потребность от 18 jan'!$L$3:$Q$3=I$5)*('потребность от 18 jan'!$K$4:$K$12=$C$2)*('потребность от 18 jan'!$E$4:$E$12=$A105))</f>
        <v>0</v>
      </c>
      <c r="J105" s="49">
        <f t="shared" si="4"/>
        <v>0</v>
      </c>
      <c r="K105" s="15"/>
      <c r="L105" s="16">
        <f>SUMPRODUCT(('потребность от 18 jan'!$L$4:$Q$12)*('потребность от 18 jan'!$L$3:$Q$3=L$5)*('потребность от 18 jan'!$K$4:$K$12=$C$2)*('потребность от 18 jan'!$E$4:$E$12=$A105))</f>
        <v>0</v>
      </c>
      <c r="M105" s="40">
        <f t="shared" si="6"/>
        <v>0</v>
      </c>
      <c r="N105" s="17"/>
      <c r="O105" s="18">
        <f t="shared" si="5"/>
        <v>0</v>
      </c>
    </row>
    <row r="106" spans="1:15" x14ac:dyDescent="0.2">
      <c r="A106" s="9"/>
      <c r="B106" s="10" t="str">
        <f t="array" ref="B106">IFERROR(INDEX('Остаток на РЦ'!$B$4:$B$26,SMALL(IF('Остаток на РЦ'!$C$4:$C$26=$A$97,ROW('Остаток на РЦ'!$B$4:$B$26)-3,""),ROW(A9))),"")</f>
        <v/>
      </c>
      <c r="C106" s="11" t="s">
        <v>72</v>
      </c>
      <c r="D106" s="20" t="str">
        <f t="array" ref="D106">IFERROR(INDEX('Остаток на РЦ'!$K$4:$K$26,SMALL(IF('Остаток на РЦ'!$B$4:$B$26=B106,ROW('Остаток на РЦ'!$K$4:$K$26)-3,""),ROW(B9))),"")</f>
        <v/>
      </c>
      <c r="E106" s="21" t="str">
        <f t="array" ref="E106">IFERROR(INDEX('Остаток на РЦ'!$E$4:$E$26,SMALL(IF('Остаток на РЦ'!$B$4:$B$26=B106,ROW('Остаток на РЦ'!$E$4:$E$26)-3,""),ROW(B9))),"")</f>
        <v/>
      </c>
      <c r="F106" s="22" t="str">
        <f t="array" ref="F106">IFERROR(INDEX('Остаток на РЦ'!$H$4:$H$26,SMALL(IF('Остаток на РЦ'!$B$4:$B$26=B106,ROW('Остаток на РЦ'!$H$4:$H$26)-3,""),ROW(B9))),"")</f>
        <v/>
      </c>
      <c r="G106" s="14">
        <v>5</v>
      </c>
      <c r="H106" s="48">
        <f>IF($I$4=$D106,SUMIFS('Остаток на РЦ'!$M$4:$M$26,'Остаток на РЦ'!$B$4:$B$26,$B106,'Остаток на РЦ'!$K$4:$K$26,$D106,'Остаток на РЦ'!$E$4:$E$26,$E106),0)</f>
        <v>0</v>
      </c>
      <c r="I106" s="49">
        <f>SUMPRODUCT(('потребность от 18 jan'!$L$4:$Q$12)*('потребность от 18 jan'!$L$3:$Q$3=I$5)*('потребность от 18 jan'!$K$4:$K$12=$C$2)*('потребность от 18 jan'!$E$4:$E$12=$A106))</f>
        <v>0</v>
      </c>
      <c r="J106" s="49">
        <f t="shared" si="4"/>
        <v>0</v>
      </c>
      <c r="K106" s="15"/>
      <c r="L106" s="16">
        <f>SUMPRODUCT(('потребность от 18 jan'!$L$4:$Q$12)*('потребность от 18 jan'!$L$3:$Q$3=L$5)*('потребность от 18 jan'!$K$4:$K$12=$C$2)*('потребность от 18 jan'!$E$4:$E$12=$A106))</f>
        <v>0</v>
      </c>
      <c r="M106" s="40">
        <f t="shared" si="6"/>
        <v>0</v>
      </c>
      <c r="N106" s="17"/>
      <c r="O106" s="18">
        <f t="shared" si="5"/>
        <v>0</v>
      </c>
    </row>
    <row r="107" spans="1:15" x14ac:dyDescent="0.2">
      <c r="A107" s="9"/>
      <c r="B107" s="10" t="str">
        <f t="array" ref="B107">IFERROR(INDEX('Остаток на РЦ'!$B$4:$B$26,SMALL(IF('Остаток на РЦ'!$C$4:$C$26=$A$97,ROW('Остаток на РЦ'!$B$4:$B$26)-3,""),ROW(A10))),"")</f>
        <v/>
      </c>
      <c r="C107" s="11" t="s">
        <v>72</v>
      </c>
      <c r="D107" s="20" t="str">
        <f t="array" ref="D107">IFERROR(INDEX('Остаток на РЦ'!$K$4:$K$26,SMALL(IF('Остаток на РЦ'!$B$4:$B$26=B107,ROW('Остаток на РЦ'!$K$4:$K$26)-3,""),ROW(B10))),"")</f>
        <v/>
      </c>
      <c r="E107" s="21" t="str">
        <f t="array" ref="E107">IFERROR(INDEX('Остаток на РЦ'!$E$4:$E$26,SMALL(IF('Остаток на РЦ'!$B$4:$B$26=B107,ROW('Остаток на РЦ'!$E$4:$E$26)-3,""),ROW(B10))),"")</f>
        <v/>
      </c>
      <c r="F107" s="22" t="str">
        <f t="array" ref="F107">IFERROR(INDEX('Остаток на РЦ'!$H$4:$H$26,SMALL(IF('Остаток на РЦ'!$B$4:$B$26=B107,ROW('Остаток на РЦ'!$H$4:$H$26)-3,""),ROW(B10))),"")</f>
        <v/>
      </c>
      <c r="G107" s="14">
        <v>5</v>
      </c>
      <c r="H107" s="48">
        <f>IF($I$4=$D107,SUMIFS('Остаток на РЦ'!$M$4:$M$26,'Остаток на РЦ'!$B$4:$B$26,$B107,'Остаток на РЦ'!$K$4:$K$26,$D107,'Остаток на РЦ'!$E$4:$E$26,$E107),0)</f>
        <v>0</v>
      </c>
      <c r="I107" s="49">
        <f>SUMPRODUCT(('потребность от 18 jan'!$L$4:$Q$12)*('потребность от 18 jan'!$L$3:$Q$3=I$5)*('потребность от 18 jan'!$K$4:$K$12=$C$2)*('потребность от 18 jan'!$E$4:$E$12=$A107))</f>
        <v>0</v>
      </c>
      <c r="J107" s="49">
        <f t="shared" si="4"/>
        <v>0</v>
      </c>
      <c r="K107" s="15"/>
      <c r="L107" s="16">
        <f>SUMPRODUCT(('потребность от 18 jan'!$L$4:$Q$12)*('потребность от 18 jan'!$L$3:$Q$3=L$5)*('потребность от 18 jan'!$K$4:$K$12=$C$2)*('потребность от 18 jan'!$E$4:$E$12=$A107))</f>
        <v>0</v>
      </c>
      <c r="M107" s="40">
        <f t="shared" si="6"/>
        <v>0</v>
      </c>
      <c r="N107" s="17"/>
      <c r="O107" s="18">
        <f t="shared" si="5"/>
        <v>0</v>
      </c>
    </row>
    <row r="108" spans="1:15" x14ac:dyDescent="0.2">
      <c r="A108" s="9"/>
      <c r="B108" s="10" t="str">
        <f t="array" ref="B108">IFERROR(INDEX('Остаток на РЦ'!$B$4:$B$26,SMALL(IF('Остаток на РЦ'!$C$4:$C$26=$A$97,ROW('Остаток на РЦ'!$B$4:$B$26)-3,""),ROW(A11))),"")</f>
        <v/>
      </c>
      <c r="C108" s="11" t="s">
        <v>72</v>
      </c>
      <c r="D108" s="20" t="str">
        <f t="array" ref="D108">IFERROR(INDEX('Остаток на РЦ'!$K$4:$K$26,SMALL(IF('Остаток на РЦ'!$B$4:$B$26=B108,ROW('Остаток на РЦ'!$K$4:$K$26)-3,""),ROW(B11))),"")</f>
        <v/>
      </c>
      <c r="E108" s="21" t="str">
        <f t="array" ref="E108">IFERROR(INDEX('Остаток на РЦ'!$E$4:$E$26,SMALL(IF('Остаток на РЦ'!$B$4:$B$26=B108,ROW('Остаток на РЦ'!$E$4:$E$26)-3,""),ROW(B11))),"")</f>
        <v/>
      </c>
      <c r="F108" s="22" t="str">
        <f t="array" ref="F108">IFERROR(INDEX('Остаток на РЦ'!$H$4:$H$26,SMALL(IF('Остаток на РЦ'!$B$4:$B$26=B108,ROW('Остаток на РЦ'!$H$4:$H$26)-3,""),ROW(B11))),"")</f>
        <v/>
      </c>
      <c r="G108" s="14">
        <v>5</v>
      </c>
      <c r="H108" s="48">
        <f>IF($I$4=$D108,SUMIFS('Остаток на РЦ'!$M$4:$M$26,'Остаток на РЦ'!$B$4:$B$26,$B108,'Остаток на РЦ'!$K$4:$K$26,$D108,'Остаток на РЦ'!$E$4:$E$26,$E108),0)</f>
        <v>0</v>
      </c>
      <c r="I108" s="49">
        <f>SUMPRODUCT(('потребность от 18 jan'!$L$4:$Q$12)*('потребность от 18 jan'!$L$3:$Q$3=I$5)*('потребность от 18 jan'!$K$4:$K$12=$C$2)*('потребность от 18 jan'!$E$4:$E$12=$A108))</f>
        <v>0</v>
      </c>
      <c r="J108" s="49">
        <f t="shared" si="4"/>
        <v>0</v>
      </c>
      <c r="K108" s="15"/>
      <c r="L108" s="16">
        <f>SUMPRODUCT(('потребность от 18 jan'!$L$4:$Q$12)*('потребность от 18 jan'!$L$3:$Q$3=L$5)*('потребность от 18 jan'!$K$4:$K$12=$C$2)*('потребность от 18 jan'!$E$4:$E$12=$A108))</f>
        <v>0</v>
      </c>
      <c r="M108" s="40">
        <f t="shared" si="6"/>
        <v>0</v>
      </c>
      <c r="N108" s="17"/>
      <c r="O108" s="18">
        <f t="shared" si="5"/>
        <v>0</v>
      </c>
    </row>
    <row r="109" spans="1:15" x14ac:dyDescent="0.2">
      <c r="A109" s="9"/>
      <c r="B109" s="10" t="str">
        <f t="array" ref="B109">IFERROR(INDEX('Остаток на РЦ'!$B$4:$B$26,SMALL(IF('Остаток на РЦ'!$C$4:$C$26=$A$97,ROW('Остаток на РЦ'!$B$4:$B$26)-3,""),ROW(A12))),"")</f>
        <v/>
      </c>
      <c r="C109" s="11" t="s">
        <v>72</v>
      </c>
      <c r="D109" s="20" t="str">
        <f t="array" ref="D109">IFERROR(INDEX('Остаток на РЦ'!$K$4:$K$26,SMALL(IF('Остаток на РЦ'!$B$4:$B$26=B109,ROW('Остаток на РЦ'!$K$4:$K$26)-3,""),ROW(B12))),"")</f>
        <v/>
      </c>
      <c r="E109" s="21" t="str">
        <f t="array" ref="E109">IFERROR(INDEX('Остаток на РЦ'!$E$4:$E$26,SMALL(IF('Остаток на РЦ'!$B$4:$B$26=B109,ROW('Остаток на РЦ'!$E$4:$E$26)-3,""),ROW(B12))),"")</f>
        <v/>
      </c>
      <c r="F109" s="22" t="str">
        <f t="array" ref="F109">IFERROR(INDEX('Остаток на РЦ'!$H$4:$H$26,SMALL(IF('Остаток на РЦ'!$B$4:$B$26=B109,ROW('Остаток на РЦ'!$H$4:$H$26)-3,""),ROW(B12))),"")</f>
        <v/>
      </c>
      <c r="G109" s="14">
        <v>5</v>
      </c>
      <c r="H109" s="48">
        <f>IF($I$4=$D109,SUMIFS('Остаток на РЦ'!$M$4:$M$26,'Остаток на РЦ'!$B$4:$B$26,$B109,'Остаток на РЦ'!$K$4:$K$26,$D109,'Остаток на РЦ'!$E$4:$E$26,$E109),0)</f>
        <v>0</v>
      </c>
      <c r="I109" s="49">
        <f>SUMPRODUCT(('потребность от 18 jan'!$L$4:$Q$12)*('потребность от 18 jan'!$L$3:$Q$3=I$5)*('потребность от 18 jan'!$K$4:$K$12=$C$2)*('потребность от 18 jan'!$E$4:$E$12=$A109))</f>
        <v>0</v>
      </c>
      <c r="J109" s="49">
        <f t="shared" si="4"/>
        <v>0</v>
      </c>
      <c r="K109" s="15"/>
      <c r="L109" s="16">
        <f>SUMPRODUCT(('потребность от 18 jan'!$L$4:$Q$12)*('потребность от 18 jan'!$L$3:$Q$3=L$5)*('потребность от 18 jan'!$K$4:$K$12=$C$2)*('потребность от 18 jan'!$E$4:$E$12=$A109))</f>
        <v>0</v>
      </c>
      <c r="M109" s="40">
        <f t="shared" si="6"/>
        <v>0</v>
      </c>
      <c r="N109" s="17"/>
      <c r="O109" s="18">
        <f t="shared" si="5"/>
        <v>0</v>
      </c>
    </row>
    <row r="110" spans="1:15" x14ac:dyDescent="0.2">
      <c r="A110" s="9"/>
      <c r="B110" s="10" t="str">
        <f t="array" ref="B110">IFERROR(INDEX('Остаток на РЦ'!$B$4:$B$26,SMALL(IF('Остаток на РЦ'!$C$4:$C$26=$A$97,ROW('Остаток на РЦ'!$B$4:$B$26)-3,""),ROW(A13))),"")</f>
        <v/>
      </c>
      <c r="C110" s="11" t="s">
        <v>72</v>
      </c>
      <c r="D110" s="20" t="str">
        <f t="array" ref="D110">IFERROR(INDEX('Остаток на РЦ'!$K$4:$K$26,SMALL(IF('Остаток на РЦ'!$B$4:$B$26=B110,ROW('Остаток на РЦ'!$K$4:$K$26)-3,""),ROW(B13))),"")</f>
        <v/>
      </c>
      <c r="E110" s="21" t="str">
        <f t="array" ref="E110">IFERROR(INDEX('Остаток на РЦ'!$E$4:$E$26,SMALL(IF('Остаток на РЦ'!$B$4:$B$26=B110,ROW('Остаток на РЦ'!$E$4:$E$26)-3,""),ROW(B13))),"")</f>
        <v/>
      </c>
      <c r="F110" s="22" t="str">
        <f t="array" ref="F110">IFERROR(INDEX('Остаток на РЦ'!$H$4:$H$26,SMALL(IF('Остаток на РЦ'!$B$4:$B$26=B110,ROW('Остаток на РЦ'!$H$4:$H$26)-3,""),ROW(B13))),"")</f>
        <v/>
      </c>
      <c r="G110" s="14">
        <v>5</v>
      </c>
      <c r="H110" s="48">
        <f>IF($I$4=$D110,SUMIFS('Остаток на РЦ'!$M$4:$M$26,'Остаток на РЦ'!$B$4:$B$26,$B110,'Остаток на РЦ'!$K$4:$K$26,$D110,'Остаток на РЦ'!$E$4:$E$26,$E110),0)</f>
        <v>0</v>
      </c>
      <c r="I110" s="49">
        <f>SUMPRODUCT(('потребность от 18 jan'!$L$4:$Q$12)*('потребность от 18 jan'!$L$3:$Q$3=I$5)*('потребность от 18 jan'!$K$4:$K$12=$C$2)*('потребность от 18 jan'!$E$4:$E$12=$A110))</f>
        <v>0</v>
      </c>
      <c r="J110" s="49">
        <f t="shared" si="4"/>
        <v>0</v>
      </c>
      <c r="K110" s="15"/>
      <c r="L110" s="16">
        <f>SUMPRODUCT(('потребность от 18 jan'!$L$4:$Q$12)*('потребность от 18 jan'!$L$3:$Q$3=L$5)*('потребность от 18 jan'!$K$4:$K$12=$C$2)*('потребность от 18 jan'!$E$4:$E$12=$A110))</f>
        <v>0</v>
      </c>
      <c r="M110" s="40">
        <f t="shared" si="6"/>
        <v>0</v>
      </c>
      <c r="N110" s="17"/>
      <c r="O110" s="18">
        <f t="shared" si="5"/>
        <v>0</v>
      </c>
    </row>
    <row r="111" spans="1:15" x14ac:dyDescent="0.2">
      <c r="A111" s="9"/>
      <c r="B111" s="10" t="str">
        <f t="array" ref="B111">IFERROR(INDEX('Остаток на РЦ'!$B$4:$B$26,SMALL(IF('Остаток на РЦ'!$C$4:$C$26=$A$97,ROW('Остаток на РЦ'!$B$4:$B$26)-3,""),ROW(A14))),"")</f>
        <v/>
      </c>
      <c r="C111" s="11" t="s">
        <v>72</v>
      </c>
      <c r="D111" s="20" t="str">
        <f t="array" ref="D111">IFERROR(INDEX('Остаток на РЦ'!$K$4:$K$26,SMALL(IF('Остаток на РЦ'!$B$4:$B$26=B111,ROW('Остаток на РЦ'!$K$4:$K$26)-3,""),ROW(B14))),"")</f>
        <v/>
      </c>
      <c r="E111" s="21" t="str">
        <f t="array" ref="E111">IFERROR(INDEX('Остаток на РЦ'!$E$4:$E$26,SMALL(IF('Остаток на РЦ'!$B$4:$B$26=B111,ROW('Остаток на РЦ'!$E$4:$E$26)-3,""),ROW(B14))),"")</f>
        <v/>
      </c>
      <c r="F111" s="22" t="str">
        <f t="array" ref="F111">IFERROR(INDEX('Остаток на РЦ'!$H$4:$H$26,SMALL(IF('Остаток на РЦ'!$B$4:$B$26=B111,ROW('Остаток на РЦ'!$H$4:$H$26)-3,""),ROW(B14))),"")</f>
        <v/>
      </c>
      <c r="G111" s="14">
        <v>5</v>
      </c>
      <c r="H111" s="48">
        <f>IF($I$4=$D111,SUMIFS('Остаток на РЦ'!$M$4:$M$26,'Остаток на РЦ'!$B$4:$B$26,$B111,'Остаток на РЦ'!$K$4:$K$26,$D111,'Остаток на РЦ'!$E$4:$E$26,$E111),0)</f>
        <v>0</v>
      </c>
      <c r="I111" s="49">
        <f>SUMPRODUCT(('потребность от 18 jan'!$L$4:$Q$12)*('потребность от 18 jan'!$L$3:$Q$3=I$5)*('потребность от 18 jan'!$K$4:$K$12=$C$2)*('потребность от 18 jan'!$E$4:$E$12=$A111))</f>
        <v>0</v>
      </c>
      <c r="J111" s="49">
        <f t="shared" si="4"/>
        <v>0</v>
      </c>
      <c r="K111" s="15"/>
      <c r="L111" s="16">
        <f>SUMPRODUCT(('потребность от 18 jan'!$L$4:$Q$12)*('потребность от 18 jan'!$L$3:$Q$3=L$5)*('потребность от 18 jan'!$K$4:$K$12=$C$2)*('потребность от 18 jan'!$E$4:$E$12=$A111))</f>
        <v>0</v>
      </c>
      <c r="M111" s="40">
        <f t="shared" si="6"/>
        <v>0</v>
      </c>
      <c r="N111" s="17"/>
      <c r="O111" s="18">
        <f t="shared" si="5"/>
        <v>0</v>
      </c>
    </row>
    <row r="112" spans="1:15" x14ac:dyDescent="0.2">
      <c r="A112" s="9">
        <v>0</v>
      </c>
      <c r="B112" s="10" t="str">
        <f t="array" ref="B112">IFERROR(INDEX('Остаток на РЦ'!$B$4:$B$26,SMALL(IF('Остаток на РЦ'!$C$4:$C$26=$A$112,ROW('Остаток на РЦ'!$B$4:$B$26)-3,""),ROW(A1))),"")</f>
        <v/>
      </c>
      <c r="C112" s="11" t="s">
        <v>35</v>
      </c>
      <c r="D112" s="20" t="str">
        <f t="array" ref="D112">IFERROR(INDEX('Остаток на РЦ'!$K$4:$K$26,SMALL(IF('Остаток на РЦ'!$B$4:$B$26=B112,ROW('Остаток на РЦ'!$K$4:$K$26)-3,""),ROW(B1))),"")</f>
        <v/>
      </c>
      <c r="E112" s="21" t="str">
        <f t="array" ref="E112">IFERROR(INDEX('Остаток на РЦ'!$E$4:$E$26,SMALL(IF('Остаток на РЦ'!$B$4:$B$26=B112,ROW('Остаток на РЦ'!$E$4:$E$26)-3,""),ROW(B1))),"")</f>
        <v/>
      </c>
      <c r="F112" s="22" t="str">
        <f t="array" ref="F112">IFERROR(INDEX('Остаток на РЦ'!$H$4:$H$26,SMALL(IF('Остаток на РЦ'!$B$4:$B$26=B112,ROW('Остаток на РЦ'!$H$4:$H$26)-3,""),ROW(B1))),"")</f>
        <v/>
      </c>
      <c r="G112" s="14">
        <v>5</v>
      </c>
      <c r="H112" s="48">
        <f>IF($I$4=$D112,SUMIFS('Остаток на РЦ'!$M$4:$M$26,'Остаток на РЦ'!$B$4:$B$26,$B112,'Остаток на РЦ'!$K$4:$K$26,$D112,'Остаток на РЦ'!$E$4:$E$26,$E112),0)</f>
        <v>0</v>
      </c>
      <c r="I112" s="49">
        <f>SUMPRODUCT(('потребность от 18 jan'!$L$4:$Q$12)*('потребность от 18 jan'!$L$3:$Q$3=I$5)*('потребность от 18 jan'!$K$4:$K$12=$C$2)*('потребность от 18 jan'!$E$4:$E$12=$A112))</f>
        <v>0</v>
      </c>
      <c r="J112" s="49">
        <f t="shared" si="4"/>
        <v>0</v>
      </c>
      <c r="K112" s="15"/>
      <c r="L112" s="16">
        <f>SUMPRODUCT(('потребность от 18 jan'!$L$4:$Q$12)*('потребность от 18 jan'!$L$3:$Q$3=L$5)*('потребность от 18 jan'!$K$4:$K$12=$C$2)*('потребность от 18 jan'!$E$4:$E$12=$A112))</f>
        <v>0</v>
      </c>
      <c r="M112" s="40">
        <f t="shared" si="6"/>
        <v>0</v>
      </c>
      <c r="N112" s="17"/>
      <c r="O112" s="18">
        <f t="shared" si="5"/>
        <v>0</v>
      </c>
    </row>
    <row r="113" spans="1:15" x14ac:dyDescent="0.2">
      <c r="A113" s="9"/>
      <c r="B113" s="10" t="str">
        <f t="array" ref="B113">IFERROR(INDEX('Остаток на РЦ'!$B$4:$B$26,SMALL(IF('Остаток на РЦ'!$C$4:$C$26=$A$112,ROW('Остаток на РЦ'!$B$4:$B$26)-3,""),ROW(A2))),"")</f>
        <v/>
      </c>
      <c r="C113" s="11" t="s">
        <v>35</v>
      </c>
      <c r="D113" s="20" t="str">
        <f t="array" ref="D113">IFERROR(INDEX('Остаток на РЦ'!$K$4:$K$26,SMALL(IF('Остаток на РЦ'!$B$4:$B$26=B113,ROW('Остаток на РЦ'!$K$4:$K$26)-3,""),ROW(B2))),"")</f>
        <v/>
      </c>
      <c r="E113" s="21" t="str">
        <f t="array" ref="E113">IFERROR(INDEX('Остаток на РЦ'!$E$4:$E$26,SMALL(IF('Остаток на РЦ'!$B$4:$B$26=B113,ROW('Остаток на РЦ'!$E$4:$E$26)-3,""),ROW(B2))),"")</f>
        <v/>
      </c>
      <c r="F113" s="22" t="str">
        <f t="array" ref="F113">IFERROR(INDEX('Остаток на РЦ'!$H$4:$H$26,SMALL(IF('Остаток на РЦ'!$B$4:$B$26=B113,ROW('Остаток на РЦ'!$H$4:$H$26)-3,""),ROW(B2))),"")</f>
        <v/>
      </c>
      <c r="G113" s="14">
        <v>5</v>
      </c>
      <c r="H113" s="48">
        <f>IF($I$4=$D113,SUMIFS('Остаток на РЦ'!$M$4:$M$26,'Остаток на РЦ'!$B$4:$B$26,$B113,'Остаток на РЦ'!$K$4:$K$26,$D113,'Остаток на РЦ'!$E$4:$E$26,$E113),0)</f>
        <v>0</v>
      </c>
      <c r="I113" s="49">
        <f>SUMPRODUCT(('потребность от 18 jan'!$L$4:$Q$12)*('потребность от 18 jan'!$L$3:$Q$3=I$5)*('потребность от 18 jan'!$K$4:$K$12=$C$2)*('потребность от 18 jan'!$E$4:$E$12=$A113))</f>
        <v>0</v>
      </c>
      <c r="J113" s="49">
        <f t="shared" si="4"/>
        <v>0</v>
      </c>
      <c r="K113" s="15"/>
      <c r="L113" s="16">
        <f>SUMPRODUCT(('потребность от 18 jan'!$L$4:$Q$12)*('потребность от 18 jan'!$L$3:$Q$3=L$5)*('потребность от 18 jan'!$K$4:$K$12=$C$2)*('потребность от 18 jan'!$E$4:$E$12=$A113))</f>
        <v>0</v>
      </c>
      <c r="M113" s="40">
        <f t="shared" si="6"/>
        <v>0</v>
      </c>
      <c r="N113" s="17"/>
      <c r="O113" s="18">
        <f t="shared" si="5"/>
        <v>0</v>
      </c>
    </row>
    <row r="114" spans="1:15" x14ac:dyDescent="0.2">
      <c r="A114" s="9"/>
      <c r="B114" s="10" t="str">
        <f t="array" ref="B114">IFERROR(INDEX('Остаток на РЦ'!$B$4:$B$26,SMALL(IF('Остаток на РЦ'!$C$4:$C$26=$A$112,ROW('Остаток на РЦ'!$B$4:$B$26)-3,""),ROW(A3))),"")</f>
        <v/>
      </c>
      <c r="C114" s="11" t="s">
        <v>35</v>
      </c>
      <c r="D114" s="20" t="str">
        <f t="array" ref="D114">IFERROR(INDEX('Остаток на РЦ'!$K$4:$K$26,SMALL(IF('Остаток на РЦ'!$B$4:$B$26=B114,ROW('Остаток на РЦ'!$K$4:$K$26)-3,""),ROW(B3))),"")</f>
        <v/>
      </c>
      <c r="E114" s="21" t="str">
        <f t="array" ref="E114">IFERROR(INDEX('Остаток на РЦ'!$E$4:$E$26,SMALL(IF('Остаток на РЦ'!$B$4:$B$26=B114,ROW('Остаток на РЦ'!$E$4:$E$26)-3,""),ROW(B3))),"")</f>
        <v/>
      </c>
      <c r="F114" s="22" t="str">
        <f t="array" ref="F114">IFERROR(INDEX('Остаток на РЦ'!$H$4:$H$26,SMALL(IF('Остаток на РЦ'!$B$4:$B$26=B114,ROW('Остаток на РЦ'!$H$4:$H$26)-3,""),ROW(B3))),"")</f>
        <v/>
      </c>
      <c r="G114" s="14">
        <v>5</v>
      </c>
      <c r="H114" s="48">
        <f>IF($I$4=$D114,SUMIFS('Остаток на РЦ'!$M$4:$M$26,'Остаток на РЦ'!$B$4:$B$26,$B114,'Остаток на РЦ'!$K$4:$K$26,$D114,'Остаток на РЦ'!$E$4:$E$26,$E114),0)</f>
        <v>0</v>
      </c>
      <c r="I114" s="49">
        <f>SUMPRODUCT(('потребность от 18 jan'!$L$4:$Q$12)*('потребность от 18 jan'!$L$3:$Q$3=I$5)*('потребность от 18 jan'!$K$4:$K$12=$C$2)*('потребность от 18 jan'!$E$4:$E$12=$A114))</f>
        <v>0</v>
      </c>
      <c r="J114" s="49">
        <f t="shared" si="4"/>
        <v>0</v>
      </c>
      <c r="K114" s="15"/>
      <c r="L114" s="16">
        <f>SUMPRODUCT(('потребность от 18 jan'!$L$4:$Q$12)*('потребность от 18 jan'!$L$3:$Q$3=L$5)*('потребность от 18 jan'!$K$4:$K$12=$C$2)*('потребность от 18 jan'!$E$4:$E$12=$A114))</f>
        <v>0</v>
      </c>
      <c r="M114" s="40">
        <f t="shared" si="6"/>
        <v>0</v>
      </c>
      <c r="N114" s="17"/>
      <c r="O114" s="18">
        <f t="shared" si="5"/>
        <v>0</v>
      </c>
    </row>
    <row r="115" spans="1:15" x14ac:dyDescent="0.2">
      <c r="A115" s="9"/>
      <c r="B115" s="10" t="str">
        <f t="array" ref="B115">IFERROR(INDEX('Остаток на РЦ'!$B$4:$B$26,SMALL(IF('Остаток на РЦ'!$C$4:$C$26=$A$112,ROW('Остаток на РЦ'!$B$4:$B$26)-3,""),ROW(A4))),"")</f>
        <v/>
      </c>
      <c r="C115" s="11" t="s">
        <v>35</v>
      </c>
      <c r="D115" s="20" t="str">
        <f t="array" ref="D115">IFERROR(INDEX('Остаток на РЦ'!$K$4:$K$26,SMALL(IF('Остаток на РЦ'!$B$4:$B$26=B115,ROW('Остаток на РЦ'!$K$4:$K$26)-3,""),ROW(B4))),"")</f>
        <v/>
      </c>
      <c r="E115" s="21" t="str">
        <f t="array" ref="E115">IFERROR(INDEX('Остаток на РЦ'!$E$4:$E$26,SMALL(IF('Остаток на РЦ'!$B$4:$B$26=B115,ROW('Остаток на РЦ'!$E$4:$E$26)-3,""),ROW(B4))),"")</f>
        <v/>
      </c>
      <c r="F115" s="22" t="str">
        <f t="array" ref="F115">IFERROR(INDEX('Остаток на РЦ'!$H$4:$H$26,SMALL(IF('Остаток на РЦ'!$B$4:$B$26=B115,ROW('Остаток на РЦ'!$H$4:$H$26)-3,""),ROW(B4))),"")</f>
        <v/>
      </c>
      <c r="G115" s="14">
        <v>5</v>
      </c>
      <c r="H115" s="48">
        <f>IF($I$4=$D115,SUMIFS('Остаток на РЦ'!$M$4:$M$26,'Остаток на РЦ'!$B$4:$B$26,$B115,'Остаток на РЦ'!$K$4:$K$26,$D115,'Остаток на РЦ'!$E$4:$E$26,$E115),0)</f>
        <v>0</v>
      </c>
      <c r="I115" s="49">
        <f>SUMPRODUCT(('потребность от 18 jan'!$L$4:$Q$12)*('потребность от 18 jan'!$L$3:$Q$3=I$5)*('потребность от 18 jan'!$K$4:$K$12=$C$2)*('потребность от 18 jan'!$E$4:$E$12=$A115))</f>
        <v>0</v>
      </c>
      <c r="J115" s="49">
        <f t="shared" si="4"/>
        <v>0</v>
      </c>
      <c r="K115" s="15"/>
      <c r="L115" s="16">
        <f>SUMPRODUCT(('потребность от 18 jan'!$L$4:$Q$12)*('потребность от 18 jan'!$L$3:$Q$3=L$5)*('потребность от 18 jan'!$K$4:$K$12=$C$2)*('потребность от 18 jan'!$E$4:$E$12=$A115))</f>
        <v>0</v>
      </c>
      <c r="M115" s="40">
        <f t="shared" si="6"/>
        <v>0</v>
      </c>
      <c r="N115" s="17"/>
      <c r="O115" s="18">
        <f t="shared" si="5"/>
        <v>0</v>
      </c>
    </row>
    <row r="116" spans="1:15" x14ac:dyDescent="0.2">
      <c r="A116" s="9"/>
      <c r="B116" s="10" t="str">
        <f t="array" ref="B116">IFERROR(INDEX('Остаток на РЦ'!$B$4:$B$26,SMALL(IF('Остаток на РЦ'!$C$4:$C$26=$A$112,ROW('Остаток на РЦ'!$B$4:$B$26)-3,""),ROW(A5))),"")</f>
        <v/>
      </c>
      <c r="C116" s="11" t="s">
        <v>35</v>
      </c>
      <c r="D116" s="20" t="str">
        <f t="array" ref="D116">IFERROR(INDEX('Остаток на РЦ'!$K$4:$K$26,SMALL(IF('Остаток на РЦ'!$B$4:$B$26=B116,ROW('Остаток на РЦ'!$K$4:$K$26)-3,""),ROW(B5))),"")</f>
        <v/>
      </c>
      <c r="E116" s="21" t="str">
        <f t="array" ref="E116">IFERROR(INDEX('Остаток на РЦ'!$E$4:$E$26,SMALL(IF('Остаток на РЦ'!$B$4:$B$26=B116,ROW('Остаток на РЦ'!$E$4:$E$26)-3,""),ROW(B5))),"")</f>
        <v/>
      </c>
      <c r="F116" s="22" t="str">
        <f t="array" ref="F116">IFERROR(INDEX('Остаток на РЦ'!$H$4:$H$26,SMALL(IF('Остаток на РЦ'!$B$4:$B$26=B116,ROW('Остаток на РЦ'!$H$4:$H$26)-3,""),ROW(B5))),"")</f>
        <v/>
      </c>
      <c r="G116" s="14">
        <v>5</v>
      </c>
      <c r="H116" s="48">
        <f>IF($I$4=$D116,SUMIFS('Остаток на РЦ'!$M$4:$M$26,'Остаток на РЦ'!$B$4:$B$26,$B116,'Остаток на РЦ'!$K$4:$K$26,$D116,'Остаток на РЦ'!$E$4:$E$26,$E116),0)</f>
        <v>0</v>
      </c>
      <c r="I116" s="49">
        <f>SUMPRODUCT(('потребность от 18 jan'!$L$4:$Q$12)*('потребность от 18 jan'!$L$3:$Q$3=I$5)*('потребность от 18 jan'!$K$4:$K$12=$C$2)*('потребность от 18 jan'!$E$4:$E$12=$A116))</f>
        <v>0</v>
      </c>
      <c r="J116" s="49">
        <f t="shared" si="4"/>
        <v>0</v>
      </c>
      <c r="K116" s="15"/>
      <c r="L116" s="16">
        <f>SUMPRODUCT(('потребность от 18 jan'!$L$4:$Q$12)*('потребность от 18 jan'!$L$3:$Q$3=L$5)*('потребность от 18 jan'!$K$4:$K$12=$C$2)*('потребность от 18 jan'!$E$4:$E$12=$A116))</f>
        <v>0</v>
      </c>
      <c r="M116" s="40">
        <f t="shared" si="6"/>
        <v>0</v>
      </c>
      <c r="N116" s="17"/>
      <c r="O116" s="18">
        <f t="shared" si="5"/>
        <v>0</v>
      </c>
    </row>
    <row r="117" spans="1:15" x14ac:dyDescent="0.2">
      <c r="A117" s="9"/>
      <c r="B117" s="10" t="str">
        <f t="array" ref="B117">IFERROR(INDEX('Остаток на РЦ'!$B$4:$B$26,SMALL(IF('Остаток на РЦ'!$C$4:$C$26=$A$112,ROW('Остаток на РЦ'!$B$4:$B$26)-3,""),ROW(#REF!))),"")</f>
        <v/>
      </c>
      <c r="C117" s="11" t="s">
        <v>35</v>
      </c>
      <c r="D117" s="20" t="str">
        <f t="array" ref="D117">IFERROR(INDEX('Остаток на РЦ'!$K$4:$K$26,SMALL(IF('Остаток на РЦ'!$B$4:$B$26=B117,ROW('Остаток на РЦ'!$K$4:$K$26)-3,""),ROW(#REF!))),"")</f>
        <v/>
      </c>
      <c r="E117" s="21" t="str">
        <f t="array" ref="E117">IFERROR(INDEX('Остаток на РЦ'!$E$4:$E$26,SMALL(IF('Остаток на РЦ'!$B$4:$B$26=B117,ROW('Остаток на РЦ'!$E$4:$E$26)-3,""),ROW(#REF!))),"")</f>
        <v/>
      </c>
      <c r="F117" s="22" t="str">
        <f t="array" ref="F117">IFERROR(INDEX('Остаток на РЦ'!$H$4:$H$26,SMALL(IF('Остаток на РЦ'!$B$4:$B$26=B117,ROW('Остаток на РЦ'!$H$4:$H$26)-3,""),ROW(#REF!))),"")</f>
        <v/>
      </c>
      <c r="G117" s="14">
        <v>5</v>
      </c>
      <c r="H117" s="48">
        <f>IF($I$4=$D117,SUMIFS('Остаток на РЦ'!$M$4:$M$26,'Остаток на РЦ'!$B$4:$B$26,$B117,'Остаток на РЦ'!$K$4:$K$26,$D117,'Остаток на РЦ'!$E$4:$E$26,$E117),0)</f>
        <v>0</v>
      </c>
      <c r="I117" s="49">
        <f>SUMPRODUCT(('потребность от 18 jan'!$L$4:$Q$12)*('потребность от 18 jan'!$L$3:$Q$3=I$5)*('потребность от 18 jan'!$K$4:$K$12=$C$2)*('потребность от 18 jan'!$E$4:$E$12=$A117))</f>
        <v>0</v>
      </c>
      <c r="J117" s="49">
        <f t="shared" si="4"/>
        <v>0</v>
      </c>
      <c r="K117" s="15"/>
      <c r="L117" s="16">
        <f>SUMPRODUCT(('потребность от 18 jan'!$L$4:$Q$12)*('потребность от 18 jan'!$L$3:$Q$3=L$5)*('потребность от 18 jan'!$K$4:$K$12=$C$2)*('потребность от 18 jan'!$E$4:$E$12=$A117))</f>
        <v>0</v>
      </c>
      <c r="M117" s="40">
        <f t="shared" si="6"/>
        <v>0</v>
      </c>
      <c r="N117" s="17"/>
      <c r="O117" s="18">
        <f t="shared" si="5"/>
        <v>0</v>
      </c>
    </row>
    <row r="118" spans="1:15" x14ac:dyDescent="0.2">
      <c r="A118" s="9"/>
      <c r="B118" s="10" t="str">
        <f t="array" ref="B118">IFERROR(INDEX('Остаток на РЦ'!$B$4:$B$26,SMALL(IF('Остаток на РЦ'!$C$4:$C$26=$A$112,ROW('Остаток на РЦ'!$B$4:$B$26)-3,""),ROW(A6))),"")</f>
        <v/>
      </c>
      <c r="C118" s="11" t="s">
        <v>35</v>
      </c>
      <c r="D118" s="20" t="str">
        <f t="array" ref="D118">IFERROR(INDEX('Остаток на РЦ'!$K$4:$K$26,SMALL(IF('Остаток на РЦ'!$B$4:$B$26=B118,ROW('Остаток на РЦ'!$K$4:$K$26)-3,""),ROW(B6))),"")</f>
        <v/>
      </c>
      <c r="E118" s="21" t="str">
        <f t="array" ref="E118">IFERROR(INDEX('Остаток на РЦ'!$E$4:$E$26,SMALL(IF('Остаток на РЦ'!$B$4:$B$26=B118,ROW('Остаток на РЦ'!$E$4:$E$26)-3,""),ROW(B6))),"")</f>
        <v/>
      </c>
      <c r="F118" s="22" t="str">
        <f t="array" ref="F118">IFERROR(INDEX('Остаток на РЦ'!$H$4:$H$26,SMALL(IF('Остаток на РЦ'!$B$4:$B$26=B118,ROW('Остаток на РЦ'!$H$4:$H$26)-3,""),ROW(B6))),"")</f>
        <v/>
      </c>
      <c r="G118" s="14">
        <v>5</v>
      </c>
      <c r="H118" s="48">
        <f>IF($I$4=$D118,SUMIFS('Остаток на РЦ'!$M$4:$M$26,'Остаток на РЦ'!$B$4:$B$26,$B118,'Остаток на РЦ'!$K$4:$K$26,$D118,'Остаток на РЦ'!$E$4:$E$26,$E118),0)</f>
        <v>0</v>
      </c>
      <c r="I118" s="49">
        <f>SUMPRODUCT(('потребность от 18 jan'!$L$4:$Q$12)*('потребность от 18 jan'!$L$3:$Q$3=I$5)*('потребность от 18 jan'!$K$4:$K$12=$C$2)*('потребность от 18 jan'!$E$4:$E$12=$A118))</f>
        <v>0</v>
      </c>
      <c r="J118" s="49">
        <f t="shared" si="4"/>
        <v>0</v>
      </c>
      <c r="K118" s="15"/>
      <c r="L118" s="16">
        <f>SUMPRODUCT(('потребность от 18 jan'!$L$4:$Q$12)*('потребность от 18 jan'!$L$3:$Q$3=L$5)*('потребность от 18 jan'!$K$4:$K$12=$C$2)*('потребность от 18 jan'!$E$4:$E$12=$A118))</f>
        <v>0</v>
      </c>
      <c r="M118" s="40">
        <f t="shared" si="6"/>
        <v>0</v>
      </c>
      <c r="N118" s="17"/>
      <c r="O118" s="18">
        <f t="shared" si="5"/>
        <v>0</v>
      </c>
    </row>
    <row r="119" spans="1:15" x14ac:dyDescent="0.2">
      <c r="A119" s="9"/>
      <c r="B119" s="10" t="str">
        <f t="array" ref="B119">IFERROR(INDEX('Остаток на РЦ'!$B$4:$B$26,SMALL(IF('Остаток на РЦ'!$C$4:$C$26=$A$112,ROW('Остаток на РЦ'!$B$4:$B$26)-3,""),ROW(A7))),"")</f>
        <v/>
      </c>
      <c r="C119" s="11" t="s">
        <v>35</v>
      </c>
      <c r="D119" s="20" t="str">
        <f t="array" ref="D119">IFERROR(INDEX('Остаток на РЦ'!$K$4:$K$26,SMALL(IF('Остаток на РЦ'!$B$4:$B$26=B119,ROW('Остаток на РЦ'!$K$4:$K$26)-3,""),ROW(B7))),"")</f>
        <v/>
      </c>
      <c r="E119" s="21" t="str">
        <f t="array" ref="E119">IFERROR(INDEX('Остаток на РЦ'!$E$4:$E$26,SMALL(IF('Остаток на РЦ'!$B$4:$B$26=B119,ROW('Остаток на РЦ'!$E$4:$E$26)-3,""),ROW(B7))),"")</f>
        <v/>
      </c>
      <c r="F119" s="22" t="str">
        <f t="array" ref="F119">IFERROR(INDEX('Остаток на РЦ'!$H$4:$H$26,SMALL(IF('Остаток на РЦ'!$B$4:$B$26=B119,ROW('Остаток на РЦ'!$H$4:$H$26)-3,""),ROW(B7))),"")</f>
        <v/>
      </c>
      <c r="G119" s="14">
        <v>5</v>
      </c>
      <c r="H119" s="48">
        <f>IF($I$4=$D119,SUMIFS('Остаток на РЦ'!$M$4:$M$26,'Остаток на РЦ'!$B$4:$B$26,$B119,'Остаток на РЦ'!$K$4:$K$26,$D119,'Остаток на РЦ'!$E$4:$E$26,$E119),0)</f>
        <v>0</v>
      </c>
      <c r="I119" s="49">
        <f>SUMPRODUCT(('потребность от 18 jan'!$L$4:$Q$12)*('потребность от 18 jan'!$L$3:$Q$3=I$5)*('потребность от 18 jan'!$K$4:$K$12=$C$2)*('потребность от 18 jan'!$E$4:$E$12=$A119))</f>
        <v>0</v>
      </c>
      <c r="J119" s="49">
        <f t="shared" si="4"/>
        <v>0</v>
      </c>
      <c r="K119" s="15"/>
      <c r="L119" s="16">
        <f>SUMPRODUCT(('потребность от 18 jan'!$L$4:$Q$12)*('потребность от 18 jan'!$L$3:$Q$3=L$5)*('потребность от 18 jan'!$K$4:$K$12=$C$2)*('потребность от 18 jan'!$E$4:$E$12=$A119))</f>
        <v>0</v>
      </c>
      <c r="M119" s="40">
        <f t="shared" si="6"/>
        <v>0</v>
      </c>
      <c r="N119" s="17"/>
      <c r="O119" s="18">
        <f t="shared" si="5"/>
        <v>0</v>
      </c>
    </row>
    <row r="120" spans="1:15" x14ac:dyDescent="0.2">
      <c r="A120" s="9"/>
      <c r="B120" s="10" t="str">
        <f t="array" ref="B120">IFERROR(INDEX('Остаток на РЦ'!$B$4:$B$26,SMALL(IF('Остаток на РЦ'!$C$4:$C$26=$A$112,ROW('Остаток на РЦ'!$B$4:$B$26)-3,""),ROW(A8))),"")</f>
        <v/>
      </c>
      <c r="C120" s="11" t="s">
        <v>35</v>
      </c>
      <c r="D120" s="20" t="str">
        <f t="array" ref="D120">IFERROR(INDEX('Остаток на РЦ'!$K$4:$K$26,SMALL(IF('Остаток на РЦ'!$B$4:$B$26=B120,ROW('Остаток на РЦ'!$K$4:$K$26)-3,""),ROW(B8))),"")</f>
        <v/>
      </c>
      <c r="E120" s="21" t="str">
        <f t="array" ref="E120">IFERROR(INDEX('Остаток на РЦ'!$E$4:$E$26,SMALL(IF('Остаток на РЦ'!$B$4:$B$26=B120,ROW('Остаток на РЦ'!$E$4:$E$26)-3,""),ROW(B8))),"")</f>
        <v/>
      </c>
      <c r="F120" s="22" t="str">
        <f t="array" ref="F120">IFERROR(INDEX('Остаток на РЦ'!$H$4:$H$26,SMALL(IF('Остаток на РЦ'!$B$4:$B$26=B120,ROW('Остаток на РЦ'!$H$4:$H$26)-3,""),ROW(B8))),"")</f>
        <v/>
      </c>
      <c r="G120" s="14">
        <v>5</v>
      </c>
      <c r="H120" s="48">
        <f>IF($I$4=$D120,SUMIFS('Остаток на РЦ'!$M$4:$M$26,'Остаток на РЦ'!$B$4:$B$26,$B120,'Остаток на РЦ'!$K$4:$K$26,$D120,'Остаток на РЦ'!$E$4:$E$26,$E120),0)</f>
        <v>0</v>
      </c>
      <c r="I120" s="49">
        <f>SUMPRODUCT(('потребность от 18 jan'!$L$4:$Q$12)*('потребность от 18 jan'!$L$3:$Q$3=I$5)*('потребность от 18 jan'!$K$4:$K$12=$C$2)*('потребность от 18 jan'!$E$4:$E$12=$A120))</f>
        <v>0</v>
      </c>
      <c r="J120" s="49">
        <f t="shared" si="4"/>
        <v>0</v>
      </c>
      <c r="K120" s="15"/>
      <c r="L120" s="16">
        <f>SUMPRODUCT(('потребность от 18 jan'!$L$4:$Q$12)*('потребность от 18 jan'!$L$3:$Q$3=L$5)*('потребность от 18 jan'!$K$4:$K$12=$C$2)*('потребность от 18 jan'!$E$4:$E$12=$A120))</f>
        <v>0</v>
      </c>
      <c r="M120" s="40">
        <f t="shared" si="6"/>
        <v>0</v>
      </c>
      <c r="N120" s="17"/>
      <c r="O120" s="18">
        <f t="shared" si="5"/>
        <v>0</v>
      </c>
    </row>
    <row r="121" spans="1:15" x14ac:dyDescent="0.2">
      <c r="A121" s="9"/>
      <c r="B121" s="10" t="str">
        <f t="array" ref="B121">IFERROR(INDEX('Остаток на РЦ'!$B$4:$B$26,SMALL(IF('Остаток на РЦ'!$C$4:$C$26=$A$112,ROW('Остаток на РЦ'!$B$4:$B$26)-3,""),ROW(A9))),"")</f>
        <v/>
      </c>
      <c r="C121" s="11" t="s">
        <v>35</v>
      </c>
      <c r="D121" s="20" t="str">
        <f t="array" ref="D121">IFERROR(INDEX('Остаток на РЦ'!$K$4:$K$26,SMALL(IF('Остаток на РЦ'!$B$4:$B$26=B121,ROW('Остаток на РЦ'!$K$4:$K$26)-3,""),ROW(B9))),"")</f>
        <v/>
      </c>
      <c r="E121" s="21" t="str">
        <f t="array" ref="E121">IFERROR(INDEX('Остаток на РЦ'!$E$4:$E$26,SMALL(IF('Остаток на РЦ'!$B$4:$B$26=B121,ROW('Остаток на РЦ'!$E$4:$E$26)-3,""),ROW(B9))),"")</f>
        <v/>
      </c>
      <c r="F121" s="22" t="str">
        <f t="array" ref="F121">IFERROR(INDEX('Остаток на РЦ'!$H$4:$H$26,SMALL(IF('Остаток на РЦ'!$B$4:$B$26=B121,ROW('Остаток на РЦ'!$H$4:$H$26)-3,""),ROW(B9))),"")</f>
        <v/>
      </c>
      <c r="G121" s="14">
        <v>5</v>
      </c>
      <c r="H121" s="48">
        <f>IF($I$4=$D121,SUMIFS('Остаток на РЦ'!$M$4:$M$26,'Остаток на РЦ'!$B$4:$B$26,$B121,'Остаток на РЦ'!$K$4:$K$26,$D121,'Остаток на РЦ'!$E$4:$E$26,$E121),0)</f>
        <v>0</v>
      </c>
      <c r="I121" s="49">
        <f>SUMPRODUCT(('потребность от 18 jan'!$L$4:$Q$12)*('потребность от 18 jan'!$L$3:$Q$3=I$5)*('потребность от 18 jan'!$K$4:$K$12=$C$2)*('потребность от 18 jan'!$E$4:$E$12=$A121))</f>
        <v>0</v>
      </c>
      <c r="J121" s="49">
        <f t="shared" si="4"/>
        <v>0</v>
      </c>
      <c r="K121" s="15"/>
      <c r="L121" s="16">
        <f>SUMPRODUCT(('потребность от 18 jan'!$L$4:$Q$12)*('потребность от 18 jan'!$L$3:$Q$3=L$5)*('потребность от 18 jan'!$K$4:$K$12=$C$2)*('потребность от 18 jan'!$E$4:$E$12=$A121))</f>
        <v>0</v>
      </c>
      <c r="M121" s="40">
        <f t="shared" si="6"/>
        <v>0</v>
      </c>
      <c r="N121" s="17"/>
      <c r="O121" s="18">
        <f t="shared" si="5"/>
        <v>0</v>
      </c>
    </row>
    <row r="122" spans="1:15" x14ac:dyDescent="0.2">
      <c r="A122" s="9"/>
      <c r="B122" s="10" t="str">
        <f t="array" ref="B122">IFERROR(INDEX('Остаток на РЦ'!$B$4:$B$26,SMALL(IF('Остаток на РЦ'!$C$4:$C$26=$A$112,ROW('Остаток на РЦ'!$B$4:$B$26)-3,""),ROW(A10))),"")</f>
        <v/>
      </c>
      <c r="C122" s="11" t="s">
        <v>35</v>
      </c>
      <c r="D122" s="20" t="str">
        <f t="array" ref="D122">IFERROR(INDEX('Остаток на РЦ'!$K$4:$K$26,SMALL(IF('Остаток на РЦ'!$B$4:$B$26=B122,ROW('Остаток на РЦ'!$K$4:$K$26)-3,""),ROW(B10))),"")</f>
        <v/>
      </c>
      <c r="E122" s="21" t="str">
        <f t="array" ref="E122">IFERROR(INDEX('Остаток на РЦ'!$E$4:$E$26,SMALL(IF('Остаток на РЦ'!$B$4:$B$26=B122,ROW('Остаток на РЦ'!$E$4:$E$26)-3,""),ROW(B10))),"")</f>
        <v/>
      </c>
      <c r="F122" s="22" t="str">
        <f t="array" ref="F122">IFERROR(INDEX('Остаток на РЦ'!$H$4:$H$26,SMALL(IF('Остаток на РЦ'!$B$4:$B$26=B122,ROW('Остаток на РЦ'!$H$4:$H$26)-3,""),ROW(B10))),"")</f>
        <v/>
      </c>
      <c r="G122" s="14">
        <v>5</v>
      </c>
      <c r="H122" s="48">
        <f>IF($I$4=$D122,SUMIFS('Остаток на РЦ'!$M$4:$M$26,'Остаток на РЦ'!$B$4:$B$26,$B122,'Остаток на РЦ'!$K$4:$K$26,$D122,'Остаток на РЦ'!$E$4:$E$26,$E122),0)</f>
        <v>0</v>
      </c>
      <c r="I122" s="49">
        <f>SUMPRODUCT(('потребность от 18 jan'!$L$4:$Q$12)*('потребность от 18 jan'!$L$3:$Q$3=I$5)*('потребность от 18 jan'!$K$4:$K$12=$C$2)*('потребность от 18 jan'!$E$4:$E$12=$A122))</f>
        <v>0</v>
      </c>
      <c r="J122" s="49">
        <f t="shared" si="4"/>
        <v>0</v>
      </c>
      <c r="K122" s="15"/>
      <c r="L122" s="16">
        <f>SUMPRODUCT(('потребность от 18 jan'!$L$4:$Q$12)*('потребность от 18 jan'!$L$3:$Q$3=L$5)*('потребность от 18 jan'!$K$4:$K$12=$C$2)*('потребность от 18 jan'!$E$4:$E$12=$A122))</f>
        <v>0</v>
      </c>
      <c r="M122" s="40">
        <f t="shared" si="6"/>
        <v>0</v>
      </c>
      <c r="N122" s="17"/>
      <c r="O122" s="18">
        <f t="shared" si="5"/>
        <v>0</v>
      </c>
    </row>
    <row r="123" spans="1:15" x14ac:dyDescent="0.2">
      <c r="A123" s="9"/>
      <c r="B123" s="10" t="str">
        <f t="array" ref="B123">IFERROR(INDEX('Остаток на РЦ'!$B$4:$B$26,SMALL(IF('Остаток на РЦ'!$C$4:$C$26=$A$112,ROW('Остаток на РЦ'!$B$4:$B$26)-3,""),ROW(A11))),"")</f>
        <v/>
      </c>
      <c r="C123" s="11" t="s">
        <v>35</v>
      </c>
      <c r="D123" s="20" t="str">
        <f t="array" ref="D123">IFERROR(INDEX('Остаток на РЦ'!$K$4:$K$26,SMALL(IF('Остаток на РЦ'!$B$4:$B$26=B123,ROW('Остаток на РЦ'!$K$4:$K$26)-3,""),ROW(B11))),"")</f>
        <v/>
      </c>
      <c r="E123" s="21" t="str">
        <f t="array" ref="E123">IFERROR(INDEX('Остаток на РЦ'!$E$4:$E$26,SMALL(IF('Остаток на РЦ'!$B$4:$B$26=B123,ROW('Остаток на РЦ'!$E$4:$E$26)-3,""),ROW(B11))),"")</f>
        <v/>
      </c>
      <c r="F123" s="22" t="str">
        <f t="array" ref="F123">IFERROR(INDEX('Остаток на РЦ'!$H$4:$H$26,SMALL(IF('Остаток на РЦ'!$B$4:$B$26=B123,ROW('Остаток на РЦ'!$H$4:$H$26)-3,""),ROW(B11))),"")</f>
        <v/>
      </c>
      <c r="G123" s="14">
        <v>5</v>
      </c>
      <c r="H123" s="48">
        <f>IF($I$4=$D123,SUMIFS('Остаток на РЦ'!$M$4:$M$26,'Остаток на РЦ'!$B$4:$B$26,$B123,'Остаток на РЦ'!$K$4:$K$26,$D123,'Остаток на РЦ'!$E$4:$E$26,$E123),0)</f>
        <v>0</v>
      </c>
      <c r="I123" s="49">
        <f>SUMPRODUCT(('потребность от 18 jan'!$L$4:$Q$12)*('потребность от 18 jan'!$L$3:$Q$3=I$5)*('потребность от 18 jan'!$K$4:$K$12=$C$2)*('потребность от 18 jan'!$E$4:$E$12=$A123))</f>
        <v>0</v>
      </c>
      <c r="J123" s="49">
        <f t="shared" si="4"/>
        <v>0</v>
      </c>
      <c r="K123" s="15"/>
      <c r="L123" s="16">
        <f>SUMPRODUCT(('потребность от 18 jan'!$L$4:$Q$12)*('потребность от 18 jan'!$L$3:$Q$3=L$5)*('потребность от 18 jan'!$K$4:$K$12=$C$2)*('потребность от 18 jan'!$E$4:$E$12=$A123))</f>
        <v>0</v>
      </c>
      <c r="M123" s="40">
        <f t="shared" si="6"/>
        <v>0</v>
      </c>
      <c r="N123" s="17"/>
      <c r="O123" s="18">
        <f t="shared" si="5"/>
        <v>0</v>
      </c>
    </row>
    <row r="124" spans="1:15" x14ac:dyDescent="0.2">
      <c r="A124" s="9"/>
      <c r="B124" s="10" t="str">
        <f t="array" ref="B124">IFERROR(INDEX('Остаток на РЦ'!$B$4:$B$26,SMALL(IF('Остаток на РЦ'!$C$4:$C$26=$A$112,ROW('Остаток на РЦ'!$B$4:$B$26)-3,""),ROW(A12))),"")</f>
        <v/>
      </c>
      <c r="C124" s="11" t="s">
        <v>35</v>
      </c>
      <c r="D124" s="20" t="str">
        <f t="array" ref="D124">IFERROR(INDEX('Остаток на РЦ'!$K$4:$K$26,SMALL(IF('Остаток на РЦ'!$B$4:$B$26=B124,ROW('Остаток на РЦ'!$K$4:$K$26)-3,""),ROW(B12))),"")</f>
        <v/>
      </c>
      <c r="E124" s="21" t="str">
        <f t="array" ref="E124">IFERROR(INDEX('Остаток на РЦ'!$E$4:$E$26,SMALL(IF('Остаток на РЦ'!$B$4:$B$26=B124,ROW('Остаток на РЦ'!$E$4:$E$26)-3,""),ROW(B12))),"")</f>
        <v/>
      </c>
      <c r="F124" s="22" t="str">
        <f t="array" ref="F124">IFERROR(INDEX('Остаток на РЦ'!$H$4:$H$26,SMALL(IF('Остаток на РЦ'!$B$4:$B$26=B124,ROW('Остаток на РЦ'!$H$4:$H$26)-3,""),ROW(B12))),"")</f>
        <v/>
      </c>
      <c r="G124" s="14">
        <v>5</v>
      </c>
      <c r="H124" s="48">
        <f>IF($I$4=$D124,SUMIFS('Остаток на РЦ'!$M$4:$M$26,'Остаток на РЦ'!$B$4:$B$26,$B124,'Остаток на РЦ'!$K$4:$K$26,$D124,'Остаток на РЦ'!$E$4:$E$26,$E124),0)</f>
        <v>0</v>
      </c>
      <c r="I124" s="49">
        <f>SUMPRODUCT(('потребность от 18 jan'!$L$4:$Q$12)*('потребность от 18 jan'!$L$3:$Q$3=I$5)*('потребность от 18 jan'!$K$4:$K$12=$C$2)*('потребность от 18 jan'!$E$4:$E$12=$A124))</f>
        <v>0</v>
      </c>
      <c r="J124" s="49">
        <f t="shared" si="4"/>
        <v>0</v>
      </c>
      <c r="K124" s="15"/>
      <c r="L124" s="16">
        <f>SUMPRODUCT(('потребность от 18 jan'!$L$4:$Q$12)*('потребность от 18 jan'!$L$3:$Q$3=L$5)*('потребность от 18 jan'!$K$4:$K$12=$C$2)*('потребность от 18 jan'!$E$4:$E$12=$A124))</f>
        <v>0</v>
      </c>
      <c r="M124" s="40">
        <f t="shared" si="6"/>
        <v>0</v>
      </c>
      <c r="N124" s="17"/>
      <c r="O124" s="18">
        <f t="shared" si="5"/>
        <v>0</v>
      </c>
    </row>
    <row r="125" spans="1:15" x14ac:dyDescent="0.2">
      <c r="A125" s="9"/>
      <c r="B125" s="10" t="str">
        <f t="array" ref="B125">IFERROR(INDEX('Остаток на РЦ'!$B$4:$B$26,SMALL(IF('Остаток на РЦ'!$C$4:$C$26=$A$112,ROW('Остаток на РЦ'!$B$4:$B$26)-3,""),ROW(A13))),"")</f>
        <v/>
      </c>
      <c r="C125" s="11" t="s">
        <v>35</v>
      </c>
      <c r="D125" s="20" t="str">
        <f t="array" ref="D125">IFERROR(INDEX('Остаток на РЦ'!$K$4:$K$26,SMALL(IF('Остаток на РЦ'!$B$4:$B$26=B125,ROW('Остаток на РЦ'!$K$4:$K$26)-3,""),ROW(B13))),"")</f>
        <v/>
      </c>
      <c r="E125" s="21" t="str">
        <f t="array" ref="E125">IFERROR(INDEX('Остаток на РЦ'!$E$4:$E$26,SMALL(IF('Остаток на РЦ'!$B$4:$B$26=B125,ROW('Остаток на РЦ'!$E$4:$E$26)-3,""),ROW(B13))),"")</f>
        <v/>
      </c>
      <c r="F125" s="22" t="str">
        <f t="array" ref="F125">IFERROR(INDEX('Остаток на РЦ'!$H$4:$H$26,SMALL(IF('Остаток на РЦ'!$B$4:$B$26=B125,ROW('Остаток на РЦ'!$H$4:$H$26)-3,""),ROW(B13))),"")</f>
        <v/>
      </c>
      <c r="G125" s="14">
        <v>5</v>
      </c>
      <c r="H125" s="48">
        <f>IF($I$4=$D125,SUMIFS('Остаток на РЦ'!$M$4:$M$26,'Остаток на РЦ'!$B$4:$B$26,$B125,'Остаток на РЦ'!$K$4:$K$26,$D125,'Остаток на РЦ'!$E$4:$E$26,$E125),0)</f>
        <v>0</v>
      </c>
      <c r="I125" s="49">
        <f>SUMPRODUCT(('потребность от 18 jan'!$L$4:$Q$12)*('потребность от 18 jan'!$L$3:$Q$3=I$5)*('потребность от 18 jan'!$K$4:$K$12=$C$2)*('потребность от 18 jan'!$E$4:$E$12=$A125))</f>
        <v>0</v>
      </c>
      <c r="J125" s="49">
        <f t="shared" si="4"/>
        <v>0</v>
      </c>
      <c r="K125" s="15"/>
      <c r="L125" s="16">
        <f>SUMPRODUCT(('потребность от 18 jan'!$L$4:$Q$12)*('потребность от 18 jan'!$L$3:$Q$3=L$5)*('потребность от 18 jan'!$K$4:$K$12=$C$2)*('потребность от 18 jan'!$E$4:$E$12=$A125))</f>
        <v>0</v>
      </c>
      <c r="M125" s="40">
        <f t="shared" si="6"/>
        <v>0</v>
      </c>
      <c r="N125" s="17"/>
      <c r="O125" s="18">
        <f t="shared" si="5"/>
        <v>0</v>
      </c>
    </row>
    <row r="126" spans="1:15" x14ac:dyDescent="0.2">
      <c r="A126" s="9"/>
      <c r="B126" s="10" t="str">
        <f t="array" ref="B126">IFERROR(INDEX('Остаток на РЦ'!$B$4:$B$26,SMALL(IF('Остаток на РЦ'!$C$4:$C$26=$A$112,ROW('Остаток на РЦ'!$B$4:$B$26)-3,""),ROW(A14))),"")</f>
        <v/>
      </c>
      <c r="C126" s="11" t="s">
        <v>35</v>
      </c>
      <c r="D126" s="20" t="str">
        <f t="array" ref="D126">IFERROR(INDEX('Остаток на РЦ'!$K$4:$K$26,SMALL(IF('Остаток на РЦ'!$B$4:$B$26=B126,ROW('Остаток на РЦ'!$K$4:$K$26)-3,""),ROW(B14))),"")</f>
        <v/>
      </c>
      <c r="E126" s="21" t="str">
        <f t="array" ref="E126">IFERROR(INDEX('Остаток на РЦ'!$E$4:$E$26,SMALL(IF('Остаток на РЦ'!$B$4:$B$26=B126,ROW('Остаток на РЦ'!$E$4:$E$26)-3,""),ROW(B14))),"")</f>
        <v/>
      </c>
      <c r="F126" s="22" t="str">
        <f t="array" ref="F126">IFERROR(INDEX('Остаток на РЦ'!$H$4:$H$26,SMALL(IF('Остаток на РЦ'!$B$4:$B$26=B126,ROW('Остаток на РЦ'!$H$4:$H$26)-3,""),ROW(B14))),"")</f>
        <v/>
      </c>
      <c r="G126" s="14">
        <v>5</v>
      </c>
      <c r="H126" s="48">
        <f>IF($I$4=$D126,SUMIFS('Остаток на РЦ'!$M$4:$M$26,'Остаток на РЦ'!$B$4:$B$26,$B126,'Остаток на РЦ'!$K$4:$K$26,$D126,'Остаток на РЦ'!$E$4:$E$26,$E126),0)</f>
        <v>0</v>
      </c>
      <c r="I126" s="49">
        <f>SUMPRODUCT(('потребность от 18 jan'!$L$4:$Q$12)*('потребность от 18 jan'!$L$3:$Q$3=I$5)*('потребность от 18 jan'!$K$4:$K$12=$C$2)*('потребность от 18 jan'!$E$4:$E$12=$A126))</f>
        <v>0</v>
      </c>
      <c r="J126" s="49">
        <f t="shared" si="4"/>
        <v>0</v>
      </c>
      <c r="K126" s="15"/>
      <c r="L126" s="16">
        <f>SUMPRODUCT(('потребность от 18 jan'!$L$4:$Q$12)*('потребность от 18 jan'!$L$3:$Q$3=L$5)*('потребность от 18 jan'!$K$4:$K$12=$C$2)*('потребность от 18 jan'!$E$4:$E$12=$A126))</f>
        <v>0</v>
      </c>
      <c r="M126" s="40">
        <f t="shared" si="6"/>
        <v>0</v>
      </c>
      <c r="N126" s="17"/>
      <c r="O126" s="18">
        <f t="shared" si="5"/>
        <v>0</v>
      </c>
    </row>
    <row r="127" spans="1:15" x14ac:dyDescent="0.2">
      <c r="A127" s="9">
        <v>0</v>
      </c>
      <c r="B127" s="28" t="str">
        <f t="array" ref="B127">IFERROR(INDEX('Остаток на РЦ'!$B$4:$B$26,SMALL(IF('Остаток на РЦ'!$C$4:$C$26=$A$127,ROW('Остаток на РЦ'!$B$4:$B$26)-3,""),ROW(A1))),"")</f>
        <v/>
      </c>
      <c r="C127" s="11" t="s">
        <v>35</v>
      </c>
      <c r="D127" s="20" t="str">
        <f t="array" ref="D127">IFERROR(INDEX('Остаток на РЦ'!$K$4:$K$26,SMALL(IF('Остаток на РЦ'!$B$4:$B$26=B127,ROW('Остаток на РЦ'!$K$4:$K$26)-3,""),ROW(B1))),"")</f>
        <v/>
      </c>
      <c r="E127" s="21" t="str">
        <f t="array" ref="E127">IFERROR(INDEX('Остаток на РЦ'!$E$4:$E$26,SMALL(IF('Остаток на РЦ'!$B$4:$B$26=B127,ROW('Остаток на РЦ'!$E$4:$E$26)-3,""),ROW(B1))),"")</f>
        <v/>
      </c>
      <c r="F127" s="22" t="str">
        <f t="array" ref="F127">IFERROR(INDEX('Остаток на РЦ'!$H$4:$H$26,SMALL(IF('Остаток на РЦ'!$B$4:$B$26=B127,ROW('Остаток на РЦ'!$H$4:$H$26)-3,""),ROW(B1))),"")</f>
        <v/>
      </c>
      <c r="G127" s="14">
        <v>5</v>
      </c>
      <c r="H127" s="48">
        <f>IF($I$4=$D127,SUMIFS('Остаток на РЦ'!$M$4:$M$26,'Остаток на РЦ'!$B$4:$B$26,$B127,'Остаток на РЦ'!$K$4:$K$26,$D127,'Остаток на РЦ'!$E$4:$E$26,$E127),0)</f>
        <v>0</v>
      </c>
      <c r="I127" s="49">
        <f>SUMPRODUCT(('потребность от 18 jan'!$L$4:$Q$12)*('потребность от 18 jan'!$L$3:$Q$3=I$5)*('потребность от 18 jan'!$K$4:$K$12=$C$2)*('потребность от 18 jan'!$E$4:$E$12=$A127))</f>
        <v>0</v>
      </c>
      <c r="J127" s="49">
        <f t="shared" si="4"/>
        <v>0</v>
      </c>
      <c r="K127" s="15"/>
      <c r="L127" s="16">
        <f>SUMPRODUCT(('потребность от 18 jan'!$L$4:$Q$12)*('потребность от 18 jan'!$L$3:$Q$3=L$5)*('потребность от 18 jan'!$K$4:$K$12=$C$2)*('потребность от 18 jan'!$E$4:$E$12=$A127))</f>
        <v>0</v>
      </c>
      <c r="M127" s="40">
        <f t="shared" si="6"/>
        <v>0</v>
      </c>
      <c r="N127" s="17"/>
      <c r="O127" s="18">
        <f t="shared" si="5"/>
        <v>0</v>
      </c>
    </row>
    <row r="128" spans="1:15" x14ac:dyDescent="0.2">
      <c r="A128" s="9"/>
      <c r="B128" s="28" t="str">
        <f t="array" ref="B128">IFERROR(INDEX('Остаток на РЦ'!$B$4:$B$26,SMALL(IF('Остаток на РЦ'!$C$4:$C$26=$A$127,ROW('Остаток на РЦ'!$B$4:$B$26)-3,""),ROW(A2))),"")</f>
        <v/>
      </c>
      <c r="C128" s="11" t="s">
        <v>35</v>
      </c>
      <c r="D128" s="20" t="str">
        <f t="array" ref="D128">IFERROR(INDEX('Остаток на РЦ'!$K$4:$K$26,SMALL(IF('Остаток на РЦ'!$B$4:$B$26=B128,ROW('Остаток на РЦ'!$K$4:$K$26)-3,""),ROW(B2))),"")</f>
        <v/>
      </c>
      <c r="E128" s="21" t="str">
        <f t="array" ref="E128">IFERROR(INDEX('Остаток на РЦ'!$E$4:$E$26,SMALL(IF('Остаток на РЦ'!$B$4:$B$26=B128,ROW('Остаток на РЦ'!$E$4:$E$26)-3,""),ROW(B2))),"")</f>
        <v/>
      </c>
      <c r="F128" s="22" t="str">
        <f t="array" ref="F128">IFERROR(INDEX('Остаток на РЦ'!$H$4:$H$26,SMALL(IF('Остаток на РЦ'!$B$4:$B$26=B128,ROW('Остаток на РЦ'!$H$4:$H$26)-3,""),ROW(B2))),"")</f>
        <v/>
      </c>
      <c r="G128" s="14">
        <v>5</v>
      </c>
      <c r="H128" s="48">
        <f>IF($I$4=$D128,SUMIFS('Остаток на РЦ'!$M$4:$M$26,'Остаток на РЦ'!$B$4:$B$26,$B128,'Остаток на РЦ'!$K$4:$K$26,$D128,'Остаток на РЦ'!$E$4:$E$26,$E128),0)</f>
        <v>0</v>
      </c>
      <c r="I128" s="49">
        <f>SUMPRODUCT(('потребность от 18 jan'!$L$4:$Q$12)*('потребность от 18 jan'!$L$3:$Q$3=I$5)*('потребность от 18 jan'!$K$4:$K$12=$C$2)*('потребность от 18 jan'!$E$4:$E$12=$A128))</f>
        <v>0</v>
      </c>
      <c r="J128" s="49">
        <f t="shared" si="4"/>
        <v>0</v>
      </c>
      <c r="K128" s="15"/>
      <c r="L128" s="16">
        <f>SUMPRODUCT(('потребность от 18 jan'!$L$4:$Q$12)*('потребность от 18 jan'!$L$3:$Q$3=L$5)*('потребность от 18 jan'!$K$4:$K$12=$C$2)*('потребность от 18 jan'!$E$4:$E$12=$A128))</f>
        <v>0</v>
      </c>
      <c r="M128" s="40">
        <f t="shared" si="6"/>
        <v>0</v>
      </c>
      <c r="N128" s="17"/>
      <c r="O128" s="18">
        <f t="shared" si="5"/>
        <v>0</v>
      </c>
    </row>
    <row r="129" spans="1:15" x14ac:dyDescent="0.2">
      <c r="A129" s="9"/>
      <c r="B129" s="28" t="str">
        <f t="array" ref="B129">IFERROR(INDEX('Остаток на РЦ'!$B$4:$B$26,SMALL(IF('Остаток на РЦ'!$C$4:$C$26=$A$127,ROW('Остаток на РЦ'!$B$4:$B$26)-3,""),ROW(A3))),"")</f>
        <v/>
      </c>
      <c r="C129" s="11" t="s">
        <v>35</v>
      </c>
      <c r="D129" s="20" t="str">
        <f t="array" ref="D129">IFERROR(INDEX('Остаток на РЦ'!$K$4:$K$26,SMALL(IF('Остаток на РЦ'!$B$4:$B$26=B129,ROW('Остаток на РЦ'!$K$4:$K$26)-3,""),ROW(B3))),"")</f>
        <v/>
      </c>
      <c r="E129" s="21" t="str">
        <f t="array" ref="E129">IFERROR(INDEX('Остаток на РЦ'!$E$4:$E$26,SMALL(IF('Остаток на РЦ'!$B$4:$B$26=B129,ROW('Остаток на РЦ'!$E$4:$E$26)-3,""),ROW(B3))),"")</f>
        <v/>
      </c>
      <c r="F129" s="22" t="str">
        <f t="array" ref="F129">IFERROR(INDEX('Остаток на РЦ'!$H$4:$H$26,SMALL(IF('Остаток на РЦ'!$B$4:$B$26=B129,ROW('Остаток на РЦ'!$H$4:$H$26)-3,""),ROW(B3))),"")</f>
        <v/>
      </c>
      <c r="G129" s="14">
        <v>5</v>
      </c>
      <c r="H129" s="48">
        <f>IF($I$4=$D129,SUMIFS('Остаток на РЦ'!$M$4:$M$26,'Остаток на РЦ'!$B$4:$B$26,$B129,'Остаток на РЦ'!$K$4:$K$26,$D129,'Остаток на РЦ'!$E$4:$E$26,$E129),0)</f>
        <v>0</v>
      </c>
      <c r="I129" s="49">
        <f>SUMPRODUCT(('потребность от 18 jan'!$L$4:$Q$12)*('потребность от 18 jan'!$L$3:$Q$3=I$5)*('потребность от 18 jan'!$K$4:$K$12=$C$2)*('потребность от 18 jan'!$E$4:$E$12=$A129))</f>
        <v>0</v>
      </c>
      <c r="J129" s="49">
        <f t="shared" si="4"/>
        <v>0</v>
      </c>
      <c r="K129" s="15"/>
      <c r="L129" s="16">
        <f>SUMPRODUCT(('потребность от 18 jan'!$L$4:$Q$12)*('потребность от 18 jan'!$L$3:$Q$3=L$5)*('потребность от 18 jan'!$K$4:$K$12=$C$2)*('потребность от 18 jan'!$E$4:$E$12=$A129))</f>
        <v>0</v>
      </c>
      <c r="M129" s="40">
        <f t="shared" si="6"/>
        <v>0</v>
      </c>
      <c r="N129" s="17"/>
      <c r="O129" s="18">
        <f t="shared" si="5"/>
        <v>0</v>
      </c>
    </row>
    <row r="130" spans="1:15" x14ac:dyDescent="0.2">
      <c r="A130" s="9"/>
      <c r="B130" s="28" t="str">
        <f t="array" ref="B130">IFERROR(INDEX('Остаток на РЦ'!$B$4:$B$26,SMALL(IF('Остаток на РЦ'!$C$4:$C$26=$A$127,ROW('Остаток на РЦ'!$B$4:$B$26)-3,""),ROW(A4))),"")</f>
        <v/>
      </c>
      <c r="C130" s="11" t="s">
        <v>35</v>
      </c>
      <c r="D130" s="20" t="str">
        <f t="array" ref="D130">IFERROR(INDEX('Остаток на РЦ'!$K$4:$K$26,SMALL(IF('Остаток на РЦ'!$B$4:$B$26=B130,ROW('Остаток на РЦ'!$K$4:$K$26)-3,""),ROW(B4))),"")</f>
        <v/>
      </c>
      <c r="E130" s="21" t="str">
        <f t="array" ref="E130">IFERROR(INDEX('Остаток на РЦ'!$E$4:$E$26,SMALL(IF('Остаток на РЦ'!$B$4:$B$26=B130,ROW('Остаток на РЦ'!$E$4:$E$26)-3,""),ROW(B4))),"")</f>
        <v/>
      </c>
      <c r="F130" s="22" t="str">
        <f t="array" ref="F130">IFERROR(INDEX('Остаток на РЦ'!$H$4:$H$26,SMALL(IF('Остаток на РЦ'!$B$4:$B$26=B130,ROW('Остаток на РЦ'!$H$4:$H$26)-3,""),ROW(B4))),"")</f>
        <v/>
      </c>
      <c r="G130" s="14">
        <v>5</v>
      </c>
      <c r="H130" s="48">
        <f>IF($I$4=$D130,SUMIFS('Остаток на РЦ'!$M$4:$M$26,'Остаток на РЦ'!$B$4:$B$26,$B130,'Остаток на РЦ'!$K$4:$K$26,$D130,'Остаток на РЦ'!$E$4:$E$26,$E130),0)</f>
        <v>0</v>
      </c>
      <c r="I130" s="49">
        <f>SUMPRODUCT(('потребность от 18 jan'!$L$4:$Q$12)*('потребность от 18 jan'!$L$3:$Q$3=I$5)*('потребность от 18 jan'!$K$4:$K$12=$C$2)*('потребность от 18 jan'!$E$4:$E$12=$A130))</f>
        <v>0</v>
      </c>
      <c r="J130" s="49">
        <f t="shared" si="4"/>
        <v>0</v>
      </c>
      <c r="K130" s="15"/>
      <c r="L130" s="16">
        <f>SUMPRODUCT(('потребность от 18 jan'!$L$4:$Q$12)*('потребность от 18 jan'!$L$3:$Q$3=L$5)*('потребность от 18 jan'!$K$4:$K$12=$C$2)*('потребность от 18 jan'!$E$4:$E$12=$A130))</f>
        <v>0</v>
      </c>
      <c r="M130" s="40">
        <f t="shared" si="6"/>
        <v>0</v>
      </c>
      <c r="N130" s="17"/>
      <c r="O130" s="18">
        <f t="shared" si="5"/>
        <v>0</v>
      </c>
    </row>
    <row r="131" spans="1:15" x14ac:dyDescent="0.2">
      <c r="A131" s="9"/>
      <c r="B131" s="28" t="str">
        <f t="array" ref="B131">IFERROR(INDEX('Остаток на РЦ'!$B$4:$B$26,SMALL(IF('Остаток на РЦ'!$C$4:$C$26=$A$127,ROW('Остаток на РЦ'!$B$4:$B$26)-3,""),ROW(A5))),"")</f>
        <v/>
      </c>
      <c r="C131" s="11" t="s">
        <v>35</v>
      </c>
      <c r="D131" s="20" t="str">
        <f t="array" ref="D131">IFERROR(INDEX('Остаток на РЦ'!$K$4:$K$26,SMALL(IF('Остаток на РЦ'!$B$4:$B$26=B131,ROW('Остаток на РЦ'!$K$4:$K$26)-3,""),ROW(B5))),"")</f>
        <v/>
      </c>
      <c r="E131" s="21" t="str">
        <f t="array" ref="E131">IFERROR(INDEX('Остаток на РЦ'!$E$4:$E$26,SMALL(IF('Остаток на РЦ'!$B$4:$B$26=B131,ROW('Остаток на РЦ'!$E$4:$E$26)-3,""),ROW(B5))),"")</f>
        <v/>
      </c>
      <c r="F131" s="22" t="str">
        <f t="array" ref="F131">IFERROR(INDEX('Остаток на РЦ'!$H$4:$H$26,SMALL(IF('Остаток на РЦ'!$B$4:$B$26=B131,ROW('Остаток на РЦ'!$H$4:$H$26)-3,""),ROW(B5))),"")</f>
        <v/>
      </c>
      <c r="G131" s="14">
        <v>5</v>
      </c>
      <c r="H131" s="48">
        <f>IF($I$4=$D131,SUMIFS('Остаток на РЦ'!$M$4:$M$26,'Остаток на РЦ'!$B$4:$B$26,$B131,'Остаток на РЦ'!$K$4:$K$26,$D131,'Остаток на РЦ'!$E$4:$E$26,$E131),0)</f>
        <v>0</v>
      </c>
      <c r="I131" s="49">
        <f>SUMPRODUCT(('потребность от 18 jan'!$L$4:$Q$12)*('потребность от 18 jan'!$L$3:$Q$3=I$5)*('потребность от 18 jan'!$K$4:$K$12=$C$2)*('потребность от 18 jan'!$E$4:$E$12=$A131))</f>
        <v>0</v>
      </c>
      <c r="J131" s="49">
        <f t="shared" si="4"/>
        <v>0</v>
      </c>
      <c r="K131" s="15"/>
      <c r="L131" s="16">
        <f>SUMPRODUCT(('потребность от 18 jan'!$L$4:$Q$12)*('потребность от 18 jan'!$L$3:$Q$3=L$5)*('потребность от 18 jan'!$K$4:$K$12=$C$2)*('потребность от 18 jan'!$E$4:$E$12=$A131))</f>
        <v>0</v>
      </c>
      <c r="M131" s="40">
        <f t="shared" si="6"/>
        <v>0</v>
      </c>
      <c r="N131" s="17"/>
      <c r="O131" s="18">
        <f t="shared" si="5"/>
        <v>0</v>
      </c>
    </row>
    <row r="132" spans="1:15" x14ac:dyDescent="0.2">
      <c r="A132" s="9"/>
      <c r="B132" s="28" t="str">
        <f t="array" ref="B132">IFERROR(INDEX('Остаток на РЦ'!$B$4:$B$26,SMALL(IF('Остаток на РЦ'!$C$4:$C$26=$A$127,ROW('Остаток на РЦ'!$B$4:$B$26)-3,""),ROW(#REF!))),"")</f>
        <v/>
      </c>
      <c r="C132" s="11" t="s">
        <v>35</v>
      </c>
      <c r="D132" s="20" t="str">
        <f t="array" ref="D132">IFERROR(INDEX('Остаток на РЦ'!$K$4:$K$26,SMALL(IF('Остаток на РЦ'!$B$4:$B$26=B132,ROW('Остаток на РЦ'!$K$4:$K$26)-3,""),ROW(#REF!))),"")</f>
        <v/>
      </c>
      <c r="E132" s="21" t="str">
        <f t="array" ref="E132">IFERROR(INDEX('Остаток на РЦ'!$E$4:$E$26,SMALL(IF('Остаток на РЦ'!$B$4:$B$26=B132,ROW('Остаток на РЦ'!$E$4:$E$26)-3,""),ROW(#REF!))),"")</f>
        <v/>
      </c>
      <c r="F132" s="22" t="str">
        <f t="array" ref="F132">IFERROR(INDEX('Остаток на РЦ'!$H$4:$H$26,SMALL(IF('Остаток на РЦ'!$B$4:$B$26=B132,ROW('Остаток на РЦ'!$H$4:$H$26)-3,""),ROW(#REF!))),"")</f>
        <v/>
      </c>
      <c r="G132" s="14">
        <v>5</v>
      </c>
      <c r="H132" s="48">
        <f>IF($I$4=$D132,SUMIFS('Остаток на РЦ'!$M$4:$M$26,'Остаток на РЦ'!$B$4:$B$26,$B132,'Остаток на РЦ'!$K$4:$K$26,$D132,'Остаток на РЦ'!$E$4:$E$26,$E132),0)</f>
        <v>0</v>
      </c>
      <c r="I132" s="49">
        <f>SUMPRODUCT(('потребность от 18 jan'!$L$4:$Q$12)*('потребность от 18 jan'!$L$3:$Q$3=I$5)*('потребность от 18 jan'!$K$4:$K$12=$C$2)*('потребность от 18 jan'!$E$4:$E$12=$A132))</f>
        <v>0</v>
      </c>
      <c r="J132" s="49">
        <f t="shared" si="4"/>
        <v>0</v>
      </c>
      <c r="K132" s="15"/>
      <c r="L132" s="16">
        <f>SUMPRODUCT(('потребность от 18 jan'!$L$4:$Q$12)*('потребность от 18 jan'!$L$3:$Q$3=L$5)*('потребность от 18 jan'!$K$4:$K$12=$C$2)*('потребность от 18 jan'!$E$4:$E$12=$A132))</f>
        <v>0</v>
      </c>
      <c r="M132" s="40">
        <f t="shared" si="6"/>
        <v>0</v>
      </c>
      <c r="N132" s="17"/>
      <c r="O132" s="18">
        <f t="shared" si="5"/>
        <v>0</v>
      </c>
    </row>
    <row r="133" spans="1:15" x14ac:dyDescent="0.2">
      <c r="A133" s="9"/>
      <c r="B133" s="28" t="str">
        <f t="array" ref="B133">IFERROR(INDEX('Остаток на РЦ'!$B$4:$B$26,SMALL(IF('Остаток на РЦ'!$C$4:$C$26=$A$127,ROW('Остаток на РЦ'!$B$4:$B$26)-3,""),ROW(A6))),"")</f>
        <v/>
      </c>
      <c r="C133" s="11" t="s">
        <v>35</v>
      </c>
      <c r="D133" s="20" t="str">
        <f t="array" ref="D133">IFERROR(INDEX('Остаток на РЦ'!$K$4:$K$26,SMALL(IF('Остаток на РЦ'!$B$4:$B$26=B133,ROW('Остаток на РЦ'!$K$4:$K$26)-3,""),ROW(B6))),"")</f>
        <v/>
      </c>
      <c r="E133" s="21" t="str">
        <f t="array" ref="E133">IFERROR(INDEX('Остаток на РЦ'!$E$4:$E$26,SMALL(IF('Остаток на РЦ'!$B$4:$B$26=B133,ROW('Остаток на РЦ'!$E$4:$E$26)-3,""),ROW(B6))),"")</f>
        <v/>
      </c>
      <c r="F133" s="22" t="str">
        <f t="array" ref="F133">IFERROR(INDEX('Остаток на РЦ'!$H$4:$H$26,SMALL(IF('Остаток на РЦ'!$B$4:$B$26=B133,ROW('Остаток на РЦ'!$H$4:$H$26)-3,""),ROW(B6))),"")</f>
        <v/>
      </c>
      <c r="G133" s="14">
        <v>5</v>
      </c>
      <c r="H133" s="48">
        <f>IF($I$4=$D133,SUMIFS('Остаток на РЦ'!$M$4:$M$26,'Остаток на РЦ'!$B$4:$B$26,$B133,'Остаток на РЦ'!$K$4:$K$26,$D133,'Остаток на РЦ'!$E$4:$E$26,$E133),0)</f>
        <v>0</v>
      </c>
      <c r="I133" s="49">
        <f>SUMPRODUCT(('потребность от 18 jan'!$L$4:$Q$12)*('потребность от 18 jan'!$L$3:$Q$3=I$5)*('потребность от 18 jan'!$K$4:$K$12=$C$2)*('потребность от 18 jan'!$E$4:$E$12=$A133))</f>
        <v>0</v>
      </c>
      <c r="J133" s="49">
        <f t="shared" si="4"/>
        <v>0</v>
      </c>
      <c r="K133" s="15"/>
      <c r="L133" s="16">
        <f>SUMPRODUCT(('потребность от 18 jan'!$L$4:$Q$12)*('потребность от 18 jan'!$L$3:$Q$3=L$5)*('потребность от 18 jan'!$K$4:$K$12=$C$2)*('потребность от 18 jan'!$E$4:$E$12=$A133))</f>
        <v>0</v>
      </c>
      <c r="M133" s="40">
        <f t="shared" si="6"/>
        <v>0</v>
      </c>
      <c r="N133" s="17"/>
      <c r="O133" s="18">
        <f t="shared" si="5"/>
        <v>0</v>
      </c>
    </row>
    <row r="134" spans="1:15" x14ac:dyDescent="0.2">
      <c r="A134" s="9"/>
      <c r="B134" s="28" t="str">
        <f t="array" ref="B134">IFERROR(INDEX('Остаток на РЦ'!$B$4:$B$26,SMALL(IF('Остаток на РЦ'!$C$4:$C$26=$A$127,ROW('Остаток на РЦ'!$B$4:$B$26)-3,""),ROW(A7))),"")</f>
        <v/>
      </c>
      <c r="C134" s="11" t="s">
        <v>35</v>
      </c>
      <c r="D134" s="20" t="str">
        <f t="array" ref="D134">IFERROR(INDEX('Остаток на РЦ'!$K$4:$K$26,SMALL(IF('Остаток на РЦ'!$B$4:$B$26=B134,ROW('Остаток на РЦ'!$K$4:$K$26)-3,""),ROW(B7))),"")</f>
        <v/>
      </c>
      <c r="E134" s="21" t="str">
        <f t="array" ref="E134">IFERROR(INDEX('Остаток на РЦ'!$E$4:$E$26,SMALL(IF('Остаток на РЦ'!$B$4:$B$26=B134,ROW('Остаток на РЦ'!$E$4:$E$26)-3,""),ROW(B7))),"")</f>
        <v/>
      </c>
      <c r="F134" s="22" t="str">
        <f t="array" ref="F134">IFERROR(INDEX('Остаток на РЦ'!$H$4:$H$26,SMALL(IF('Остаток на РЦ'!$B$4:$B$26=B134,ROW('Остаток на РЦ'!$H$4:$H$26)-3,""),ROW(B7))),"")</f>
        <v/>
      </c>
      <c r="G134" s="14">
        <v>5</v>
      </c>
      <c r="H134" s="48">
        <f>IF($I$4=$D134,SUMIFS('Остаток на РЦ'!$M$4:$M$26,'Остаток на РЦ'!$B$4:$B$26,$B134,'Остаток на РЦ'!$K$4:$K$26,$D134,'Остаток на РЦ'!$E$4:$E$26,$E134),0)</f>
        <v>0</v>
      </c>
      <c r="I134" s="49">
        <f>SUMPRODUCT(('потребность от 18 jan'!$L$4:$Q$12)*('потребность от 18 jan'!$L$3:$Q$3=I$5)*('потребность от 18 jan'!$K$4:$K$12=$C$2)*('потребность от 18 jan'!$E$4:$E$12=$A134))</f>
        <v>0</v>
      </c>
      <c r="J134" s="49">
        <f t="shared" si="4"/>
        <v>0</v>
      </c>
      <c r="K134" s="15"/>
      <c r="L134" s="16">
        <f>SUMPRODUCT(('потребность от 18 jan'!$L$4:$Q$12)*('потребность от 18 jan'!$L$3:$Q$3=L$5)*('потребность от 18 jan'!$K$4:$K$12=$C$2)*('потребность от 18 jan'!$E$4:$E$12=$A134))</f>
        <v>0</v>
      </c>
      <c r="M134" s="40">
        <f t="shared" si="6"/>
        <v>0</v>
      </c>
      <c r="N134" s="17"/>
      <c r="O134" s="18">
        <f t="shared" si="5"/>
        <v>0</v>
      </c>
    </row>
    <row r="135" spans="1:15" x14ac:dyDescent="0.2">
      <c r="A135" s="9"/>
      <c r="B135" s="28" t="str">
        <f t="array" ref="B135">IFERROR(INDEX('Остаток на РЦ'!$B$4:$B$26,SMALL(IF('Остаток на РЦ'!$C$4:$C$26=$A$127,ROW('Остаток на РЦ'!$B$4:$B$26)-3,""),ROW(A8))),"")</f>
        <v/>
      </c>
      <c r="C135" s="11" t="s">
        <v>35</v>
      </c>
      <c r="D135" s="20" t="str">
        <f t="array" ref="D135">IFERROR(INDEX('Остаток на РЦ'!$K$4:$K$26,SMALL(IF('Остаток на РЦ'!$B$4:$B$26=B135,ROW('Остаток на РЦ'!$K$4:$K$26)-3,""),ROW(B8))),"")</f>
        <v/>
      </c>
      <c r="E135" s="21" t="str">
        <f t="array" ref="E135">IFERROR(INDEX('Остаток на РЦ'!$E$4:$E$26,SMALL(IF('Остаток на РЦ'!$B$4:$B$26=B135,ROW('Остаток на РЦ'!$E$4:$E$26)-3,""),ROW(B8))),"")</f>
        <v/>
      </c>
      <c r="F135" s="22" t="str">
        <f t="array" ref="F135">IFERROR(INDEX('Остаток на РЦ'!$H$4:$H$26,SMALL(IF('Остаток на РЦ'!$B$4:$B$26=B135,ROW('Остаток на РЦ'!$H$4:$H$26)-3,""),ROW(B8))),"")</f>
        <v/>
      </c>
      <c r="G135" s="14">
        <v>5</v>
      </c>
      <c r="H135" s="48">
        <f>IF($I$4=$D135,SUMIFS('Остаток на РЦ'!$M$4:$M$26,'Остаток на РЦ'!$B$4:$B$26,$B135,'Остаток на РЦ'!$K$4:$K$26,$D135,'Остаток на РЦ'!$E$4:$E$26,$E135),0)</f>
        <v>0</v>
      </c>
      <c r="I135" s="49">
        <f>SUMPRODUCT(('потребность от 18 jan'!$L$4:$Q$12)*('потребность от 18 jan'!$L$3:$Q$3=I$5)*('потребность от 18 jan'!$K$4:$K$12=$C$2)*('потребность от 18 jan'!$E$4:$E$12=$A135))</f>
        <v>0</v>
      </c>
      <c r="J135" s="49">
        <f t="shared" si="4"/>
        <v>0</v>
      </c>
      <c r="K135" s="15"/>
      <c r="L135" s="16">
        <f>SUMPRODUCT(('потребность от 18 jan'!$L$4:$Q$12)*('потребность от 18 jan'!$L$3:$Q$3=L$5)*('потребность от 18 jan'!$K$4:$K$12=$C$2)*('потребность от 18 jan'!$E$4:$E$12=$A135))</f>
        <v>0</v>
      </c>
      <c r="M135" s="40">
        <f t="shared" si="6"/>
        <v>0</v>
      </c>
      <c r="N135" s="17"/>
      <c r="O135" s="18">
        <f t="shared" si="5"/>
        <v>0</v>
      </c>
    </row>
    <row r="136" spans="1:15" x14ac:dyDescent="0.2">
      <c r="A136" s="9"/>
      <c r="B136" s="28" t="str">
        <f t="array" ref="B136">IFERROR(INDEX('Остаток на РЦ'!$B$4:$B$26,SMALL(IF('Остаток на РЦ'!$C$4:$C$26=$A$127,ROW('Остаток на РЦ'!$B$4:$B$26)-3,""),ROW(A9))),"")</f>
        <v/>
      </c>
      <c r="C136" s="11" t="s">
        <v>35</v>
      </c>
      <c r="D136" s="20" t="str">
        <f t="array" ref="D136">IFERROR(INDEX('Остаток на РЦ'!$K$4:$K$26,SMALL(IF('Остаток на РЦ'!$B$4:$B$26=B136,ROW('Остаток на РЦ'!$K$4:$K$26)-3,""),ROW(B9))),"")</f>
        <v/>
      </c>
      <c r="E136" s="21" t="str">
        <f t="array" ref="E136">IFERROR(INDEX('Остаток на РЦ'!$E$4:$E$26,SMALL(IF('Остаток на РЦ'!$B$4:$B$26=B136,ROW('Остаток на РЦ'!$E$4:$E$26)-3,""),ROW(B9))),"")</f>
        <v/>
      </c>
      <c r="F136" s="22" t="str">
        <f t="array" ref="F136">IFERROR(INDEX('Остаток на РЦ'!$H$4:$H$26,SMALL(IF('Остаток на РЦ'!$B$4:$B$26=B136,ROW('Остаток на РЦ'!$H$4:$H$26)-3,""),ROW(B9))),"")</f>
        <v/>
      </c>
      <c r="G136" s="14">
        <v>5</v>
      </c>
      <c r="H136" s="48">
        <f>IF($I$4=$D136,SUMIFS('Остаток на РЦ'!$M$4:$M$26,'Остаток на РЦ'!$B$4:$B$26,$B136,'Остаток на РЦ'!$K$4:$K$26,$D136,'Остаток на РЦ'!$E$4:$E$26,$E136),0)</f>
        <v>0</v>
      </c>
      <c r="I136" s="49">
        <f>SUMPRODUCT(('потребность от 18 jan'!$L$4:$Q$12)*('потребность от 18 jan'!$L$3:$Q$3=I$5)*('потребность от 18 jan'!$K$4:$K$12=$C$2)*('потребность от 18 jan'!$E$4:$E$12=$A136))</f>
        <v>0</v>
      </c>
      <c r="J136" s="49">
        <f t="shared" ref="J136:J186" si="7">IF(H136&lt;=SUM($I$7:$I$96),H136,SUM($I$7:$I$96))</f>
        <v>0</v>
      </c>
      <c r="K136" s="15"/>
      <c r="L136" s="16">
        <f>SUMPRODUCT(('потребность от 18 jan'!$L$4:$Q$12)*('потребность от 18 jan'!$L$3:$Q$3=L$5)*('потребность от 18 jan'!$K$4:$K$12=$C$2)*('потребность от 18 jan'!$E$4:$E$12=$A136))</f>
        <v>0</v>
      </c>
      <c r="M136" s="40">
        <f t="shared" si="6"/>
        <v>0</v>
      </c>
      <c r="N136" s="17"/>
      <c r="O136" s="18">
        <f t="shared" ref="O136:O186" si="8">M136-N136</f>
        <v>0</v>
      </c>
    </row>
    <row r="137" spans="1:15" x14ac:dyDescent="0.2">
      <c r="A137" s="9"/>
      <c r="B137" s="28" t="str">
        <f t="array" ref="B137">IFERROR(INDEX('Остаток на РЦ'!$B$4:$B$26,SMALL(IF('Остаток на РЦ'!$C$4:$C$26=$A$127,ROW('Остаток на РЦ'!$B$4:$B$26)-3,""),ROW(A10))),"")</f>
        <v/>
      </c>
      <c r="C137" s="11" t="s">
        <v>35</v>
      </c>
      <c r="D137" s="20" t="str">
        <f t="array" ref="D137">IFERROR(INDEX('Остаток на РЦ'!$K$4:$K$26,SMALL(IF('Остаток на РЦ'!$B$4:$B$26=B137,ROW('Остаток на РЦ'!$K$4:$K$26)-3,""),ROW(B10))),"")</f>
        <v/>
      </c>
      <c r="E137" s="21" t="str">
        <f t="array" ref="E137">IFERROR(INDEX('Остаток на РЦ'!$E$4:$E$26,SMALL(IF('Остаток на РЦ'!$B$4:$B$26=B137,ROW('Остаток на РЦ'!$E$4:$E$26)-3,""),ROW(B10))),"")</f>
        <v/>
      </c>
      <c r="F137" s="22" t="str">
        <f t="array" ref="F137">IFERROR(INDEX('Остаток на РЦ'!$H$4:$H$26,SMALL(IF('Остаток на РЦ'!$B$4:$B$26=B137,ROW('Остаток на РЦ'!$H$4:$H$26)-3,""),ROW(B10))),"")</f>
        <v/>
      </c>
      <c r="G137" s="14">
        <v>5</v>
      </c>
      <c r="H137" s="48">
        <f>IF($I$4=$D137,SUMIFS('Остаток на РЦ'!$M$4:$M$26,'Остаток на РЦ'!$B$4:$B$26,$B137,'Остаток на РЦ'!$K$4:$K$26,$D137,'Остаток на РЦ'!$E$4:$E$26,$E137),0)</f>
        <v>0</v>
      </c>
      <c r="I137" s="49">
        <f>SUMPRODUCT(('потребность от 18 jan'!$L$4:$Q$12)*('потребность от 18 jan'!$L$3:$Q$3=I$5)*('потребность от 18 jan'!$K$4:$K$12=$C$2)*('потребность от 18 jan'!$E$4:$E$12=$A137))</f>
        <v>0</v>
      </c>
      <c r="J137" s="49">
        <f t="shared" si="7"/>
        <v>0</v>
      </c>
      <c r="K137" s="15"/>
      <c r="L137" s="16">
        <f>SUMPRODUCT(('потребность от 18 jan'!$L$4:$Q$12)*('потребность от 18 jan'!$L$3:$Q$3=L$5)*('потребность от 18 jan'!$K$4:$K$12=$C$2)*('потребность от 18 jan'!$E$4:$E$12=$A137))</f>
        <v>0</v>
      </c>
      <c r="M137" s="40">
        <f t="shared" si="6"/>
        <v>0</v>
      </c>
      <c r="N137" s="17"/>
      <c r="O137" s="18">
        <f t="shared" si="8"/>
        <v>0</v>
      </c>
    </row>
    <row r="138" spans="1:15" x14ac:dyDescent="0.2">
      <c r="A138" s="9"/>
      <c r="B138" s="28" t="str">
        <f t="array" ref="B138">IFERROR(INDEX('Остаток на РЦ'!$B$4:$B$26,SMALL(IF('Остаток на РЦ'!$C$4:$C$26=$A$127,ROW('Остаток на РЦ'!$B$4:$B$26)-3,""),ROW(A11))),"")</f>
        <v/>
      </c>
      <c r="C138" s="11" t="s">
        <v>35</v>
      </c>
      <c r="D138" s="20" t="str">
        <f t="array" ref="D138">IFERROR(INDEX('Остаток на РЦ'!$K$4:$K$26,SMALL(IF('Остаток на РЦ'!$B$4:$B$26=B138,ROW('Остаток на РЦ'!$K$4:$K$26)-3,""),ROW(B11))),"")</f>
        <v/>
      </c>
      <c r="E138" s="21" t="str">
        <f t="array" ref="E138">IFERROR(INDEX('Остаток на РЦ'!$E$4:$E$26,SMALL(IF('Остаток на РЦ'!$B$4:$B$26=B138,ROW('Остаток на РЦ'!$E$4:$E$26)-3,""),ROW(B11))),"")</f>
        <v/>
      </c>
      <c r="F138" s="22" t="str">
        <f t="array" ref="F138">IFERROR(INDEX('Остаток на РЦ'!$H$4:$H$26,SMALL(IF('Остаток на РЦ'!$B$4:$B$26=B138,ROW('Остаток на РЦ'!$H$4:$H$26)-3,""),ROW(B11))),"")</f>
        <v/>
      </c>
      <c r="G138" s="14">
        <v>5</v>
      </c>
      <c r="H138" s="48">
        <f>IF($I$4=$D138,SUMIFS('Остаток на РЦ'!$M$4:$M$26,'Остаток на РЦ'!$B$4:$B$26,$B138,'Остаток на РЦ'!$K$4:$K$26,$D138,'Остаток на РЦ'!$E$4:$E$26,$E138),0)</f>
        <v>0</v>
      </c>
      <c r="I138" s="49">
        <f>SUMPRODUCT(('потребность от 18 jan'!$L$4:$Q$12)*('потребность от 18 jan'!$L$3:$Q$3=I$5)*('потребность от 18 jan'!$K$4:$K$12=$C$2)*('потребность от 18 jan'!$E$4:$E$12=$A138))</f>
        <v>0</v>
      </c>
      <c r="J138" s="49">
        <f t="shared" si="7"/>
        <v>0</v>
      </c>
      <c r="K138" s="15"/>
      <c r="L138" s="16">
        <f>SUMPRODUCT(('потребность от 18 jan'!$L$4:$Q$12)*('потребность от 18 jan'!$L$3:$Q$3=L$5)*('потребность от 18 jan'!$K$4:$K$12=$C$2)*('потребность от 18 jan'!$E$4:$E$12=$A138))</f>
        <v>0</v>
      </c>
      <c r="M138" s="40">
        <f t="shared" si="6"/>
        <v>0</v>
      </c>
      <c r="N138" s="17"/>
      <c r="O138" s="18">
        <f t="shared" si="8"/>
        <v>0</v>
      </c>
    </row>
    <row r="139" spans="1:15" x14ac:dyDescent="0.2">
      <c r="A139" s="9"/>
      <c r="B139" s="28" t="str">
        <f t="array" ref="B139">IFERROR(INDEX('Остаток на РЦ'!$B$4:$B$26,SMALL(IF('Остаток на РЦ'!$C$4:$C$26=$A$127,ROW('Остаток на РЦ'!$B$4:$B$26)-3,""),ROW(A12))),"")</f>
        <v/>
      </c>
      <c r="C139" s="11" t="s">
        <v>35</v>
      </c>
      <c r="D139" s="20" t="str">
        <f t="array" ref="D139">IFERROR(INDEX('Остаток на РЦ'!$K$4:$K$26,SMALL(IF('Остаток на РЦ'!$B$4:$B$26=B139,ROW('Остаток на РЦ'!$K$4:$K$26)-3,""),ROW(B12))),"")</f>
        <v/>
      </c>
      <c r="E139" s="21" t="str">
        <f t="array" ref="E139">IFERROR(INDEX('Остаток на РЦ'!$E$4:$E$26,SMALL(IF('Остаток на РЦ'!$B$4:$B$26=B139,ROW('Остаток на РЦ'!$E$4:$E$26)-3,""),ROW(B12))),"")</f>
        <v/>
      </c>
      <c r="F139" s="22" t="str">
        <f t="array" ref="F139">IFERROR(INDEX('Остаток на РЦ'!$H$4:$H$26,SMALL(IF('Остаток на РЦ'!$B$4:$B$26=B139,ROW('Остаток на РЦ'!$H$4:$H$26)-3,""),ROW(B12))),"")</f>
        <v/>
      </c>
      <c r="G139" s="14">
        <v>5</v>
      </c>
      <c r="H139" s="48">
        <f>IF($I$4=$D139,SUMIFS('Остаток на РЦ'!$M$4:$M$26,'Остаток на РЦ'!$B$4:$B$26,$B139,'Остаток на РЦ'!$K$4:$K$26,$D139,'Остаток на РЦ'!$E$4:$E$26,$E139),0)</f>
        <v>0</v>
      </c>
      <c r="I139" s="49">
        <f>SUMPRODUCT(('потребность от 18 jan'!$L$4:$Q$12)*('потребность от 18 jan'!$L$3:$Q$3=I$5)*('потребность от 18 jan'!$K$4:$K$12=$C$2)*('потребность от 18 jan'!$E$4:$E$12=$A139))</f>
        <v>0</v>
      </c>
      <c r="J139" s="49">
        <f t="shared" si="7"/>
        <v>0</v>
      </c>
      <c r="K139" s="15"/>
      <c r="L139" s="16">
        <f>SUMPRODUCT(('потребность от 18 jan'!$L$4:$Q$12)*('потребность от 18 jan'!$L$3:$Q$3=L$5)*('потребность от 18 jan'!$K$4:$K$12=$C$2)*('потребность от 18 jan'!$E$4:$E$12=$A139))</f>
        <v>0</v>
      </c>
      <c r="M139" s="40">
        <f t="shared" si="6"/>
        <v>0</v>
      </c>
      <c r="N139" s="17"/>
      <c r="O139" s="18">
        <f t="shared" si="8"/>
        <v>0</v>
      </c>
    </row>
    <row r="140" spans="1:15" x14ac:dyDescent="0.2">
      <c r="A140" s="9"/>
      <c r="B140" s="28" t="str">
        <f t="array" ref="B140">IFERROR(INDEX('Остаток на РЦ'!$B$4:$B$26,SMALL(IF('Остаток на РЦ'!$C$4:$C$26=$A$127,ROW('Остаток на РЦ'!$B$4:$B$26)-3,""),ROW(A13))),"")</f>
        <v/>
      </c>
      <c r="C140" s="11" t="s">
        <v>35</v>
      </c>
      <c r="D140" s="20" t="str">
        <f t="array" ref="D140">IFERROR(INDEX('Остаток на РЦ'!$K$4:$K$26,SMALL(IF('Остаток на РЦ'!$B$4:$B$26=B140,ROW('Остаток на РЦ'!$K$4:$K$26)-3,""),ROW(B13))),"")</f>
        <v/>
      </c>
      <c r="E140" s="21" t="str">
        <f t="array" ref="E140">IFERROR(INDEX('Остаток на РЦ'!$E$4:$E$26,SMALL(IF('Остаток на РЦ'!$B$4:$B$26=B140,ROW('Остаток на РЦ'!$E$4:$E$26)-3,""),ROW(B13))),"")</f>
        <v/>
      </c>
      <c r="F140" s="22" t="str">
        <f t="array" ref="F140">IFERROR(INDEX('Остаток на РЦ'!$H$4:$H$26,SMALL(IF('Остаток на РЦ'!$B$4:$B$26=B140,ROW('Остаток на РЦ'!$H$4:$H$26)-3,""),ROW(B13))),"")</f>
        <v/>
      </c>
      <c r="G140" s="14">
        <v>5</v>
      </c>
      <c r="H140" s="48">
        <f>IF($I$4=$D140,SUMIFS('Остаток на РЦ'!$M$4:$M$26,'Остаток на РЦ'!$B$4:$B$26,$B140,'Остаток на РЦ'!$K$4:$K$26,$D140,'Остаток на РЦ'!$E$4:$E$26,$E140),0)</f>
        <v>0</v>
      </c>
      <c r="I140" s="49">
        <f>SUMPRODUCT(('потребность от 18 jan'!$L$4:$Q$12)*('потребность от 18 jan'!$L$3:$Q$3=I$5)*('потребность от 18 jan'!$K$4:$K$12=$C$2)*('потребность от 18 jan'!$E$4:$E$12=$A140))</f>
        <v>0</v>
      </c>
      <c r="J140" s="49">
        <f t="shared" si="7"/>
        <v>0</v>
      </c>
      <c r="K140" s="15"/>
      <c r="L140" s="16">
        <f>SUMPRODUCT(('потребность от 18 jan'!$L$4:$Q$12)*('потребность от 18 jan'!$L$3:$Q$3=L$5)*('потребность от 18 jan'!$K$4:$K$12=$C$2)*('потребность от 18 jan'!$E$4:$E$12=$A140))</f>
        <v>0</v>
      </c>
      <c r="M140" s="40">
        <f t="shared" si="6"/>
        <v>0</v>
      </c>
      <c r="N140" s="17"/>
      <c r="O140" s="18">
        <f t="shared" si="8"/>
        <v>0</v>
      </c>
    </row>
    <row r="141" spans="1:15" x14ac:dyDescent="0.2">
      <c r="A141" s="9"/>
      <c r="B141" s="28" t="str">
        <f t="array" ref="B141">IFERROR(INDEX('Остаток на РЦ'!$B$4:$B$26,SMALL(IF('Остаток на РЦ'!$C$4:$C$26=$A$127,ROW('Остаток на РЦ'!$B$4:$B$26)-3,""),ROW(A14))),"")</f>
        <v/>
      </c>
      <c r="C141" s="11" t="s">
        <v>35</v>
      </c>
      <c r="D141" s="20" t="str">
        <f t="array" ref="D141">IFERROR(INDEX('Остаток на РЦ'!$K$4:$K$26,SMALL(IF('Остаток на РЦ'!$B$4:$B$26=B141,ROW('Остаток на РЦ'!$K$4:$K$26)-3,""),ROW(B14))),"")</f>
        <v/>
      </c>
      <c r="E141" s="21" t="str">
        <f t="array" ref="E141">IFERROR(INDEX('Остаток на РЦ'!$E$4:$E$26,SMALL(IF('Остаток на РЦ'!$B$4:$B$26=B141,ROW('Остаток на РЦ'!$E$4:$E$26)-3,""),ROW(B14))),"")</f>
        <v/>
      </c>
      <c r="F141" s="22" t="str">
        <f t="array" ref="F141">IFERROR(INDEX('Остаток на РЦ'!$H$4:$H$26,SMALL(IF('Остаток на РЦ'!$B$4:$B$26=B141,ROW('Остаток на РЦ'!$H$4:$H$26)-3,""),ROW(B14))),"")</f>
        <v/>
      </c>
      <c r="G141" s="14">
        <v>5</v>
      </c>
      <c r="H141" s="48">
        <f>IF($I$4=$D141,SUMIFS('Остаток на РЦ'!$M$4:$M$26,'Остаток на РЦ'!$B$4:$B$26,$B141,'Остаток на РЦ'!$K$4:$K$26,$D141,'Остаток на РЦ'!$E$4:$E$26,$E141),0)</f>
        <v>0</v>
      </c>
      <c r="I141" s="49">
        <f>SUMPRODUCT(('потребность от 18 jan'!$L$4:$Q$12)*('потребность от 18 jan'!$L$3:$Q$3=I$5)*('потребность от 18 jan'!$K$4:$K$12=$C$2)*('потребность от 18 jan'!$E$4:$E$12=$A141))</f>
        <v>0</v>
      </c>
      <c r="J141" s="49">
        <f t="shared" si="7"/>
        <v>0</v>
      </c>
      <c r="K141" s="15"/>
      <c r="L141" s="16">
        <f>SUMPRODUCT(('потребность от 18 jan'!$L$4:$Q$12)*('потребность от 18 jan'!$L$3:$Q$3=L$5)*('потребность от 18 jan'!$K$4:$K$12=$C$2)*('потребность от 18 jan'!$E$4:$E$12=$A141))</f>
        <v>0</v>
      </c>
      <c r="M141" s="40">
        <f t="shared" si="6"/>
        <v>0</v>
      </c>
      <c r="N141" s="17"/>
      <c r="O141" s="18">
        <f t="shared" si="8"/>
        <v>0</v>
      </c>
    </row>
    <row r="142" spans="1:15" x14ac:dyDescent="0.2">
      <c r="A142" s="9">
        <v>0</v>
      </c>
      <c r="B142" s="10" t="str">
        <f t="array" ref="B142">IFERROR(INDEX('Остаток на РЦ'!$B$4:$B$26,SMALL(IF('Остаток на РЦ'!$C$4:$C$26=$A$142,ROW('Остаток на РЦ'!$B$4:$B$26)-3,""),ROW(A1))),"")</f>
        <v/>
      </c>
      <c r="C142" s="11" t="s">
        <v>35</v>
      </c>
      <c r="D142" s="20" t="str">
        <f t="array" ref="D142">IFERROR(INDEX('Остаток на РЦ'!$K$4:$K$26,SMALL(IF('Остаток на РЦ'!$B$4:$B$26=B142,ROW('Остаток на РЦ'!$K$4:$K$26)-3,""),ROW(B1))),"")</f>
        <v/>
      </c>
      <c r="E142" s="21" t="str">
        <f t="array" ref="E142">IFERROR(INDEX('Остаток на РЦ'!$E$4:$E$26,SMALL(IF('Остаток на РЦ'!$B$4:$B$26=B142,ROW('Остаток на РЦ'!$E$4:$E$26)-3,""),ROW(B1))),"")</f>
        <v/>
      </c>
      <c r="F142" s="22" t="str">
        <f t="array" ref="F142">IFERROR(INDEX('Остаток на РЦ'!$H$4:$H$26,SMALL(IF('Остаток на РЦ'!$B$4:$B$26=B142,ROW('Остаток на РЦ'!$H$4:$H$26)-3,""),ROW(B1))),"")</f>
        <v/>
      </c>
      <c r="G142" s="14">
        <v>5</v>
      </c>
      <c r="H142" s="48">
        <f>IF($I$4=$D142,SUMIFS('Остаток на РЦ'!$M$4:$M$26,'Остаток на РЦ'!$B$4:$B$26,$B142,'Остаток на РЦ'!$K$4:$K$26,$D142,'Остаток на РЦ'!$E$4:$E$26,$E142),0)</f>
        <v>0</v>
      </c>
      <c r="I142" s="49">
        <f>SUMPRODUCT(('потребность от 18 jan'!$L$4:$Q$12)*('потребность от 18 jan'!$L$3:$Q$3=I$5)*('потребность от 18 jan'!$K$4:$K$12=$C$2)*('потребность от 18 jan'!$E$4:$E$12=$A142))</f>
        <v>0</v>
      </c>
      <c r="J142" s="49">
        <f t="shared" si="7"/>
        <v>0</v>
      </c>
      <c r="K142" s="15"/>
      <c r="L142" s="16">
        <f>SUMPRODUCT(('потребность от 18 jan'!$L$4:$Q$12)*('потребность от 18 jan'!$L$3:$Q$3=L$5)*('потребность от 18 jan'!$K$4:$K$12=$C$2)*('потребность от 18 jan'!$E$4:$E$12=$A142))</f>
        <v>0</v>
      </c>
      <c r="M142" s="40">
        <f t="shared" si="6"/>
        <v>0</v>
      </c>
      <c r="N142" s="17"/>
      <c r="O142" s="18">
        <f t="shared" si="8"/>
        <v>0</v>
      </c>
    </row>
    <row r="143" spans="1:15" x14ac:dyDescent="0.2">
      <c r="A143" s="9"/>
      <c r="B143" s="10" t="str">
        <f t="array" ref="B143">IFERROR(INDEX('Остаток на РЦ'!$B$4:$B$26,SMALL(IF('Остаток на РЦ'!$C$4:$C$26=$A$142,ROW('Остаток на РЦ'!$B$4:$B$26)-3,""),ROW(A2))),"")</f>
        <v/>
      </c>
      <c r="C143" s="11" t="s">
        <v>35</v>
      </c>
      <c r="D143" s="20" t="str">
        <f t="array" ref="D143">IFERROR(INDEX('Остаток на РЦ'!$K$4:$K$26,SMALL(IF('Остаток на РЦ'!$B$4:$B$26=B143,ROW('Остаток на РЦ'!$K$4:$K$26)-3,""),ROW(B2))),"")</f>
        <v/>
      </c>
      <c r="E143" s="21" t="str">
        <f t="array" ref="E143">IFERROR(INDEX('Остаток на РЦ'!$E$4:$E$26,SMALL(IF('Остаток на РЦ'!$B$4:$B$26=B143,ROW('Остаток на РЦ'!$E$4:$E$26)-3,""),ROW(B2))),"")</f>
        <v/>
      </c>
      <c r="F143" s="22" t="str">
        <f t="array" ref="F143">IFERROR(INDEX('Остаток на РЦ'!$H$4:$H$26,SMALL(IF('Остаток на РЦ'!$B$4:$B$26=B143,ROW('Остаток на РЦ'!$H$4:$H$26)-3,""),ROW(B2))),"")</f>
        <v/>
      </c>
      <c r="G143" s="14">
        <v>5</v>
      </c>
      <c r="H143" s="48">
        <f>IF($I$4=$D143,SUMIFS('Остаток на РЦ'!$M$4:$M$26,'Остаток на РЦ'!$B$4:$B$26,$B143,'Остаток на РЦ'!$K$4:$K$26,$D143,'Остаток на РЦ'!$E$4:$E$26,$E143),0)</f>
        <v>0</v>
      </c>
      <c r="I143" s="49">
        <f>SUMPRODUCT(('потребность от 18 jan'!$L$4:$Q$12)*('потребность от 18 jan'!$L$3:$Q$3=I$5)*('потребность от 18 jan'!$K$4:$K$12=$C$2)*('потребность от 18 jan'!$E$4:$E$12=$A143))</f>
        <v>0</v>
      </c>
      <c r="J143" s="49">
        <f t="shared" si="7"/>
        <v>0</v>
      </c>
      <c r="K143" s="15"/>
      <c r="L143" s="16">
        <f>SUMPRODUCT(('потребность от 18 jan'!$L$4:$Q$12)*('потребность от 18 jan'!$L$3:$Q$3=L$5)*('потребность от 18 jan'!$K$4:$K$12=$C$2)*('потребность от 18 jan'!$E$4:$E$12=$A143))</f>
        <v>0</v>
      </c>
      <c r="M143" s="40">
        <f t="shared" si="6"/>
        <v>0</v>
      </c>
      <c r="N143" s="17"/>
      <c r="O143" s="18">
        <f t="shared" si="8"/>
        <v>0</v>
      </c>
    </row>
    <row r="144" spans="1:15" x14ac:dyDescent="0.2">
      <c r="A144" s="9"/>
      <c r="B144" s="10" t="str">
        <f t="array" ref="B144">IFERROR(INDEX('Остаток на РЦ'!$B$4:$B$26,SMALL(IF('Остаток на РЦ'!$C$4:$C$26=$A$142,ROW('Остаток на РЦ'!$B$4:$B$26)-3,""),ROW(A3))),"")</f>
        <v/>
      </c>
      <c r="C144" s="11" t="s">
        <v>35</v>
      </c>
      <c r="D144" s="20" t="str">
        <f t="array" ref="D144">IFERROR(INDEX('Остаток на РЦ'!$K$4:$K$26,SMALL(IF('Остаток на РЦ'!$B$4:$B$26=B144,ROW('Остаток на РЦ'!$K$4:$K$26)-3,""),ROW(B3))),"")</f>
        <v/>
      </c>
      <c r="E144" s="21" t="str">
        <f t="array" ref="E144">IFERROR(INDEX('Остаток на РЦ'!$E$4:$E$26,SMALL(IF('Остаток на РЦ'!$B$4:$B$26=B144,ROW('Остаток на РЦ'!$E$4:$E$26)-3,""),ROW(B3))),"")</f>
        <v/>
      </c>
      <c r="F144" s="22" t="str">
        <f t="array" ref="F144">IFERROR(INDEX('Остаток на РЦ'!$H$4:$H$26,SMALL(IF('Остаток на РЦ'!$B$4:$B$26=B144,ROW('Остаток на РЦ'!$H$4:$H$26)-3,""),ROW(B3))),"")</f>
        <v/>
      </c>
      <c r="G144" s="14">
        <v>5</v>
      </c>
      <c r="H144" s="48">
        <f>IF($I$4=$D144,SUMIFS('Остаток на РЦ'!$M$4:$M$26,'Остаток на РЦ'!$B$4:$B$26,$B144,'Остаток на РЦ'!$K$4:$K$26,$D144,'Остаток на РЦ'!$E$4:$E$26,$E144),0)</f>
        <v>0</v>
      </c>
      <c r="I144" s="49">
        <f>SUMPRODUCT(('потребность от 18 jan'!$L$4:$Q$12)*('потребность от 18 jan'!$L$3:$Q$3=I$5)*('потребность от 18 jan'!$K$4:$K$12=$C$2)*('потребность от 18 jan'!$E$4:$E$12=$A144))</f>
        <v>0</v>
      </c>
      <c r="J144" s="49">
        <f t="shared" si="7"/>
        <v>0</v>
      </c>
      <c r="K144" s="15"/>
      <c r="L144" s="16">
        <f>SUMPRODUCT(('потребность от 18 jan'!$L$4:$Q$12)*('потребность от 18 jan'!$L$3:$Q$3=L$5)*('потребность от 18 jan'!$K$4:$K$12=$C$2)*('потребность от 18 jan'!$E$4:$E$12=$A144))</f>
        <v>0</v>
      </c>
      <c r="M144" s="40">
        <f t="shared" si="6"/>
        <v>0</v>
      </c>
      <c r="N144" s="17"/>
      <c r="O144" s="18">
        <f t="shared" si="8"/>
        <v>0</v>
      </c>
    </row>
    <row r="145" spans="1:15" x14ac:dyDescent="0.2">
      <c r="A145" s="9"/>
      <c r="B145" s="10" t="str">
        <f t="array" ref="B145">IFERROR(INDEX('Остаток на РЦ'!$B$4:$B$26,SMALL(IF('Остаток на РЦ'!$C$4:$C$26=$A$142,ROW('Остаток на РЦ'!$B$4:$B$26)-3,""),ROW(A4))),"")</f>
        <v/>
      </c>
      <c r="C145" s="11" t="s">
        <v>35</v>
      </c>
      <c r="D145" s="20" t="str">
        <f t="array" ref="D145">IFERROR(INDEX('Остаток на РЦ'!$K$4:$K$26,SMALL(IF('Остаток на РЦ'!$B$4:$B$26=B145,ROW('Остаток на РЦ'!$K$4:$K$26)-3,""),ROW(B4))),"")</f>
        <v/>
      </c>
      <c r="E145" s="21" t="str">
        <f t="array" ref="E145">IFERROR(INDEX('Остаток на РЦ'!$E$4:$E$26,SMALL(IF('Остаток на РЦ'!$B$4:$B$26=B145,ROW('Остаток на РЦ'!$E$4:$E$26)-3,""),ROW(B4))),"")</f>
        <v/>
      </c>
      <c r="F145" s="22" t="str">
        <f t="array" ref="F145">IFERROR(INDEX('Остаток на РЦ'!$H$4:$H$26,SMALL(IF('Остаток на РЦ'!$B$4:$B$26=B145,ROW('Остаток на РЦ'!$H$4:$H$26)-3,""),ROW(B4))),"")</f>
        <v/>
      </c>
      <c r="G145" s="14">
        <v>5</v>
      </c>
      <c r="H145" s="48">
        <f>IF($I$4=$D145,SUMIFS('Остаток на РЦ'!$M$4:$M$26,'Остаток на РЦ'!$B$4:$B$26,$B145,'Остаток на РЦ'!$K$4:$K$26,$D145,'Остаток на РЦ'!$E$4:$E$26,$E145),0)</f>
        <v>0</v>
      </c>
      <c r="I145" s="49">
        <f>SUMPRODUCT(('потребность от 18 jan'!$L$4:$Q$12)*('потребность от 18 jan'!$L$3:$Q$3=I$5)*('потребность от 18 jan'!$K$4:$K$12=$C$2)*('потребность от 18 jan'!$E$4:$E$12=$A145))</f>
        <v>0</v>
      </c>
      <c r="J145" s="49">
        <f t="shared" si="7"/>
        <v>0</v>
      </c>
      <c r="K145" s="15"/>
      <c r="L145" s="16">
        <f>SUMPRODUCT(('потребность от 18 jan'!$L$4:$Q$12)*('потребность от 18 jan'!$L$3:$Q$3=L$5)*('потребность от 18 jan'!$K$4:$K$12=$C$2)*('потребность от 18 jan'!$E$4:$E$12=$A145))</f>
        <v>0</v>
      </c>
      <c r="M145" s="40">
        <f t="shared" si="6"/>
        <v>0</v>
      </c>
      <c r="N145" s="17"/>
      <c r="O145" s="18">
        <f t="shared" si="8"/>
        <v>0</v>
      </c>
    </row>
    <row r="146" spans="1:15" x14ac:dyDescent="0.2">
      <c r="A146" s="9"/>
      <c r="B146" s="10" t="str">
        <f t="array" ref="B146">IFERROR(INDEX('Остаток на РЦ'!$B$4:$B$26,SMALL(IF('Остаток на РЦ'!$C$4:$C$26=$A$142,ROW('Остаток на РЦ'!$B$4:$B$26)-3,""),ROW(A5))),"")</f>
        <v/>
      </c>
      <c r="C146" s="11" t="s">
        <v>35</v>
      </c>
      <c r="D146" s="20" t="str">
        <f t="array" ref="D146">IFERROR(INDEX('Остаток на РЦ'!$K$4:$K$26,SMALL(IF('Остаток на РЦ'!$B$4:$B$26=B146,ROW('Остаток на РЦ'!$K$4:$K$26)-3,""),ROW(B5))),"")</f>
        <v/>
      </c>
      <c r="E146" s="21" t="str">
        <f t="array" ref="E146">IFERROR(INDEX('Остаток на РЦ'!$E$4:$E$26,SMALL(IF('Остаток на РЦ'!$B$4:$B$26=B146,ROW('Остаток на РЦ'!$E$4:$E$26)-3,""),ROW(B5))),"")</f>
        <v/>
      </c>
      <c r="F146" s="22" t="str">
        <f t="array" ref="F146">IFERROR(INDEX('Остаток на РЦ'!$H$4:$H$26,SMALL(IF('Остаток на РЦ'!$B$4:$B$26=B146,ROW('Остаток на РЦ'!$H$4:$H$26)-3,""),ROW(B5))),"")</f>
        <v/>
      </c>
      <c r="G146" s="14">
        <v>5</v>
      </c>
      <c r="H146" s="48">
        <f>IF($I$4=$D146,SUMIFS('Остаток на РЦ'!$M$4:$M$26,'Остаток на РЦ'!$B$4:$B$26,$B146,'Остаток на РЦ'!$K$4:$K$26,$D146,'Остаток на РЦ'!$E$4:$E$26,$E146),0)</f>
        <v>0</v>
      </c>
      <c r="I146" s="49">
        <f>SUMPRODUCT(('потребность от 18 jan'!$L$4:$Q$12)*('потребность от 18 jan'!$L$3:$Q$3=I$5)*('потребность от 18 jan'!$K$4:$K$12=$C$2)*('потребность от 18 jan'!$E$4:$E$12=$A146))</f>
        <v>0</v>
      </c>
      <c r="J146" s="49">
        <f t="shared" si="7"/>
        <v>0</v>
      </c>
      <c r="K146" s="15"/>
      <c r="L146" s="16">
        <f>SUMPRODUCT(('потребность от 18 jan'!$L$4:$Q$12)*('потребность от 18 jan'!$L$3:$Q$3=L$5)*('потребность от 18 jan'!$K$4:$K$12=$C$2)*('потребность от 18 jan'!$E$4:$E$12=$A146))</f>
        <v>0</v>
      </c>
      <c r="M146" s="40">
        <f t="shared" si="6"/>
        <v>0</v>
      </c>
      <c r="N146" s="17"/>
      <c r="O146" s="18">
        <f t="shared" si="8"/>
        <v>0</v>
      </c>
    </row>
    <row r="147" spans="1:15" x14ac:dyDescent="0.2">
      <c r="A147" s="9"/>
      <c r="B147" s="10" t="str">
        <f t="array" ref="B147">IFERROR(INDEX('Остаток на РЦ'!$B$4:$B$26,SMALL(IF('Остаток на РЦ'!$C$4:$C$26=$A$142,ROW('Остаток на РЦ'!$B$4:$B$26)-3,""),ROW(#REF!))),"")</f>
        <v/>
      </c>
      <c r="C147" s="11" t="s">
        <v>35</v>
      </c>
      <c r="D147" s="20" t="str">
        <f t="array" ref="D147">IFERROR(INDEX('Остаток на РЦ'!$K$4:$K$26,SMALL(IF('Остаток на РЦ'!$B$4:$B$26=B147,ROW('Остаток на РЦ'!$K$4:$K$26)-3,""),ROW(#REF!))),"")</f>
        <v/>
      </c>
      <c r="E147" s="21" t="str">
        <f t="array" ref="E147">IFERROR(INDEX('Остаток на РЦ'!$E$4:$E$26,SMALL(IF('Остаток на РЦ'!$B$4:$B$26=B147,ROW('Остаток на РЦ'!$E$4:$E$26)-3,""),ROW(#REF!))),"")</f>
        <v/>
      </c>
      <c r="F147" s="22" t="str">
        <f t="array" ref="F147">IFERROR(INDEX('Остаток на РЦ'!$H$4:$H$26,SMALL(IF('Остаток на РЦ'!$B$4:$B$26=B147,ROW('Остаток на РЦ'!$H$4:$H$26)-3,""),ROW(#REF!))),"")</f>
        <v/>
      </c>
      <c r="G147" s="14">
        <v>5</v>
      </c>
      <c r="H147" s="48">
        <f>IF($I$4=$D147,SUMIFS('Остаток на РЦ'!$M$4:$M$26,'Остаток на РЦ'!$B$4:$B$26,$B147,'Остаток на РЦ'!$K$4:$K$26,$D147,'Остаток на РЦ'!$E$4:$E$26,$E147),0)</f>
        <v>0</v>
      </c>
      <c r="I147" s="49">
        <f>SUMPRODUCT(('потребность от 18 jan'!$L$4:$Q$12)*('потребность от 18 jan'!$L$3:$Q$3=I$5)*('потребность от 18 jan'!$K$4:$K$12=$C$2)*('потребность от 18 jan'!$E$4:$E$12=$A147))</f>
        <v>0</v>
      </c>
      <c r="J147" s="49">
        <f t="shared" si="7"/>
        <v>0</v>
      </c>
      <c r="K147" s="15"/>
      <c r="L147" s="16">
        <f>SUMPRODUCT(('потребность от 18 jan'!$L$4:$Q$12)*('потребность от 18 jan'!$L$3:$Q$3=L$5)*('потребность от 18 jan'!$K$4:$K$12=$C$2)*('потребность от 18 jan'!$E$4:$E$12=$A147))</f>
        <v>0</v>
      </c>
      <c r="M147" s="40">
        <f t="shared" si="6"/>
        <v>0</v>
      </c>
      <c r="N147" s="17"/>
      <c r="O147" s="18">
        <f t="shared" si="8"/>
        <v>0</v>
      </c>
    </row>
    <row r="148" spans="1:15" x14ac:dyDescent="0.2">
      <c r="A148" s="9"/>
      <c r="B148" s="10" t="str">
        <f t="array" ref="B148">IFERROR(INDEX('Остаток на РЦ'!$B$4:$B$26,SMALL(IF('Остаток на РЦ'!$C$4:$C$26=$A$142,ROW('Остаток на РЦ'!$B$4:$B$26)-3,""),ROW(A6))),"")</f>
        <v/>
      </c>
      <c r="C148" s="11" t="s">
        <v>35</v>
      </c>
      <c r="D148" s="20" t="str">
        <f t="array" ref="D148">IFERROR(INDEX('Остаток на РЦ'!$K$4:$K$26,SMALL(IF('Остаток на РЦ'!$B$4:$B$26=B148,ROW('Остаток на РЦ'!$K$4:$K$26)-3,""),ROW(B6))),"")</f>
        <v/>
      </c>
      <c r="E148" s="21" t="str">
        <f t="array" ref="E148">IFERROR(INDEX('Остаток на РЦ'!$E$4:$E$26,SMALL(IF('Остаток на РЦ'!$B$4:$B$26=B148,ROW('Остаток на РЦ'!$E$4:$E$26)-3,""),ROW(B6))),"")</f>
        <v/>
      </c>
      <c r="F148" s="22" t="str">
        <f t="array" ref="F148">IFERROR(INDEX('Остаток на РЦ'!$H$4:$H$26,SMALL(IF('Остаток на РЦ'!$B$4:$B$26=B148,ROW('Остаток на РЦ'!$H$4:$H$26)-3,""),ROW(B6))),"")</f>
        <v/>
      </c>
      <c r="G148" s="14">
        <v>5</v>
      </c>
      <c r="H148" s="48">
        <f>IF($I$4=$D148,SUMIFS('Остаток на РЦ'!$M$4:$M$26,'Остаток на РЦ'!$B$4:$B$26,$B148,'Остаток на РЦ'!$K$4:$K$26,$D148,'Остаток на РЦ'!$E$4:$E$26,$E148),0)</f>
        <v>0</v>
      </c>
      <c r="I148" s="49">
        <f>SUMPRODUCT(('потребность от 18 jan'!$L$4:$Q$12)*('потребность от 18 jan'!$L$3:$Q$3=I$5)*('потребность от 18 jan'!$K$4:$K$12=$C$2)*('потребность от 18 jan'!$E$4:$E$12=$A148))</f>
        <v>0</v>
      </c>
      <c r="J148" s="49">
        <f t="shared" si="7"/>
        <v>0</v>
      </c>
      <c r="K148" s="15"/>
      <c r="L148" s="16">
        <f>SUMPRODUCT(('потребность от 18 jan'!$L$4:$Q$12)*('потребность от 18 jan'!$L$3:$Q$3=L$5)*('потребность от 18 jan'!$K$4:$K$12=$C$2)*('потребность от 18 jan'!$E$4:$E$12=$A148))</f>
        <v>0</v>
      </c>
      <c r="M148" s="40">
        <f t="shared" si="6"/>
        <v>0</v>
      </c>
      <c r="N148" s="17"/>
      <c r="O148" s="18">
        <f t="shared" si="8"/>
        <v>0</v>
      </c>
    </row>
    <row r="149" spans="1:15" x14ac:dyDescent="0.2">
      <c r="A149" s="9"/>
      <c r="B149" s="10" t="str">
        <f t="array" ref="B149">IFERROR(INDEX('Остаток на РЦ'!$B$4:$B$26,SMALL(IF('Остаток на РЦ'!$C$4:$C$26=$A$142,ROW('Остаток на РЦ'!$B$4:$B$26)-3,""),ROW(A7))),"")</f>
        <v/>
      </c>
      <c r="C149" s="11" t="s">
        <v>35</v>
      </c>
      <c r="D149" s="20" t="str">
        <f t="array" ref="D149">IFERROR(INDEX('Остаток на РЦ'!$K$4:$K$26,SMALL(IF('Остаток на РЦ'!$B$4:$B$26=B149,ROW('Остаток на РЦ'!$K$4:$K$26)-3,""),ROW(B7))),"")</f>
        <v/>
      </c>
      <c r="E149" s="21" t="str">
        <f t="array" ref="E149">IFERROR(INDEX('Остаток на РЦ'!$E$4:$E$26,SMALL(IF('Остаток на РЦ'!$B$4:$B$26=B149,ROW('Остаток на РЦ'!$E$4:$E$26)-3,""),ROW(B7))),"")</f>
        <v/>
      </c>
      <c r="F149" s="22" t="str">
        <f t="array" ref="F149">IFERROR(INDEX('Остаток на РЦ'!$H$4:$H$26,SMALL(IF('Остаток на РЦ'!$B$4:$B$26=B149,ROW('Остаток на РЦ'!$H$4:$H$26)-3,""),ROW(B7))),"")</f>
        <v/>
      </c>
      <c r="G149" s="14">
        <v>5</v>
      </c>
      <c r="H149" s="48">
        <f>IF($I$4=$D149,SUMIFS('Остаток на РЦ'!$M$4:$M$26,'Остаток на РЦ'!$B$4:$B$26,$B149,'Остаток на РЦ'!$K$4:$K$26,$D149,'Остаток на РЦ'!$E$4:$E$26,$E149),0)</f>
        <v>0</v>
      </c>
      <c r="I149" s="49">
        <f>SUMPRODUCT(('потребность от 18 jan'!$L$4:$Q$12)*('потребность от 18 jan'!$L$3:$Q$3=I$5)*('потребность от 18 jan'!$K$4:$K$12=$C$2)*('потребность от 18 jan'!$E$4:$E$12=$A149))</f>
        <v>0</v>
      </c>
      <c r="J149" s="49">
        <f t="shared" si="7"/>
        <v>0</v>
      </c>
      <c r="K149" s="15"/>
      <c r="L149" s="16">
        <f>SUMPRODUCT(('потребность от 18 jan'!$L$4:$Q$12)*('потребность от 18 jan'!$L$3:$Q$3=L$5)*('потребность от 18 jan'!$K$4:$K$12=$C$2)*('потребность от 18 jan'!$E$4:$E$12=$A149))</f>
        <v>0</v>
      </c>
      <c r="M149" s="40">
        <f t="shared" si="6"/>
        <v>0</v>
      </c>
      <c r="N149" s="17"/>
      <c r="O149" s="18">
        <f t="shared" si="8"/>
        <v>0</v>
      </c>
    </row>
    <row r="150" spans="1:15" x14ac:dyDescent="0.2">
      <c r="A150" s="9"/>
      <c r="B150" s="10" t="str">
        <f t="array" ref="B150">IFERROR(INDEX('Остаток на РЦ'!$B$4:$B$26,SMALL(IF('Остаток на РЦ'!$C$4:$C$26=$A$142,ROW('Остаток на РЦ'!$B$4:$B$26)-3,""),ROW(A8))),"")</f>
        <v/>
      </c>
      <c r="C150" s="11" t="s">
        <v>35</v>
      </c>
      <c r="D150" s="20" t="str">
        <f t="array" ref="D150">IFERROR(INDEX('Остаток на РЦ'!$K$4:$K$26,SMALL(IF('Остаток на РЦ'!$B$4:$B$26=B150,ROW('Остаток на РЦ'!$K$4:$K$26)-3,""),ROW(B8))),"")</f>
        <v/>
      </c>
      <c r="E150" s="21" t="str">
        <f t="array" ref="E150">IFERROR(INDEX('Остаток на РЦ'!$E$4:$E$26,SMALL(IF('Остаток на РЦ'!$B$4:$B$26=B150,ROW('Остаток на РЦ'!$E$4:$E$26)-3,""),ROW(B8))),"")</f>
        <v/>
      </c>
      <c r="F150" s="22" t="str">
        <f t="array" ref="F150">IFERROR(INDEX('Остаток на РЦ'!$H$4:$H$26,SMALL(IF('Остаток на РЦ'!$B$4:$B$26=B150,ROW('Остаток на РЦ'!$H$4:$H$26)-3,""),ROW(B8))),"")</f>
        <v/>
      </c>
      <c r="G150" s="14">
        <v>5</v>
      </c>
      <c r="H150" s="48">
        <f>IF($I$4=$D150,SUMIFS('Остаток на РЦ'!$M$4:$M$26,'Остаток на РЦ'!$B$4:$B$26,$B150,'Остаток на РЦ'!$K$4:$K$26,$D150,'Остаток на РЦ'!$E$4:$E$26,$E150),0)</f>
        <v>0</v>
      </c>
      <c r="I150" s="49">
        <f>SUMPRODUCT(('потребность от 18 jan'!$L$4:$Q$12)*('потребность от 18 jan'!$L$3:$Q$3=I$5)*('потребность от 18 jan'!$K$4:$K$12=$C$2)*('потребность от 18 jan'!$E$4:$E$12=$A150))</f>
        <v>0</v>
      </c>
      <c r="J150" s="49">
        <f t="shared" si="7"/>
        <v>0</v>
      </c>
      <c r="K150" s="15"/>
      <c r="L150" s="16">
        <f>SUMPRODUCT(('потребность от 18 jan'!$L$4:$Q$12)*('потребность от 18 jan'!$L$3:$Q$3=L$5)*('потребность от 18 jan'!$K$4:$K$12=$C$2)*('потребность от 18 jan'!$E$4:$E$12=$A150))</f>
        <v>0</v>
      </c>
      <c r="M150" s="40">
        <f t="shared" ref="M150:M186" si="9">K150+L150</f>
        <v>0</v>
      </c>
      <c r="N150" s="17"/>
      <c r="O150" s="18">
        <f t="shared" si="8"/>
        <v>0</v>
      </c>
    </row>
    <row r="151" spans="1:15" x14ac:dyDescent="0.2">
      <c r="A151" s="9"/>
      <c r="B151" s="10" t="str">
        <f t="array" ref="B151">IFERROR(INDEX('Остаток на РЦ'!$B$4:$B$26,SMALL(IF('Остаток на РЦ'!$C$4:$C$26=$A$142,ROW('Остаток на РЦ'!$B$4:$B$26)-3,""),ROW(A9))),"")</f>
        <v/>
      </c>
      <c r="C151" s="11" t="s">
        <v>35</v>
      </c>
      <c r="D151" s="20" t="str">
        <f t="array" ref="D151">IFERROR(INDEX('Остаток на РЦ'!$K$4:$K$26,SMALL(IF('Остаток на РЦ'!$B$4:$B$26=B151,ROW('Остаток на РЦ'!$K$4:$K$26)-3,""),ROW(B9))),"")</f>
        <v/>
      </c>
      <c r="E151" s="21" t="str">
        <f t="array" ref="E151">IFERROR(INDEX('Остаток на РЦ'!$E$4:$E$26,SMALL(IF('Остаток на РЦ'!$B$4:$B$26=B151,ROW('Остаток на РЦ'!$E$4:$E$26)-3,""),ROW(B9))),"")</f>
        <v/>
      </c>
      <c r="F151" s="22" t="str">
        <f t="array" ref="F151">IFERROR(INDEX('Остаток на РЦ'!$H$4:$H$26,SMALL(IF('Остаток на РЦ'!$B$4:$B$26=B151,ROW('Остаток на РЦ'!$H$4:$H$26)-3,""),ROW(B9))),"")</f>
        <v/>
      </c>
      <c r="G151" s="14">
        <v>5</v>
      </c>
      <c r="H151" s="48">
        <f>IF($I$4=$D151,SUMIFS('Остаток на РЦ'!$M$4:$M$26,'Остаток на РЦ'!$B$4:$B$26,$B151,'Остаток на РЦ'!$K$4:$K$26,$D151,'Остаток на РЦ'!$E$4:$E$26,$E151),0)</f>
        <v>0</v>
      </c>
      <c r="I151" s="49">
        <f>SUMPRODUCT(('потребность от 18 jan'!$L$4:$Q$12)*('потребность от 18 jan'!$L$3:$Q$3=I$5)*('потребность от 18 jan'!$K$4:$K$12=$C$2)*('потребность от 18 jan'!$E$4:$E$12=$A151))</f>
        <v>0</v>
      </c>
      <c r="J151" s="49">
        <f t="shared" si="7"/>
        <v>0</v>
      </c>
      <c r="K151" s="15"/>
      <c r="L151" s="16">
        <f>SUMPRODUCT(('потребность от 18 jan'!$L$4:$Q$12)*('потребность от 18 jan'!$L$3:$Q$3=L$5)*('потребность от 18 jan'!$K$4:$K$12=$C$2)*('потребность от 18 jan'!$E$4:$E$12=$A151))</f>
        <v>0</v>
      </c>
      <c r="M151" s="40">
        <f t="shared" si="9"/>
        <v>0</v>
      </c>
      <c r="N151" s="17"/>
      <c r="O151" s="18">
        <f t="shared" si="8"/>
        <v>0</v>
      </c>
    </row>
    <row r="152" spans="1:15" x14ac:dyDescent="0.2">
      <c r="A152" s="9"/>
      <c r="B152" s="10" t="str">
        <f t="array" ref="B152">IFERROR(INDEX('Остаток на РЦ'!$B$4:$B$26,SMALL(IF('Остаток на РЦ'!$C$4:$C$26=$A$142,ROW('Остаток на РЦ'!$B$4:$B$26)-3,""),ROW(A10))),"")</f>
        <v/>
      </c>
      <c r="C152" s="11" t="s">
        <v>35</v>
      </c>
      <c r="D152" s="20" t="str">
        <f t="array" ref="D152">IFERROR(INDEX('Остаток на РЦ'!$K$4:$K$26,SMALL(IF('Остаток на РЦ'!$B$4:$B$26=B152,ROW('Остаток на РЦ'!$K$4:$K$26)-3,""),ROW(B10))),"")</f>
        <v/>
      </c>
      <c r="E152" s="21" t="str">
        <f t="array" ref="E152">IFERROR(INDEX('Остаток на РЦ'!$E$4:$E$26,SMALL(IF('Остаток на РЦ'!$B$4:$B$26=B152,ROW('Остаток на РЦ'!$E$4:$E$26)-3,""),ROW(B10))),"")</f>
        <v/>
      </c>
      <c r="F152" s="22" t="str">
        <f t="array" ref="F152">IFERROR(INDEX('Остаток на РЦ'!$H$4:$H$26,SMALL(IF('Остаток на РЦ'!$B$4:$B$26=B152,ROW('Остаток на РЦ'!$H$4:$H$26)-3,""),ROW(B10))),"")</f>
        <v/>
      </c>
      <c r="G152" s="14">
        <v>5</v>
      </c>
      <c r="H152" s="48">
        <f>IF($I$4=$D152,SUMIFS('Остаток на РЦ'!$M$4:$M$26,'Остаток на РЦ'!$B$4:$B$26,$B152,'Остаток на РЦ'!$K$4:$K$26,$D152,'Остаток на РЦ'!$E$4:$E$26,$E152),0)</f>
        <v>0</v>
      </c>
      <c r="I152" s="49">
        <f>SUMPRODUCT(('потребность от 18 jan'!$L$4:$Q$12)*('потребность от 18 jan'!$L$3:$Q$3=I$5)*('потребность от 18 jan'!$K$4:$K$12=$C$2)*('потребность от 18 jan'!$E$4:$E$12=$A152))</f>
        <v>0</v>
      </c>
      <c r="J152" s="49">
        <f t="shared" si="7"/>
        <v>0</v>
      </c>
      <c r="K152" s="15"/>
      <c r="L152" s="16">
        <f>SUMPRODUCT(('потребность от 18 jan'!$L$4:$Q$12)*('потребность от 18 jan'!$L$3:$Q$3=L$5)*('потребность от 18 jan'!$K$4:$K$12=$C$2)*('потребность от 18 jan'!$E$4:$E$12=$A152))</f>
        <v>0</v>
      </c>
      <c r="M152" s="40">
        <f t="shared" si="9"/>
        <v>0</v>
      </c>
      <c r="N152" s="17"/>
      <c r="O152" s="18">
        <f t="shared" si="8"/>
        <v>0</v>
      </c>
    </row>
    <row r="153" spans="1:15" x14ac:dyDescent="0.2">
      <c r="A153" s="9"/>
      <c r="B153" s="10" t="str">
        <f t="array" ref="B153">IFERROR(INDEX('Остаток на РЦ'!$B$4:$B$26,SMALL(IF('Остаток на РЦ'!$C$4:$C$26=$A$142,ROW('Остаток на РЦ'!$B$4:$B$26)-3,""),ROW(A11))),"")</f>
        <v/>
      </c>
      <c r="C153" s="11" t="s">
        <v>35</v>
      </c>
      <c r="D153" s="20" t="str">
        <f t="array" ref="D153">IFERROR(INDEX('Остаток на РЦ'!$K$4:$K$26,SMALL(IF('Остаток на РЦ'!$B$4:$B$26=B153,ROW('Остаток на РЦ'!$K$4:$K$26)-3,""),ROW(B11))),"")</f>
        <v/>
      </c>
      <c r="E153" s="21" t="str">
        <f t="array" ref="E153">IFERROR(INDEX('Остаток на РЦ'!$E$4:$E$26,SMALL(IF('Остаток на РЦ'!$B$4:$B$26=B153,ROW('Остаток на РЦ'!$E$4:$E$26)-3,""),ROW(B11))),"")</f>
        <v/>
      </c>
      <c r="F153" s="22" t="str">
        <f t="array" ref="F153">IFERROR(INDEX('Остаток на РЦ'!$H$4:$H$26,SMALL(IF('Остаток на РЦ'!$B$4:$B$26=B153,ROW('Остаток на РЦ'!$H$4:$H$26)-3,""),ROW(B11))),"")</f>
        <v/>
      </c>
      <c r="G153" s="14">
        <v>5</v>
      </c>
      <c r="H153" s="48">
        <f>IF($I$4=$D153,SUMIFS('Остаток на РЦ'!$M$4:$M$26,'Остаток на РЦ'!$B$4:$B$26,$B153,'Остаток на РЦ'!$K$4:$K$26,$D153,'Остаток на РЦ'!$E$4:$E$26,$E153),0)</f>
        <v>0</v>
      </c>
      <c r="I153" s="49">
        <f>SUMPRODUCT(('потребность от 18 jan'!$L$4:$Q$12)*('потребность от 18 jan'!$L$3:$Q$3=I$5)*('потребность от 18 jan'!$K$4:$K$12=$C$2)*('потребность от 18 jan'!$E$4:$E$12=$A153))</f>
        <v>0</v>
      </c>
      <c r="J153" s="49">
        <f t="shared" si="7"/>
        <v>0</v>
      </c>
      <c r="K153" s="15"/>
      <c r="L153" s="16">
        <f>SUMPRODUCT(('потребность от 18 jan'!$L$4:$Q$12)*('потребность от 18 jan'!$L$3:$Q$3=L$5)*('потребность от 18 jan'!$K$4:$K$12=$C$2)*('потребность от 18 jan'!$E$4:$E$12=$A153))</f>
        <v>0</v>
      </c>
      <c r="M153" s="40">
        <f t="shared" si="9"/>
        <v>0</v>
      </c>
      <c r="N153" s="17"/>
      <c r="O153" s="18">
        <f t="shared" si="8"/>
        <v>0</v>
      </c>
    </row>
    <row r="154" spans="1:15" x14ac:dyDescent="0.2">
      <c r="A154" s="9"/>
      <c r="B154" s="10" t="str">
        <f t="array" ref="B154">IFERROR(INDEX('Остаток на РЦ'!$B$4:$B$26,SMALL(IF('Остаток на РЦ'!$C$4:$C$26=$A$142,ROW('Остаток на РЦ'!$B$4:$B$26)-3,""),ROW(A12))),"")</f>
        <v/>
      </c>
      <c r="C154" s="11" t="s">
        <v>35</v>
      </c>
      <c r="D154" s="20" t="str">
        <f t="array" ref="D154">IFERROR(INDEX('Остаток на РЦ'!$K$4:$K$26,SMALL(IF('Остаток на РЦ'!$B$4:$B$26=B154,ROW('Остаток на РЦ'!$K$4:$K$26)-3,""),ROW(B12))),"")</f>
        <v/>
      </c>
      <c r="E154" s="21" t="str">
        <f t="array" ref="E154">IFERROR(INDEX('Остаток на РЦ'!$E$4:$E$26,SMALL(IF('Остаток на РЦ'!$B$4:$B$26=B154,ROW('Остаток на РЦ'!$E$4:$E$26)-3,""),ROW(B12))),"")</f>
        <v/>
      </c>
      <c r="F154" s="22" t="str">
        <f t="array" ref="F154">IFERROR(INDEX('Остаток на РЦ'!$H$4:$H$26,SMALL(IF('Остаток на РЦ'!$B$4:$B$26=B154,ROW('Остаток на РЦ'!$H$4:$H$26)-3,""),ROW(B12))),"")</f>
        <v/>
      </c>
      <c r="G154" s="14">
        <v>5</v>
      </c>
      <c r="H154" s="48">
        <f>IF($I$4=$D154,SUMIFS('Остаток на РЦ'!$M$4:$M$26,'Остаток на РЦ'!$B$4:$B$26,$B154,'Остаток на РЦ'!$K$4:$K$26,$D154,'Остаток на РЦ'!$E$4:$E$26,$E154),0)</f>
        <v>0</v>
      </c>
      <c r="I154" s="49">
        <f>SUMPRODUCT(('потребность от 18 jan'!$L$4:$Q$12)*('потребность от 18 jan'!$L$3:$Q$3=I$5)*('потребность от 18 jan'!$K$4:$K$12=$C$2)*('потребность от 18 jan'!$E$4:$E$12=$A154))</f>
        <v>0</v>
      </c>
      <c r="J154" s="49">
        <f t="shared" si="7"/>
        <v>0</v>
      </c>
      <c r="K154" s="15"/>
      <c r="L154" s="16">
        <f>SUMPRODUCT(('потребность от 18 jan'!$L$4:$Q$12)*('потребность от 18 jan'!$L$3:$Q$3=L$5)*('потребность от 18 jan'!$K$4:$K$12=$C$2)*('потребность от 18 jan'!$E$4:$E$12=$A154))</f>
        <v>0</v>
      </c>
      <c r="M154" s="40">
        <f t="shared" si="9"/>
        <v>0</v>
      </c>
      <c r="N154" s="17"/>
      <c r="O154" s="18">
        <f t="shared" si="8"/>
        <v>0</v>
      </c>
    </row>
    <row r="155" spans="1:15" x14ac:dyDescent="0.2">
      <c r="A155" s="9"/>
      <c r="B155" s="10" t="str">
        <f t="array" ref="B155">IFERROR(INDEX('Остаток на РЦ'!$B$4:$B$26,SMALL(IF('Остаток на РЦ'!$C$4:$C$26=$A$142,ROW('Остаток на РЦ'!$B$4:$B$26)-3,""),ROW(A13))),"")</f>
        <v/>
      </c>
      <c r="C155" s="11" t="s">
        <v>35</v>
      </c>
      <c r="D155" s="20" t="str">
        <f t="array" ref="D155">IFERROR(INDEX('Остаток на РЦ'!$K$4:$K$26,SMALL(IF('Остаток на РЦ'!$B$4:$B$26=B155,ROW('Остаток на РЦ'!$K$4:$K$26)-3,""),ROW(B13))),"")</f>
        <v/>
      </c>
      <c r="E155" s="21" t="str">
        <f t="array" ref="E155">IFERROR(INDEX('Остаток на РЦ'!$E$4:$E$26,SMALL(IF('Остаток на РЦ'!$B$4:$B$26=B155,ROW('Остаток на РЦ'!$E$4:$E$26)-3,""),ROW(B13))),"")</f>
        <v/>
      </c>
      <c r="F155" s="22" t="str">
        <f t="array" ref="F155">IFERROR(INDEX('Остаток на РЦ'!$H$4:$H$26,SMALL(IF('Остаток на РЦ'!$B$4:$B$26=B155,ROW('Остаток на РЦ'!$H$4:$H$26)-3,""),ROW(B13))),"")</f>
        <v/>
      </c>
      <c r="G155" s="14">
        <v>5</v>
      </c>
      <c r="H155" s="48">
        <f>IF($I$4=$D155,SUMIFS('Остаток на РЦ'!$M$4:$M$26,'Остаток на РЦ'!$B$4:$B$26,$B155,'Остаток на РЦ'!$K$4:$K$26,$D155,'Остаток на РЦ'!$E$4:$E$26,$E155),0)</f>
        <v>0</v>
      </c>
      <c r="I155" s="49">
        <f>SUMPRODUCT(('потребность от 18 jan'!$L$4:$Q$12)*('потребность от 18 jan'!$L$3:$Q$3=I$5)*('потребность от 18 jan'!$K$4:$K$12=$C$2)*('потребность от 18 jan'!$E$4:$E$12=$A155))</f>
        <v>0</v>
      </c>
      <c r="J155" s="49">
        <f t="shared" si="7"/>
        <v>0</v>
      </c>
      <c r="K155" s="15"/>
      <c r="L155" s="16">
        <f>SUMPRODUCT(('потребность от 18 jan'!$L$4:$Q$12)*('потребность от 18 jan'!$L$3:$Q$3=L$5)*('потребность от 18 jan'!$K$4:$K$12=$C$2)*('потребность от 18 jan'!$E$4:$E$12=$A155))</f>
        <v>0</v>
      </c>
      <c r="M155" s="40">
        <f t="shared" si="9"/>
        <v>0</v>
      </c>
      <c r="N155" s="17"/>
      <c r="O155" s="18">
        <f t="shared" si="8"/>
        <v>0</v>
      </c>
    </row>
    <row r="156" spans="1:15" x14ac:dyDescent="0.2">
      <c r="A156" s="9"/>
      <c r="B156" s="10" t="str">
        <f t="array" ref="B156">IFERROR(INDEX('Остаток на РЦ'!$B$4:$B$26,SMALL(IF('Остаток на РЦ'!$C$4:$C$26=$A$142,ROW('Остаток на РЦ'!$B$4:$B$26)-3,""),ROW(A14))),"")</f>
        <v/>
      </c>
      <c r="C156" s="11" t="s">
        <v>35</v>
      </c>
      <c r="D156" s="20" t="str">
        <f t="array" ref="D156">IFERROR(INDEX('Остаток на РЦ'!$K$4:$K$26,SMALL(IF('Остаток на РЦ'!$B$4:$B$26=B156,ROW('Остаток на РЦ'!$K$4:$K$26)-3,""),ROW(B14))),"")</f>
        <v/>
      </c>
      <c r="E156" s="21" t="str">
        <f t="array" ref="E156">IFERROR(INDEX('Остаток на РЦ'!$E$4:$E$26,SMALL(IF('Остаток на РЦ'!$B$4:$B$26=B156,ROW('Остаток на РЦ'!$E$4:$E$26)-3,""),ROW(B14))),"")</f>
        <v/>
      </c>
      <c r="F156" s="22" t="str">
        <f t="array" ref="F156">IFERROR(INDEX('Остаток на РЦ'!$H$4:$H$26,SMALL(IF('Остаток на РЦ'!$B$4:$B$26=B156,ROW('Остаток на РЦ'!$H$4:$H$26)-3,""),ROW(B14))),"")</f>
        <v/>
      </c>
      <c r="G156" s="14">
        <v>5</v>
      </c>
      <c r="H156" s="48">
        <f>IF($I$4=$D156,SUMIFS('Остаток на РЦ'!$M$4:$M$26,'Остаток на РЦ'!$B$4:$B$26,$B156,'Остаток на РЦ'!$K$4:$K$26,$D156,'Остаток на РЦ'!$E$4:$E$26,$E156),0)</f>
        <v>0</v>
      </c>
      <c r="I156" s="49">
        <f>SUMPRODUCT(('потребность от 18 jan'!$L$4:$Q$12)*('потребность от 18 jan'!$L$3:$Q$3=I$5)*('потребность от 18 jan'!$K$4:$K$12=$C$2)*('потребность от 18 jan'!$E$4:$E$12=$A156))</f>
        <v>0</v>
      </c>
      <c r="J156" s="49">
        <f t="shared" si="7"/>
        <v>0</v>
      </c>
      <c r="K156" s="15"/>
      <c r="L156" s="16">
        <f>SUMPRODUCT(('потребность от 18 jan'!$L$4:$Q$12)*('потребность от 18 jan'!$L$3:$Q$3=L$5)*('потребность от 18 jan'!$K$4:$K$12=$C$2)*('потребность от 18 jan'!$E$4:$E$12=$A156))</f>
        <v>0</v>
      </c>
      <c r="M156" s="40">
        <f t="shared" si="9"/>
        <v>0</v>
      </c>
      <c r="N156" s="17"/>
      <c r="O156" s="18">
        <f t="shared" si="8"/>
        <v>0</v>
      </c>
    </row>
    <row r="157" spans="1:15" x14ac:dyDescent="0.2">
      <c r="A157" s="9">
        <v>0</v>
      </c>
      <c r="B157" s="10" t="str">
        <f t="array" ref="B157">IFERROR(INDEX('Остаток на РЦ'!$B$4:$B$26,SMALL(IF('Остаток на РЦ'!$C$4:$C$26=$A$157,ROW('Остаток на РЦ'!$B$4:$B$26)-3,""),ROW(A1))),"")</f>
        <v/>
      </c>
      <c r="C157" s="11" t="s">
        <v>35</v>
      </c>
      <c r="D157" s="20" t="str">
        <f t="array" ref="D157">IFERROR(INDEX('Остаток на РЦ'!$K$4:$K$26,SMALL(IF('Остаток на РЦ'!$B$4:$B$26=B157,ROW('Остаток на РЦ'!$K$4:$K$26)-3,""),ROW(B1))),"")</f>
        <v/>
      </c>
      <c r="E157" s="21" t="str">
        <f t="array" ref="E157">IFERROR(INDEX('Остаток на РЦ'!$E$4:$E$26,SMALL(IF('Остаток на РЦ'!$B$4:$B$26=B157,ROW('Остаток на РЦ'!$E$4:$E$26)-3,""),ROW(B1))),"")</f>
        <v/>
      </c>
      <c r="F157" s="22" t="str">
        <f t="array" ref="F157">IFERROR(INDEX('Остаток на РЦ'!$H$4:$H$26,SMALL(IF('Остаток на РЦ'!$B$4:$B$26=B157,ROW('Остаток на РЦ'!$H$4:$H$26)-3,""),ROW(B1))),"")</f>
        <v/>
      </c>
      <c r="G157" s="14">
        <v>5</v>
      </c>
      <c r="H157" s="48">
        <f>IF($I$4=$D157,SUMIFS('Остаток на РЦ'!$M$4:$M$26,'Остаток на РЦ'!$B$4:$B$26,$B157,'Остаток на РЦ'!$K$4:$K$26,$D157,'Остаток на РЦ'!$E$4:$E$26,$E157),0)</f>
        <v>0</v>
      </c>
      <c r="I157" s="49">
        <f>SUMPRODUCT(('потребность от 18 jan'!$L$4:$Q$12)*('потребность от 18 jan'!$L$3:$Q$3=I$5)*('потребность от 18 jan'!$K$4:$K$12=$C$2)*('потребность от 18 jan'!$E$4:$E$12=$A157))</f>
        <v>0</v>
      </c>
      <c r="J157" s="49">
        <f t="shared" si="7"/>
        <v>0</v>
      </c>
      <c r="K157" s="15"/>
      <c r="L157" s="16">
        <f>SUMPRODUCT(('потребность от 18 jan'!$L$4:$Q$12)*('потребность от 18 jan'!$L$3:$Q$3=L$5)*('потребность от 18 jan'!$K$4:$K$12=$C$2)*('потребность от 18 jan'!$E$4:$E$12=$A157))</f>
        <v>0</v>
      </c>
      <c r="M157" s="40">
        <f t="shared" si="9"/>
        <v>0</v>
      </c>
      <c r="N157" s="17"/>
      <c r="O157" s="18">
        <f t="shared" si="8"/>
        <v>0</v>
      </c>
    </row>
    <row r="158" spans="1:15" x14ac:dyDescent="0.2">
      <c r="A158" s="9"/>
      <c r="B158" s="10" t="str">
        <f t="array" ref="B158">IFERROR(INDEX('Остаток на РЦ'!$B$4:$B$26,SMALL(IF('Остаток на РЦ'!$C$4:$C$26=$A$157,ROW('Остаток на РЦ'!$B$4:$B$26)-3,""),ROW(A2))),"")</f>
        <v/>
      </c>
      <c r="C158" s="11" t="s">
        <v>35</v>
      </c>
      <c r="D158" s="20" t="str">
        <f t="array" ref="D158">IFERROR(INDEX('Остаток на РЦ'!$K$4:$K$26,SMALL(IF('Остаток на РЦ'!$B$4:$B$26=B158,ROW('Остаток на РЦ'!$K$4:$K$26)-3,""),ROW(B2))),"")</f>
        <v/>
      </c>
      <c r="E158" s="21" t="str">
        <f t="array" ref="E158">IFERROR(INDEX('Остаток на РЦ'!$E$4:$E$26,SMALL(IF('Остаток на РЦ'!$B$4:$B$26=B158,ROW('Остаток на РЦ'!$E$4:$E$26)-3,""),ROW(B2))),"")</f>
        <v/>
      </c>
      <c r="F158" s="22" t="str">
        <f t="array" ref="F158">IFERROR(INDEX('Остаток на РЦ'!$H$4:$H$26,SMALL(IF('Остаток на РЦ'!$B$4:$B$26=B158,ROW('Остаток на РЦ'!$H$4:$H$26)-3,""),ROW(B2))),"")</f>
        <v/>
      </c>
      <c r="G158" s="14">
        <v>5</v>
      </c>
      <c r="H158" s="48">
        <f>IF($I$4=$D158,SUMIFS('Остаток на РЦ'!$M$4:$M$26,'Остаток на РЦ'!$B$4:$B$26,$B158,'Остаток на РЦ'!$K$4:$K$26,$D158,'Остаток на РЦ'!$E$4:$E$26,$E158),0)</f>
        <v>0</v>
      </c>
      <c r="I158" s="49">
        <f>SUMPRODUCT(('потребность от 18 jan'!$L$4:$Q$12)*('потребность от 18 jan'!$L$3:$Q$3=I$5)*('потребность от 18 jan'!$K$4:$K$12=$C$2)*('потребность от 18 jan'!$E$4:$E$12=$A158))</f>
        <v>0</v>
      </c>
      <c r="J158" s="49">
        <f t="shared" si="7"/>
        <v>0</v>
      </c>
      <c r="K158" s="15"/>
      <c r="L158" s="16">
        <f>SUMPRODUCT(('потребность от 18 jan'!$L$4:$Q$12)*('потребность от 18 jan'!$L$3:$Q$3=L$5)*('потребность от 18 jan'!$K$4:$K$12=$C$2)*('потребность от 18 jan'!$E$4:$E$12=$A158))</f>
        <v>0</v>
      </c>
      <c r="M158" s="40">
        <f t="shared" si="9"/>
        <v>0</v>
      </c>
      <c r="N158" s="17"/>
      <c r="O158" s="18">
        <f t="shared" si="8"/>
        <v>0</v>
      </c>
    </row>
    <row r="159" spans="1:15" x14ac:dyDescent="0.2">
      <c r="A159" s="9"/>
      <c r="B159" s="10" t="str">
        <f t="array" ref="B159">IFERROR(INDEX('Остаток на РЦ'!$B$4:$B$26,SMALL(IF('Остаток на РЦ'!$C$4:$C$26=$A$157,ROW('Остаток на РЦ'!$B$4:$B$26)-3,""),ROW(A3))),"")</f>
        <v/>
      </c>
      <c r="C159" s="11" t="s">
        <v>35</v>
      </c>
      <c r="D159" s="20" t="str">
        <f t="array" ref="D159">IFERROR(INDEX('Остаток на РЦ'!$K$4:$K$26,SMALL(IF('Остаток на РЦ'!$B$4:$B$26=B159,ROW('Остаток на РЦ'!$K$4:$K$26)-3,""),ROW(B3))),"")</f>
        <v/>
      </c>
      <c r="E159" s="21" t="str">
        <f t="array" ref="E159">IFERROR(INDEX('Остаток на РЦ'!$E$4:$E$26,SMALL(IF('Остаток на РЦ'!$B$4:$B$26=B159,ROW('Остаток на РЦ'!$E$4:$E$26)-3,""),ROW(B3))),"")</f>
        <v/>
      </c>
      <c r="F159" s="22" t="str">
        <f t="array" ref="F159">IFERROR(INDEX('Остаток на РЦ'!$H$4:$H$26,SMALL(IF('Остаток на РЦ'!$B$4:$B$26=B159,ROW('Остаток на РЦ'!$H$4:$H$26)-3,""),ROW(B3))),"")</f>
        <v/>
      </c>
      <c r="G159" s="14">
        <v>5</v>
      </c>
      <c r="H159" s="48">
        <f>IF($I$4=$D159,SUMIFS('Остаток на РЦ'!$M$4:$M$26,'Остаток на РЦ'!$B$4:$B$26,$B159,'Остаток на РЦ'!$K$4:$K$26,$D159,'Остаток на РЦ'!$E$4:$E$26,$E159),0)</f>
        <v>0</v>
      </c>
      <c r="I159" s="49">
        <f>SUMPRODUCT(('потребность от 18 jan'!$L$4:$Q$12)*('потребность от 18 jan'!$L$3:$Q$3=I$5)*('потребность от 18 jan'!$K$4:$K$12=$C$2)*('потребность от 18 jan'!$E$4:$E$12=$A159))</f>
        <v>0</v>
      </c>
      <c r="J159" s="49">
        <f t="shared" si="7"/>
        <v>0</v>
      </c>
      <c r="K159" s="15"/>
      <c r="L159" s="16">
        <f>SUMPRODUCT(('потребность от 18 jan'!$L$4:$Q$12)*('потребность от 18 jan'!$L$3:$Q$3=L$5)*('потребность от 18 jan'!$K$4:$K$12=$C$2)*('потребность от 18 jan'!$E$4:$E$12=$A159))</f>
        <v>0</v>
      </c>
      <c r="M159" s="40">
        <f t="shared" si="9"/>
        <v>0</v>
      </c>
      <c r="N159" s="17"/>
      <c r="O159" s="18">
        <f t="shared" si="8"/>
        <v>0</v>
      </c>
    </row>
    <row r="160" spans="1:15" x14ac:dyDescent="0.2">
      <c r="A160" s="9"/>
      <c r="B160" s="10" t="str">
        <f t="array" ref="B160">IFERROR(INDEX('Остаток на РЦ'!$B$4:$B$26,SMALL(IF('Остаток на РЦ'!$C$4:$C$26=$A$157,ROW('Остаток на РЦ'!$B$4:$B$26)-3,""),ROW(A4))),"")</f>
        <v/>
      </c>
      <c r="C160" s="11" t="s">
        <v>35</v>
      </c>
      <c r="D160" s="20" t="str">
        <f t="array" ref="D160">IFERROR(INDEX('Остаток на РЦ'!$K$4:$K$26,SMALL(IF('Остаток на РЦ'!$B$4:$B$26=B160,ROW('Остаток на РЦ'!$K$4:$K$26)-3,""),ROW(B4))),"")</f>
        <v/>
      </c>
      <c r="E160" s="21" t="str">
        <f t="array" ref="E160">IFERROR(INDEX('Остаток на РЦ'!$E$4:$E$26,SMALL(IF('Остаток на РЦ'!$B$4:$B$26=B160,ROW('Остаток на РЦ'!$E$4:$E$26)-3,""),ROW(B4))),"")</f>
        <v/>
      </c>
      <c r="F160" s="22" t="str">
        <f t="array" ref="F160">IFERROR(INDEX('Остаток на РЦ'!$H$4:$H$26,SMALL(IF('Остаток на РЦ'!$B$4:$B$26=B160,ROW('Остаток на РЦ'!$H$4:$H$26)-3,""),ROW(B4))),"")</f>
        <v/>
      </c>
      <c r="G160" s="14">
        <v>5</v>
      </c>
      <c r="H160" s="48">
        <f>IF($I$4=$D160,SUMIFS('Остаток на РЦ'!$M$4:$M$26,'Остаток на РЦ'!$B$4:$B$26,$B160,'Остаток на РЦ'!$K$4:$K$26,$D160,'Остаток на РЦ'!$E$4:$E$26,$E160),0)</f>
        <v>0</v>
      </c>
      <c r="I160" s="49">
        <f>SUMPRODUCT(('потребность от 18 jan'!$L$4:$Q$12)*('потребность от 18 jan'!$L$3:$Q$3=I$5)*('потребность от 18 jan'!$K$4:$K$12=$C$2)*('потребность от 18 jan'!$E$4:$E$12=$A160))</f>
        <v>0</v>
      </c>
      <c r="J160" s="49">
        <f t="shared" si="7"/>
        <v>0</v>
      </c>
      <c r="K160" s="15"/>
      <c r="L160" s="16">
        <f>SUMPRODUCT(('потребность от 18 jan'!$L$4:$Q$12)*('потребность от 18 jan'!$L$3:$Q$3=L$5)*('потребность от 18 jan'!$K$4:$K$12=$C$2)*('потребность от 18 jan'!$E$4:$E$12=$A160))</f>
        <v>0</v>
      </c>
      <c r="M160" s="40">
        <f t="shared" si="9"/>
        <v>0</v>
      </c>
      <c r="N160" s="17"/>
      <c r="O160" s="18">
        <f t="shared" si="8"/>
        <v>0</v>
      </c>
    </row>
    <row r="161" spans="1:15" x14ac:dyDescent="0.2">
      <c r="A161" s="9"/>
      <c r="B161" s="10" t="str">
        <f t="array" ref="B161">IFERROR(INDEX('Остаток на РЦ'!$B$4:$B$26,SMALL(IF('Остаток на РЦ'!$C$4:$C$26=$A$157,ROW('Остаток на РЦ'!$B$4:$B$26)-3,""),ROW(A5))),"")</f>
        <v/>
      </c>
      <c r="C161" s="11" t="s">
        <v>35</v>
      </c>
      <c r="D161" s="20" t="str">
        <f t="array" ref="D161">IFERROR(INDEX('Остаток на РЦ'!$K$4:$K$26,SMALL(IF('Остаток на РЦ'!$B$4:$B$26=B161,ROW('Остаток на РЦ'!$K$4:$K$26)-3,""),ROW(B5))),"")</f>
        <v/>
      </c>
      <c r="E161" s="21" t="str">
        <f t="array" ref="E161">IFERROR(INDEX('Остаток на РЦ'!$E$4:$E$26,SMALL(IF('Остаток на РЦ'!$B$4:$B$26=B161,ROW('Остаток на РЦ'!$E$4:$E$26)-3,""),ROW(B5))),"")</f>
        <v/>
      </c>
      <c r="F161" s="22" t="str">
        <f t="array" ref="F161">IFERROR(INDEX('Остаток на РЦ'!$H$4:$H$26,SMALL(IF('Остаток на РЦ'!$B$4:$B$26=B161,ROW('Остаток на РЦ'!$H$4:$H$26)-3,""),ROW(B5))),"")</f>
        <v/>
      </c>
      <c r="G161" s="14">
        <v>5</v>
      </c>
      <c r="H161" s="48">
        <f>IF($I$4=$D161,SUMIFS('Остаток на РЦ'!$M$4:$M$26,'Остаток на РЦ'!$B$4:$B$26,$B161,'Остаток на РЦ'!$K$4:$K$26,$D161,'Остаток на РЦ'!$E$4:$E$26,$E161),0)</f>
        <v>0</v>
      </c>
      <c r="I161" s="49">
        <f>SUMPRODUCT(('потребность от 18 jan'!$L$4:$Q$12)*('потребность от 18 jan'!$L$3:$Q$3=I$5)*('потребность от 18 jan'!$K$4:$K$12=$C$2)*('потребность от 18 jan'!$E$4:$E$12=$A161))</f>
        <v>0</v>
      </c>
      <c r="J161" s="49">
        <f t="shared" si="7"/>
        <v>0</v>
      </c>
      <c r="K161" s="15"/>
      <c r="L161" s="16">
        <f>SUMPRODUCT(('потребность от 18 jan'!$L$4:$Q$12)*('потребность от 18 jan'!$L$3:$Q$3=L$5)*('потребность от 18 jan'!$K$4:$K$12=$C$2)*('потребность от 18 jan'!$E$4:$E$12=$A161))</f>
        <v>0</v>
      </c>
      <c r="M161" s="40">
        <f t="shared" si="9"/>
        <v>0</v>
      </c>
      <c r="N161" s="17"/>
      <c r="O161" s="18">
        <f t="shared" si="8"/>
        <v>0</v>
      </c>
    </row>
    <row r="162" spans="1:15" x14ac:dyDescent="0.2">
      <c r="A162" s="9"/>
      <c r="B162" s="10" t="str">
        <f t="array" ref="B162">IFERROR(INDEX('Остаток на РЦ'!$B$4:$B$26,SMALL(IF('Остаток на РЦ'!$C$4:$C$26=$A$157,ROW('Остаток на РЦ'!$B$4:$B$26)-3,""),ROW(#REF!))),"")</f>
        <v/>
      </c>
      <c r="C162" s="11" t="s">
        <v>35</v>
      </c>
      <c r="D162" s="20" t="str">
        <f t="array" ref="D162">IFERROR(INDEX('Остаток на РЦ'!$K$4:$K$26,SMALL(IF('Остаток на РЦ'!$B$4:$B$26=B162,ROW('Остаток на РЦ'!$K$4:$K$26)-3,""),ROW(#REF!))),"")</f>
        <v/>
      </c>
      <c r="E162" s="21" t="str">
        <f t="array" ref="E162">IFERROR(INDEX('Остаток на РЦ'!$E$4:$E$26,SMALL(IF('Остаток на РЦ'!$B$4:$B$26=B162,ROW('Остаток на РЦ'!$E$4:$E$26)-3,""),ROW(#REF!))),"")</f>
        <v/>
      </c>
      <c r="F162" s="22" t="str">
        <f t="array" ref="F162">IFERROR(INDEX('Остаток на РЦ'!$H$4:$H$26,SMALL(IF('Остаток на РЦ'!$B$4:$B$26=B162,ROW('Остаток на РЦ'!$H$4:$H$26)-3,""),ROW(#REF!))),"")</f>
        <v/>
      </c>
      <c r="G162" s="14">
        <v>5</v>
      </c>
      <c r="H162" s="48">
        <f>IF($I$4=$D162,SUMIFS('Остаток на РЦ'!$M$4:$M$26,'Остаток на РЦ'!$B$4:$B$26,$B162,'Остаток на РЦ'!$K$4:$K$26,$D162,'Остаток на РЦ'!$E$4:$E$26,$E162),0)</f>
        <v>0</v>
      </c>
      <c r="I162" s="49">
        <f>SUMPRODUCT(('потребность от 18 jan'!$L$4:$Q$12)*('потребность от 18 jan'!$L$3:$Q$3=I$5)*('потребность от 18 jan'!$K$4:$K$12=$C$2)*('потребность от 18 jan'!$E$4:$E$12=$A162))</f>
        <v>0</v>
      </c>
      <c r="J162" s="49">
        <f t="shared" si="7"/>
        <v>0</v>
      </c>
      <c r="K162" s="15"/>
      <c r="L162" s="16">
        <f>SUMPRODUCT(('потребность от 18 jan'!$L$4:$Q$12)*('потребность от 18 jan'!$L$3:$Q$3=L$5)*('потребность от 18 jan'!$K$4:$K$12=$C$2)*('потребность от 18 jan'!$E$4:$E$12=$A162))</f>
        <v>0</v>
      </c>
      <c r="M162" s="40">
        <f t="shared" si="9"/>
        <v>0</v>
      </c>
      <c r="N162" s="17"/>
      <c r="O162" s="18">
        <f t="shared" si="8"/>
        <v>0</v>
      </c>
    </row>
    <row r="163" spans="1:15" x14ac:dyDescent="0.2">
      <c r="A163" s="9"/>
      <c r="B163" s="10" t="str">
        <f t="array" ref="B163">IFERROR(INDEX('Остаток на РЦ'!$B$4:$B$26,SMALL(IF('Остаток на РЦ'!$C$4:$C$26=$A$157,ROW('Остаток на РЦ'!$B$4:$B$26)-3,""),ROW(A6))),"")</f>
        <v/>
      </c>
      <c r="C163" s="11" t="s">
        <v>35</v>
      </c>
      <c r="D163" s="20" t="str">
        <f t="array" ref="D163">IFERROR(INDEX('Остаток на РЦ'!$K$4:$K$26,SMALL(IF('Остаток на РЦ'!$B$4:$B$26=B163,ROW('Остаток на РЦ'!$K$4:$K$26)-3,""),ROW(B6))),"")</f>
        <v/>
      </c>
      <c r="E163" s="21" t="str">
        <f t="array" ref="E163">IFERROR(INDEX('Остаток на РЦ'!$E$4:$E$26,SMALL(IF('Остаток на РЦ'!$B$4:$B$26=B163,ROW('Остаток на РЦ'!$E$4:$E$26)-3,""),ROW(B6))),"")</f>
        <v/>
      </c>
      <c r="F163" s="22" t="str">
        <f t="array" ref="F163">IFERROR(INDEX('Остаток на РЦ'!$H$4:$H$26,SMALL(IF('Остаток на РЦ'!$B$4:$B$26=B163,ROW('Остаток на РЦ'!$H$4:$H$26)-3,""),ROW(B6))),"")</f>
        <v/>
      </c>
      <c r="G163" s="14">
        <v>5</v>
      </c>
      <c r="H163" s="48">
        <f>IF($I$4=$D163,SUMIFS('Остаток на РЦ'!$M$4:$M$26,'Остаток на РЦ'!$B$4:$B$26,$B163,'Остаток на РЦ'!$K$4:$K$26,$D163,'Остаток на РЦ'!$E$4:$E$26,$E163),0)</f>
        <v>0</v>
      </c>
      <c r="I163" s="49">
        <f>SUMPRODUCT(('потребность от 18 jan'!$L$4:$Q$12)*('потребность от 18 jan'!$L$3:$Q$3=I$5)*('потребность от 18 jan'!$K$4:$K$12=$C$2)*('потребность от 18 jan'!$E$4:$E$12=$A163))</f>
        <v>0</v>
      </c>
      <c r="J163" s="49">
        <f t="shared" si="7"/>
        <v>0</v>
      </c>
      <c r="K163" s="15"/>
      <c r="L163" s="16">
        <f>SUMPRODUCT(('потребность от 18 jan'!$L$4:$Q$12)*('потребность от 18 jan'!$L$3:$Q$3=L$5)*('потребность от 18 jan'!$K$4:$K$12=$C$2)*('потребность от 18 jan'!$E$4:$E$12=$A163))</f>
        <v>0</v>
      </c>
      <c r="M163" s="40">
        <f t="shared" si="9"/>
        <v>0</v>
      </c>
      <c r="N163" s="17"/>
      <c r="O163" s="18">
        <f t="shared" si="8"/>
        <v>0</v>
      </c>
    </row>
    <row r="164" spans="1:15" x14ac:dyDescent="0.2">
      <c r="A164" s="9"/>
      <c r="B164" s="10" t="str">
        <f t="array" ref="B164">IFERROR(INDEX('Остаток на РЦ'!$B$4:$B$26,SMALL(IF('Остаток на РЦ'!$C$4:$C$26=$A$157,ROW('Остаток на РЦ'!$B$4:$B$26)-3,""),ROW(A7))),"")</f>
        <v/>
      </c>
      <c r="C164" s="11" t="s">
        <v>35</v>
      </c>
      <c r="D164" s="20" t="str">
        <f t="array" ref="D164">IFERROR(INDEX('Остаток на РЦ'!$K$4:$K$26,SMALL(IF('Остаток на РЦ'!$B$4:$B$26=B164,ROW('Остаток на РЦ'!$K$4:$K$26)-3,""),ROW(B7))),"")</f>
        <v/>
      </c>
      <c r="E164" s="21" t="str">
        <f t="array" ref="E164">IFERROR(INDEX('Остаток на РЦ'!$E$4:$E$26,SMALL(IF('Остаток на РЦ'!$B$4:$B$26=B164,ROW('Остаток на РЦ'!$E$4:$E$26)-3,""),ROW(B7))),"")</f>
        <v/>
      </c>
      <c r="F164" s="22" t="str">
        <f t="array" ref="F164">IFERROR(INDEX('Остаток на РЦ'!$H$4:$H$26,SMALL(IF('Остаток на РЦ'!$B$4:$B$26=B164,ROW('Остаток на РЦ'!$H$4:$H$26)-3,""),ROW(B7))),"")</f>
        <v/>
      </c>
      <c r="G164" s="14">
        <v>5</v>
      </c>
      <c r="H164" s="48">
        <f>IF($I$4=$D164,SUMIFS('Остаток на РЦ'!$M$4:$M$26,'Остаток на РЦ'!$B$4:$B$26,$B164,'Остаток на РЦ'!$K$4:$K$26,$D164,'Остаток на РЦ'!$E$4:$E$26,$E164),0)</f>
        <v>0</v>
      </c>
      <c r="I164" s="49">
        <f>SUMPRODUCT(('потребность от 18 jan'!$L$4:$Q$12)*('потребность от 18 jan'!$L$3:$Q$3=I$5)*('потребность от 18 jan'!$K$4:$K$12=$C$2)*('потребность от 18 jan'!$E$4:$E$12=$A164))</f>
        <v>0</v>
      </c>
      <c r="J164" s="49">
        <f t="shared" si="7"/>
        <v>0</v>
      </c>
      <c r="K164" s="15"/>
      <c r="L164" s="16">
        <f>SUMPRODUCT(('потребность от 18 jan'!$L$4:$Q$12)*('потребность от 18 jan'!$L$3:$Q$3=L$5)*('потребность от 18 jan'!$K$4:$K$12=$C$2)*('потребность от 18 jan'!$E$4:$E$12=$A164))</f>
        <v>0</v>
      </c>
      <c r="M164" s="40">
        <f t="shared" si="9"/>
        <v>0</v>
      </c>
      <c r="N164" s="17"/>
      <c r="O164" s="18">
        <f t="shared" si="8"/>
        <v>0</v>
      </c>
    </row>
    <row r="165" spans="1:15" x14ac:dyDescent="0.2">
      <c r="A165" s="9"/>
      <c r="B165" s="10" t="str">
        <f t="array" ref="B165">IFERROR(INDEX('Остаток на РЦ'!$B$4:$B$26,SMALL(IF('Остаток на РЦ'!$C$4:$C$26=$A$157,ROW('Остаток на РЦ'!$B$4:$B$26)-3,""),ROW(A8))),"")</f>
        <v/>
      </c>
      <c r="C165" s="11" t="s">
        <v>35</v>
      </c>
      <c r="D165" s="20" t="str">
        <f t="array" ref="D165">IFERROR(INDEX('Остаток на РЦ'!$K$4:$K$26,SMALL(IF('Остаток на РЦ'!$B$4:$B$26=B165,ROW('Остаток на РЦ'!$K$4:$K$26)-3,""),ROW(B8))),"")</f>
        <v/>
      </c>
      <c r="E165" s="21" t="str">
        <f t="array" ref="E165">IFERROR(INDEX('Остаток на РЦ'!$E$4:$E$26,SMALL(IF('Остаток на РЦ'!$B$4:$B$26=B165,ROW('Остаток на РЦ'!$E$4:$E$26)-3,""),ROW(B8))),"")</f>
        <v/>
      </c>
      <c r="F165" s="22" t="str">
        <f t="array" ref="F165">IFERROR(INDEX('Остаток на РЦ'!$H$4:$H$26,SMALL(IF('Остаток на РЦ'!$B$4:$B$26=B165,ROW('Остаток на РЦ'!$H$4:$H$26)-3,""),ROW(B8))),"")</f>
        <v/>
      </c>
      <c r="G165" s="14">
        <v>5</v>
      </c>
      <c r="H165" s="48">
        <f>IF($I$4=$D165,SUMIFS('Остаток на РЦ'!$M$4:$M$26,'Остаток на РЦ'!$B$4:$B$26,$B165,'Остаток на РЦ'!$K$4:$K$26,$D165,'Остаток на РЦ'!$E$4:$E$26,$E165),0)</f>
        <v>0</v>
      </c>
      <c r="I165" s="49">
        <f>SUMPRODUCT(('потребность от 18 jan'!$L$4:$Q$12)*('потребность от 18 jan'!$L$3:$Q$3=I$5)*('потребность от 18 jan'!$K$4:$K$12=$C$2)*('потребность от 18 jan'!$E$4:$E$12=$A165))</f>
        <v>0</v>
      </c>
      <c r="J165" s="49">
        <f t="shared" si="7"/>
        <v>0</v>
      </c>
      <c r="K165" s="15"/>
      <c r="L165" s="16">
        <f>SUMPRODUCT(('потребность от 18 jan'!$L$4:$Q$12)*('потребность от 18 jan'!$L$3:$Q$3=L$5)*('потребность от 18 jan'!$K$4:$K$12=$C$2)*('потребность от 18 jan'!$E$4:$E$12=$A165))</f>
        <v>0</v>
      </c>
      <c r="M165" s="40">
        <f t="shared" si="9"/>
        <v>0</v>
      </c>
      <c r="N165" s="17"/>
      <c r="O165" s="18">
        <f t="shared" si="8"/>
        <v>0</v>
      </c>
    </row>
    <row r="166" spans="1:15" x14ac:dyDescent="0.2">
      <c r="A166" s="9"/>
      <c r="B166" s="10" t="str">
        <f t="array" ref="B166">IFERROR(INDEX('Остаток на РЦ'!$B$4:$B$26,SMALL(IF('Остаток на РЦ'!$C$4:$C$26=$A$157,ROW('Остаток на РЦ'!$B$4:$B$26)-3,""),ROW(A9))),"")</f>
        <v/>
      </c>
      <c r="C166" s="11" t="s">
        <v>35</v>
      </c>
      <c r="D166" s="20" t="str">
        <f t="array" ref="D166">IFERROR(INDEX('Остаток на РЦ'!$K$4:$K$26,SMALL(IF('Остаток на РЦ'!$B$4:$B$26=B166,ROW('Остаток на РЦ'!$K$4:$K$26)-3,""),ROW(B9))),"")</f>
        <v/>
      </c>
      <c r="E166" s="21" t="str">
        <f t="array" ref="E166">IFERROR(INDEX('Остаток на РЦ'!$E$4:$E$26,SMALL(IF('Остаток на РЦ'!$B$4:$B$26=B166,ROW('Остаток на РЦ'!$E$4:$E$26)-3,""),ROW(B9))),"")</f>
        <v/>
      </c>
      <c r="F166" s="22" t="str">
        <f t="array" ref="F166">IFERROR(INDEX('Остаток на РЦ'!$H$4:$H$26,SMALL(IF('Остаток на РЦ'!$B$4:$B$26=B166,ROW('Остаток на РЦ'!$H$4:$H$26)-3,""),ROW(B9))),"")</f>
        <v/>
      </c>
      <c r="G166" s="14">
        <v>5</v>
      </c>
      <c r="H166" s="48">
        <f>IF($I$4=$D166,SUMIFS('Остаток на РЦ'!$M$4:$M$26,'Остаток на РЦ'!$B$4:$B$26,$B166,'Остаток на РЦ'!$K$4:$K$26,$D166,'Остаток на РЦ'!$E$4:$E$26,$E166),0)</f>
        <v>0</v>
      </c>
      <c r="I166" s="49">
        <f>SUMPRODUCT(('потребность от 18 jan'!$L$4:$Q$12)*('потребность от 18 jan'!$L$3:$Q$3=I$5)*('потребность от 18 jan'!$K$4:$K$12=$C$2)*('потребность от 18 jan'!$E$4:$E$12=$A166))</f>
        <v>0</v>
      </c>
      <c r="J166" s="49">
        <f t="shared" si="7"/>
        <v>0</v>
      </c>
      <c r="K166" s="15"/>
      <c r="L166" s="16">
        <f>SUMPRODUCT(('потребность от 18 jan'!$L$4:$Q$12)*('потребность от 18 jan'!$L$3:$Q$3=L$5)*('потребность от 18 jan'!$K$4:$K$12=$C$2)*('потребность от 18 jan'!$E$4:$E$12=$A166))</f>
        <v>0</v>
      </c>
      <c r="M166" s="40">
        <f t="shared" si="9"/>
        <v>0</v>
      </c>
      <c r="N166" s="17"/>
      <c r="O166" s="18">
        <f t="shared" si="8"/>
        <v>0</v>
      </c>
    </row>
    <row r="167" spans="1:15" x14ac:dyDescent="0.2">
      <c r="A167" s="9"/>
      <c r="B167" s="10" t="str">
        <f t="array" ref="B167">IFERROR(INDEX('Остаток на РЦ'!$B$4:$B$26,SMALL(IF('Остаток на РЦ'!$C$4:$C$26=$A$157,ROW('Остаток на РЦ'!$B$4:$B$26)-3,""),ROW(A10))),"")</f>
        <v/>
      </c>
      <c r="C167" s="11" t="s">
        <v>35</v>
      </c>
      <c r="D167" s="20" t="str">
        <f t="array" ref="D167">IFERROR(INDEX('Остаток на РЦ'!$K$4:$K$26,SMALL(IF('Остаток на РЦ'!$B$4:$B$26=B167,ROW('Остаток на РЦ'!$K$4:$K$26)-3,""),ROW(B10))),"")</f>
        <v/>
      </c>
      <c r="E167" s="21" t="str">
        <f t="array" ref="E167">IFERROR(INDEX('Остаток на РЦ'!$E$4:$E$26,SMALL(IF('Остаток на РЦ'!$B$4:$B$26=B167,ROW('Остаток на РЦ'!$E$4:$E$26)-3,""),ROW(B10))),"")</f>
        <v/>
      </c>
      <c r="F167" s="22" t="str">
        <f t="array" ref="F167">IFERROR(INDEX('Остаток на РЦ'!$H$4:$H$26,SMALL(IF('Остаток на РЦ'!$B$4:$B$26=B167,ROW('Остаток на РЦ'!$H$4:$H$26)-3,""),ROW(B10))),"")</f>
        <v/>
      </c>
      <c r="G167" s="14">
        <v>5</v>
      </c>
      <c r="H167" s="48">
        <f>IF($I$4=$D167,SUMIFS('Остаток на РЦ'!$M$4:$M$26,'Остаток на РЦ'!$B$4:$B$26,$B167,'Остаток на РЦ'!$K$4:$K$26,$D167,'Остаток на РЦ'!$E$4:$E$26,$E167),0)</f>
        <v>0</v>
      </c>
      <c r="I167" s="49">
        <f>SUMPRODUCT(('потребность от 18 jan'!$L$4:$Q$12)*('потребность от 18 jan'!$L$3:$Q$3=I$5)*('потребность от 18 jan'!$K$4:$K$12=$C$2)*('потребность от 18 jan'!$E$4:$E$12=$A167))</f>
        <v>0</v>
      </c>
      <c r="J167" s="49">
        <f t="shared" si="7"/>
        <v>0</v>
      </c>
      <c r="K167" s="15"/>
      <c r="L167" s="16">
        <f>SUMPRODUCT(('потребность от 18 jan'!$L$4:$Q$12)*('потребность от 18 jan'!$L$3:$Q$3=L$5)*('потребность от 18 jan'!$K$4:$K$12=$C$2)*('потребность от 18 jan'!$E$4:$E$12=$A167))</f>
        <v>0</v>
      </c>
      <c r="M167" s="40">
        <f t="shared" si="9"/>
        <v>0</v>
      </c>
      <c r="N167" s="17"/>
      <c r="O167" s="18">
        <f t="shared" si="8"/>
        <v>0</v>
      </c>
    </row>
    <row r="168" spans="1:15" x14ac:dyDescent="0.2">
      <c r="A168" s="9"/>
      <c r="B168" s="10" t="str">
        <f t="array" ref="B168">IFERROR(INDEX('Остаток на РЦ'!$B$4:$B$26,SMALL(IF('Остаток на РЦ'!$C$4:$C$26=$A$157,ROW('Остаток на РЦ'!$B$4:$B$26)-3,""),ROW(A11))),"")</f>
        <v/>
      </c>
      <c r="C168" s="11" t="s">
        <v>35</v>
      </c>
      <c r="D168" s="20" t="str">
        <f t="array" ref="D168">IFERROR(INDEX('Остаток на РЦ'!$K$4:$K$26,SMALL(IF('Остаток на РЦ'!$B$4:$B$26=B168,ROW('Остаток на РЦ'!$K$4:$K$26)-3,""),ROW(B11))),"")</f>
        <v/>
      </c>
      <c r="E168" s="21" t="str">
        <f t="array" ref="E168">IFERROR(INDEX('Остаток на РЦ'!$E$4:$E$26,SMALL(IF('Остаток на РЦ'!$B$4:$B$26=B168,ROW('Остаток на РЦ'!$E$4:$E$26)-3,""),ROW(B11))),"")</f>
        <v/>
      </c>
      <c r="F168" s="22" t="str">
        <f t="array" ref="F168">IFERROR(INDEX('Остаток на РЦ'!$H$4:$H$26,SMALL(IF('Остаток на РЦ'!$B$4:$B$26=B168,ROW('Остаток на РЦ'!$H$4:$H$26)-3,""),ROW(B11))),"")</f>
        <v/>
      </c>
      <c r="G168" s="14">
        <v>5</v>
      </c>
      <c r="H168" s="48">
        <f>IF($I$4=$D168,SUMIFS('Остаток на РЦ'!$M$4:$M$26,'Остаток на РЦ'!$B$4:$B$26,$B168,'Остаток на РЦ'!$K$4:$K$26,$D168,'Остаток на РЦ'!$E$4:$E$26,$E168),0)</f>
        <v>0</v>
      </c>
      <c r="I168" s="49">
        <f>SUMPRODUCT(('потребность от 18 jan'!$L$4:$Q$12)*('потребность от 18 jan'!$L$3:$Q$3=I$5)*('потребность от 18 jan'!$K$4:$K$12=$C$2)*('потребность от 18 jan'!$E$4:$E$12=$A168))</f>
        <v>0</v>
      </c>
      <c r="J168" s="49">
        <f t="shared" si="7"/>
        <v>0</v>
      </c>
      <c r="K168" s="15"/>
      <c r="L168" s="16">
        <f>SUMPRODUCT(('потребность от 18 jan'!$L$4:$Q$12)*('потребность от 18 jan'!$L$3:$Q$3=L$5)*('потребность от 18 jan'!$K$4:$K$12=$C$2)*('потребность от 18 jan'!$E$4:$E$12=$A168))</f>
        <v>0</v>
      </c>
      <c r="M168" s="40">
        <f t="shared" si="9"/>
        <v>0</v>
      </c>
      <c r="N168" s="17"/>
      <c r="O168" s="18">
        <f t="shared" si="8"/>
        <v>0</v>
      </c>
    </row>
    <row r="169" spans="1:15" x14ac:dyDescent="0.2">
      <c r="A169" s="9"/>
      <c r="B169" s="10" t="str">
        <f t="array" ref="B169">IFERROR(INDEX('Остаток на РЦ'!$B$4:$B$26,SMALL(IF('Остаток на РЦ'!$C$4:$C$26=$A$157,ROW('Остаток на РЦ'!$B$4:$B$26)-3,""),ROW(A12))),"")</f>
        <v/>
      </c>
      <c r="C169" s="11" t="s">
        <v>35</v>
      </c>
      <c r="D169" s="20" t="str">
        <f t="array" ref="D169">IFERROR(INDEX('Остаток на РЦ'!$K$4:$K$26,SMALL(IF('Остаток на РЦ'!$B$4:$B$26=B169,ROW('Остаток на РЦ'!$K$4:$K$26)-3,""),ROW(B12))),"")</f>
        <v/>
      </c>
      <c r="E169" s="21" t="str">
        <f t="array" ref="E169">IFERROR(INDEX('Остаток на РЦ'!$E$4:$E$26,SMALL(IF('Остаток на РЦ'!$B$4:$B$26=B169,ROW('Остаток на РЦ'!$E$4:$E$26)-3,""),ROW(B12))),"")</f>
        <v/>
      </c>
      <c r="F169" s="22" t="str">
        <f t="array" ref="F169">IFERROR(INDEX('Остаток на РЦ'!$H$4:$H$26,SMALL(IF('Остаток на РЦ'!$B$4:$B$26=B169,ROW('Остаток на РЦ'!$H$4:$H$26)-3,""),ROW(B12))),"")</f>
        <v/>
      </c>
      <c r="G169" s="14">
        <v>5</v>
      </c>
      <c r="H169" s="48">
        <f>IF($I$4=$D169,SUMIFS('Остаток на РЦ'!$M$4:$M$26,'Остаток на РЦ'!$B$4:$B$26,$B169,'Остаток на РЦ'!$K$4:$K$26,$D169,'Остаток на РЦ'!$E$4:$E$26,$E169),0)</f>
        <v>0</v>
      </c>
      <c r="I169" s="49">
        <f>SUMPRODUCT(('потребность от 18 jan'!$L$4:$Q$12)*('потребность от 18 jan'!$L$3:$Q$3=I$5)*('потребность от 18 jan'!$K$4:$K$12=$C$2)*('потребность от 18 jan'!$E$4:$E$12=$A169))</f>
        <v>0</v>
      </c>
      <c r="J169" s="49">
        <f t="shared" si="7"/>
        <v>0</v>
      </c>
      <c r="K169" s="15"/>
      <c r="L169" s="16">
        <f>SUMPRODUCT(('потребность от 18 jan'!$L$4:$Q$12)*('потребность от 18 jan'!$L$3:$Q$3=L$5)*('потребность от 18 jan'!$K$4:$K$12=$C$2)*('потребность от 18 jan'!$E$4:$E$12=$A169))</f>
        <v>0</v>
      </c>
      <c r="M169" s="40">
        <f t="shared" si="9"/>
        <v>0</v>
      </c>
      <c r="N169" s="17"/>
      <c r="O169" s="18">
        <f t="shared" si="8"/>
        <v>0</v>
      </c>
    </row>
    <row r="170" spans="1:15" x14ac:dyDescent="0.2">
      <c r="A170" s="9"/>
      <c r="B170" s="10" t="str">
        <f t="array" ref="B170">IFERROR(INDEX('Остаток на РЦ'!$B$4:$B$26,SMALL(IF('Остаток на РЦ'!$C$4:$C$26=$A$157,ROW('Остаток на РЦ'!$B$4:$B$26)-3,""),ROW(A13))),"")</f>
        <v/>
      </c>
      <c r="C170" s="11" t="s">
        <v>35</v>
      </c>
      <c r="D170" s="20" t="str">
        <f t="array" ref="D170">IFERROR(INDEX('Остаток на РЦ'!$K$4:$K$26,SMALL(IF('Остаток на РЦ'!$B$4:$B$26=B170,ROW('Остаток на РЦ'!$K$4:$K$26)-3,""),ROW(B13))),"")</f>
        <v/>
      </c>
      <c r="E170" s="21" t="str">
        <f t="array" ref="E170">IFERROR(INDEX('Остаток на РЦ'!$E$4:$E$26,SMALL(IF('Остаток на РЦ'!$B$4:$B$26=B170,ROW('Остаток на РЦ'!$E$4:$E$26)-3,""),ROW(B13))),"")</f>
        <v/>
      </c>
      <c r="F170" s="22" t="str">
        <f t="array" ref="F170">IFERROR(INDEX('Остаток на РЦ'!$H$4:$H$26,SMALL(IF('Остаток на РЦ'!$B$4:$B$26=B170,ROW('Остаток на РЦ'!$H$4:$H$26)-3,""),ROW(B13))),"")</f>
        <v/>
      </c>
      <c r="G170" s="14">
        <v>5</v>
      </c>
      <c r="H170" s="48">
        <f>IF($I$4=$D170,SUMIFS('Остаток на РЦ'!$M$4:$M$26,'Остаток на РЦ'!$B$4:$B$26,$B170,'Остаток на РЦ'!$K$4:$K$26,$D170,'Остаток на РЦ'!$E$4:$E$26,$E170),0)</f>
        <v>0</v>
      </c>
      <c r="I170" s="49">
        <f>SUMPRODUCT(('потребность от 18 jan'!$L$4:$Q$12)*('потребность от 18 jan'!$L$3:$Q$3=I$5)*('потребность от 18 jan'!$K$4:$K$12=$C$2)*('потребность от 18 jan'!$E$4:$E$12=$A170))</f>
        <v>0</v>
      </c>
      <c r="J170" s="49">
        <f t="shared" si="7"/>
        <v>0</v>
      </c>
      <c r="K170" s="15"/>
      <c r="L170" s="16">
        <f>SUMPRODUCT(('потребность от 18 jan'!$L$4:$Q$12)*('потребность от 18 jan'!$L$3:$Q$3=L$5)*('потребность от 18 jan'!$K$4:$K$12=$C$2)*('потребность от 18 jan'!$E$4:$E$12=$A170))</f>
        <v>0</v>
      </c>
      <c r="M170" s="40">
        <f t="shared" si="9"/>
        <v>0</v>
      </c>
      <c r="N170" s="17"/>
      <c r="O170" s="18">
        <f t="shared" si="8"/>
        <v>0</v>
      </c>
    </row>
    <row r="171" spans="1:15" x14ac:dyDescent="0.2">
      <c r="A171" s="9"/>
      <c r="B171" s="10" t="str">
        <f t="array" ref="B171">IFERROR(INDEX('Остаток на РЦ'!$B$4:$B$26,SMALL(IF('Остаток на РЦ'!$C$4:$C$26=$A$157,ROW('Остаток на РЦ'!$B$4:$B$26)-3,""),ROW(A14))),"")</f>
        <v/>
      </c>
      <c r="C171" s="11" t="s">
        <v>35</v>
      </c>
      <c r="D171" s="20" t="str">
        <f t="array" ref="D171">IFERROR(INDEX('Остаток на РЦ'!$K$4:$K$26,SMALL(IF('Остаток на РЦ'!$B$4:$B$26=B171,ROW('Остаток на РЦ'!$K$4:$K$26)-3,""),ROW(B14))),"")</f>
        <v/>
      </c>
      <c r="E171" s="21" t="str">
        <f t="array" ref="E171">IFERROR(INDEX('Остаток на РЦ'!$E$4:$E$26,SMALL(IF('Остаток на РЦ'!$B$4:$B$26=B171,ROW('Остаток на РЦ'!$E$4:$E$26)-3,""),ROW(B14))),"")</f>
        <v/>
      </c>
      <c r="F171" s="22" t="str">
        <f t="array" ref="F171">IFERROR(INDEX('Остаток на РЦ'!$H$4:$H$26,SMALL(IF('Остаток на РЦ'!$B$4:$B$26=B171,ROW('Остаток на РЦ'!$H$4:$H$26)-3,""),ROW(B14))),"")</f>
        <v/>
      </c>
      <c r="G171" s="14">
        <v>5</v>
      </c>
      <c r="H171" s="48">
        <f>IF($I$4=$D171,SUMIFS('Остаток на РЦ'!$M$4:$M$26,'Остаток на РЦ'!$B$4:$B$26,$B171,'Остаток на РЦ'!$K$4:$K$26,$D171,'Остаток на РЦ'!$E$4:$E$26,$E171),0)</f>
        <v>0</v>
      </c>
      <c r="I171" s="49">
        <f>SUMPRODUCT(('потребность от 18 jan'!$L$4:$Q$12)*('потребность от 18 jan'!$L$3:$Q$3=I$5)*('потребность от 18 jan'!$K$4:$K$12=$C$2)*('потребность от 18 jan'!$E$4:$E$12=$A171))</f>
        <v>0</v>
      </c>
      <c r="J171" s="49">
        <f t="shared" si="7"/>
        <v>0</v>
      </c>
      <c r="K171" s="15"/>
      <c r="L171" s="16">
        <f>SUMPRODUCT(('потребность от 18 jan'!$L$4:$Q$12)*('потребность от 18 jan'!$L$3:$Q$3=L$5)*('потребность от 18 jan'!$K$4:$K$12=$C$2)*('потребность от 18 jan'!$E$4:$E$12=$A171))</f>
        <v>0</v>
      </c>
      <c r="M171" s="40">
        <f t="shared" si="9"/>
        <v>0</v>
      </c>
      <c r="N171" s="17"/>
      <c r="O171" s="18">
        <f t="shared" si="8"/>
        <v>0</v>
      </c>
    </row>
    <row r="172" spans="1:15" x14ac:dyDescent="0.2">
      <c r="A172" s="9">
        <v>0</v>
      </c>
      <c r="B172" s="10" t="str">
        <f t="array" ref="B172">IFERROR(INDEX('Остаток на РЦ'!$B$4:$B$26,SMALL(IF('Остаток на РЦ'!$C$4:$C$26=$A$172,ROW('Остаток на РЦ'!$B$4:$B$26)-3,""),ROW(A1))),"")</f>
        <v/>
      </c>
      <c r="C172" s="11" t="s">
        <v>35</v>
      </c>
      <c r="D172" s="20" t="str">
        <f t="array" ref="D172">IFERROR(INDEX('Остаток на РЦ'!$K$4:$K$26,SMALL(IF('Остаток на РЦ'!$B$4:$B$26=B172,ROW('Остаток на РЦ'!$K$4:$K$26)-3,""),ROW(B1))),"")</f>
        <v/>
      </c>
      <c r="E172" s="21" t="str">
        <f t="array" ref="E172">IFERROR(INDEX('Остаток на РЦ'!$E$4:$E$26,SMALL(IF('Остаток на РЦ'!$B$4:$B$26=B172,ROW('Остаток на РЦ'!$E$4:$E$26)-3,""),ROW(B1))),"")</f>
        <v/>
      </c>
      <c r="F172" s="22" t="str">
        <f t="array" ref="F172">IFERROR(INDEX('Остаток на РЦ'!$H$4:$H$26,SMALL(IF('Остаток на РЦ'!$B$4:$B$26=B172,ROW('Остаток на РЦ'!$H$4:$H$26)-3,""),ROW(B1))),"")</f>
        <v/>
      </c>
      <c r="G172" s="14">
        <v>5</v>
      </c>
      <c r="H172" s="48">
        <f>IF($I$4=$D172,SUMIFS('Остаток на РЦ'!$M$4:$M$26,'Остаток на РЦ'!$B$4:$B$26,$B172,'Остаток на РЦ'!$K$4:$K$26,$D172,'Остаток на РЦ'!$E$4:$E$26,$E172),0)</f>
        <v>0</v>
      </c>
      <c r="I172" s="49">
        <f>SUMPRODUCT(('потребность от 18 jan'!$L$4:$Q$12)*('потребность от 18 jan'!$L$3:$Q$3=I$5)*('потребность от 18 jan'!$K$4:$K$12=$C$2)*('потребность от 18 jan'!$E$4:$E$12=$A172))</f>
        <v>0</v>
      </c>
      <c r="J172" s="49">
        <f t="shared" si="7"/>
        <v>0</v>
      </c>
      <c r="K172" s="15"/>
      <c r="L172" s="16">
        <f>SUMPRODUCT(('потребность от 18 jan'!$L$4:$Q$12)*('потребность от 18 jan'!$L$3:$Q$3=L$5)*('потребность от 18 jan'!$K$4:$K$12=$C$2)*('потребность от 18 jan'!$E$4:$E$12=$A172))</f>
        <v>0</v>
      </c>
      <c r="M172" s="40">
        <f t="shared" si="9"/>
        <v>0</v>
      </c>
      <c r="N172" s="17"/>
      <c r="O172" s="18">
        <f t="shared" si="8"/>
        <v>0</v>
      </c>
    </row>
    <row r="173" spans="1:15" x14ac:dyDescent="0.2">
      <c r="A173" s="9"/>
      <c r="B173" s="10" t="str">
        <f t="array" ref="B173">IFERROR(INDEX('Остаток на РЦ'!$B$4:$B$26,SMALL(IF('Остаток на РЦ'!$C$4:$C$26=$A$172,ROW('Остаток на РЦ'!$B$4:$B$26)-3,""),ROW(A2))),"")</f>
        <v/>
      </c>
      <c r="C173" s="11" t="s">
        <v>35</v>
      </c>
      <c r="D173" s="20" t="str">
        <f t="array" ref="D173">IFERROR(INDEX('Остаток на РЦ'!$K$4:$K$26,SMALL(IF('Остаток на РЦ'!$B$4:$B$26=B173,ROW('Остаток на РЦ'!$K$4:$K$26)-3,""),ROW(B2))),"")</f>
        <v/>
      </c>
      <c r="E173" s="21" t="str">
        <f t="array" ref="E173">IFERROR(INDEX('Остаток на РЦ'!$E$4:$E$26,SMALL(IF('Остаток на РЦ'!$B$4:$B$26=B173,ROW('Остаток на РЦ'!$E$4:$E$26)-3,""),ROW(B2))),"")</f>
        <v/>
      </c>
      <c r="F173" s="22" t="str">
        <f t="array" ref="F173">IFERROR(INDEX('Остаток на РЦ'!$H$4:$H$26,SMALL(IF('Остаток на РЦ'!$B$4:$B$26=B173,ROW('Остаток на РЦ'!$H$4:$H$26)-3,""),ROW(B2))),"")</f>
        <v/>
      </c>
      <c r="G173" s="14">
        <v>5</v>
      </c>
      <c r="H173" s="48">
        <f>IF($I$4=$D173,SUMIFS('Остаток на РЦ'!$M$4:$M$26,'Остаток на РЦ'!$B$4:$B$26,$B173,'Остаток на РЦ'!$K$4:$K$26,$D173,'Остаток на РЦ'!$E$4:$E$26,$E173),0)</f>
        <v>0</v>
      </c>
      <c r="I173" s="49">
        <f>SUMPRODUCT(('потребность от 18 jan'!$L$4:$Q$12)*('потребность от 18 jan'!$L$3:$Q$3=I$5)*('потребность от 18 jan'!$K$4:$K$12=$C$2)*('потребность от 18 jan'!$E$4:$E$12=$A173))</f>
        <v>0</v>
      </c>
      <c r="J173" s="49">
        <f t="shared" si="7"/>
        <v>0</v>
      </c>
      <c r="K173" s="15"/>
      <c r="L173" s="16">
        <f>SUMPRODUCT(('потребность от 18 jan'!$L$4:$Q$12)*('потребность от 18 jan'!$L$3:$Q$3=L$5)*('потребность от 18 jan'!$K$4:$K$12=$C$2)*('потребность от 18 jan'!$E$4:$E$12=$A173))</f>
        <v>0</v>
      </c>
      <c r="M173" s="40">
        <f t="shared" si="9"/>
        <v>0</v>
      </c>
      <c r="N173" s="17"/>
      <c r="O173" s="18">
        <f t="shared" si="8"/>
        <v>0</v>
      </c>
    </row>
    <row r="174" spans="1:15" x14ac:dyDescent="0.2">
      <c r="A174" s="9"/>
      <c r="B174" s="10" t="str">
        <f t="array" ref="B174">IFERROR(INDEX('Остаток на РЦ'!$B$4:$B$26,SMALL(IF('Остаток на РЦ'!$C$4:$C$26=$A$172,ROW('Остаток на РЦ'!$B$4:$B$26)-3,""),ROW(A3))),"")</f>
        <v/>
      </c>
      <c r="C174" s="11" t="s">
        <v>35</v>
      </c>
      <c r="D174" s="20" t="str">
        <f t="array" ref="D174">IFERROR(INDEX('Остаток на РЦ'!$K$4:$K$26,SMALL(IF('Остаток на РЦ'!$B$4:$B$26=B174,ROW('Остаток на РЦ'!$K$4:$K$26)-3,""),ROW(B3))),"")</f>
        <v/>
      </c>
      <c r="E174" s="21" t="str">
        <f t="array" ref="E174">IFERROR(INDEX('Остаток на РЦ'!$E$4:$E$26,SMALL(IF('Остаток на РЦ'!$B$4:$B$26=B174,ROW('Остаток на РЦ'!$E$4:$E$26)-3,""),ROW(B3))),"")</f>
        <v/>
      </c>
      <c r="F174" s="22" t="str">
        <f t="array" ref="F174">IFERROR(INDEX('Остаток на РЦ'!$H$4:$H$26,SMALL(IF('Остаток на РЦ'!$B$4:$B$26=B174,ROW('Остаток на РЦ'!$H$4:$H$26)-3,""),ROW(B3))),"")</f>
        <v/>
      </c>
      <c r="G174" s="14">
        <v>5</v>
      </c>
      <c r="H174" s="48">
        <f>IF($I$4=$D174,SUMIFS('Остаток на РЦ'!$M$4:$M$26,'Остаток на РЦ'!$B$4:$B$26,$B174,'Остаток на РЦ'!$K$4:$K$26,$D174,'Остаток на РЦ'!$E$4:$E$26,$E174),0)</f>
        <v>0</v>
      </c>
      <c r="I174" s="49">
        <f>SUMPRODUCT(('потребность от 18 jan'!$L$4:$Q$12)*('потребность от 18 jan'!$L$3:$Q$3=I$5)*('потребность от 18 jan'!$K$4:$K$12=$C$2)*('потребность от 18 jan'!$E$4:$E$12=$A174))</f>
        <v>0</v>
      </c>
      <c r="J174" s="49">
        <f t="shared" si="7"/>
        <v>0</v>
      </c>
      <c r="K174" s="15"/>
      <c r="L174" s="16">
        <f>SUMPRODUCT(('потребность от 18 jan'!$L$4:$Q$12)*('потребность от 18 jan'!$L$3:$Q$3=L$5)*('потребность от 18 jan'!$K$4:$K$12=$C$2)*('потребность от 18 jan'!$E$4:$E$12=$A174))</f>
        <v>0</v>
      </c>
      <c r="M174" s="40">
        <f t="shared" si="9"/>
        <v>0</v>
      </c>
      <c r="N174" s="17"/>
      <c r="O174" s="18">
        <f t="shared" si="8"/>
        <v>0</v>
      </c>
    </row>
    <row r="175" spans="1:15" x14ac:dyDescent="0.2">
      <c r="A175" s="9"/>
      <c r="B175" s="10" t="str">
        <f t="array" ref="B175">IFERROR(INDEX('Остаток на РЦ'!$B$4:$B$26,SMALL(IF('Остаток на РЦ'!$C$4:$C$26=$A$172,ROW('Остаток на РЦ'!$B$4:$B$26)-3,""),ROW(A4))),"")</f>
        <v/>
      </c>
      <c r="C175" s="11" t="s">
        <v>35</v>
      </c>
      <c r="D175" s="20" t="str">
        <f t="array" ref="D175">IFERROR(INDEX('Остаток на РЦ'!$K$4:$K$26,SMALL(IF('Остаток на РЦ'!$B$4:$B$26=B175,ROW('Остаток на РЦ'!$K$4:$K$26)-3,""),ROW(B4))),"")</f>
        <v/>
      </c>
      <c r="E175" s="21" t="str">
        <f t="array" ref="E175">IFERROR(INDEX('Остаток на РЦ'!$E$4:$E$26,SMALL(IF('Остаток на РЦ'!$B$4:$B$26=B175,ROW('Остаток на РЦ'!$E$4:$E$26)-3,""),ROW(B4))),"")</f>
        <v/>
      </c>
      <c r="F175" s="22" t="str">
        <f t="array" ref="F175">IFERROR(INDEX('Остаток на РЦ'!$H$4:$H$26,SMALL(IF('Остаток на РЦ'!$B$4:$B$26=B175,ROW('Остаток на РЦ'!$H$4:$H$26)-3,""),ROW(B4))),"")</f>
        <v/>
      </c>
      <c r="G175" s="14">
        <v>5</v>
      </c>
      <c r="H175" s="48">
        <f>IF($I$4=$D175,SUMIFS('Остаток на РЦ'!$M$4:$M$26,'Остаток на РЦ'!$B$4:$B$26,$B175,'Остаток на РЦ'!$K$4:$K$26,$D175,'Остаток на РЦ'!$E$4:$E$26,$E175),0)</f>
        <v>0</v>
      </c>
      <c r="I175" s="49">
        <f>SUMPRODUCT(('потребность от 18 jan'!$L$4:$Q$12)*('потребность от 18 jan'!$L$3:$Q$3=I$5)*('потребность от 18 jan'!$K$4:$K$12=$C$2)*('потребность от 18 jan'!$E$4:$E$12=$A175))</f>
        <v>0</v>
      </c>
      <c r="J175" s="49">
        <f t="shared" si="7"/>
        <v>0</v>
      </c>
      <c r="K175" s="15"/>
      <c r="L175" s="16">
        <f>SUMPRODUCT(('потребность от 18 jan'!$L$4:$Q$12)*('потребность от 18 jan'!$L$3:$Q$3=L$5)*('потребность от 18 jan'!$K$4:$K$12=$C$2)*('потребность от 18 jan'!$E$4:$E$12=$A175))</f>
        <v>0</v>
      </c>
      <c r="M175" s="40">
        <f t="shared" si="9"/>
        <v>0</v>
      </c>
      <c r="N175" s="17"/>
      <c r="O175" s="18">
        <f t="shared" si="8"/>
        <v>0</v>
      </c>
    </row>
    <row r="176" spans="1:15" x14ac:dyDescent="0.2">
      <c r="A176" s="9"/>
      <c r="B176" s="10" t="str">
        <f t="array" ref="B176">IFERROR(INDEX('Остаток на РЦ'!$B$4:$B$26,SMALL(IF('Остаток на РЦ'!$C$4:$C$26=$A$172,ROW('Остаток на РЦ'!$B$4:$B$26)-3,""),ROW(A5))),"")</f>
        <v/>
      </c>
      <c r="C176" s="11" t="s">
        <v>35</v>
      </c>
      <c r="D176" s="20" t="str">
        <f t="array" ref="D176">IFERROR(INDEX('Остаток на РЦ'!$K$4:$K$26,SMALL(IF('Остаток на РЦ'!$B$4:$B$26=B176,ROW('Остаток на РЦ'!$K$4:$K$26)-3,""),ROW(B5))),"")</f>
        <v/>
      </c>
      <c r="E176" s="21" t="str">
        <f t="array" ref="E176">IFERROR(INDEX('Остаток на РЦ'!$E$4:$E$26,SMALL(IF('Остаток на РЦ'!$B$4:$B$26=B176,ROW('Остаток на РЦ'!$E$4:$E$26)-3,""),ROW(B5))),"")</f>
        <v/>
      </c>
      <c r="F176" s="22" t="str">
        <f t="array" ref="F176">IFERROR(INDEX('Остаток на РЦ'!$H$4:$H$26,SMALL(IF('Остаток на РЦ'!$B$4:$B$26=B176,ROW('Остаток на РЦ'!$H$4:$H$26)-3,""),ROW(B5))),"")</f>
        <v/>
      </c>
      <c r="G176" s="14">
        <v>5</v>
      </c>
      <c r="H176" s="48">
        <f>IF($I$4=$D176,SUMIFS('Остаток на РЦ'!$M$4:$M$26,'Остаток на РЦ'!$B$4:$B$26,$B176,'Остаток на РЦ'!$K$4:$K$26,$D176,'Остаток на РЦ'!$E$4:$E$26,$E176),0)</f>
        <v>0</v>
      </c>
      <c r="I176" s="49">
        <f>SUMPRODUCT(('потребность от 18 jan'!$L$4:$Q$12)*('потребность от 18 jan'!$L$3:$Q$3=I$5)*('потребность от 18 jan'!$K$4:$K$12=$C$2)*('потребность от 18 jan'!$E$4:$E$12=$A176))</f>
        <v>0</v>
      </c>
      <c r="J176" s="49">
        <f t="shared" si="7"/>
        <v>0</v>
      </c>
      <c r="K176" s="15"/>
      <c r="L176" s="16">
        <f>SUMPRODUCT(('потребность от 18 jan'!$L$4:$Q$12)*('потребность от 18 jan'!$L$3:$Q$3=L$5)*('потребность от 18 jan'!$K$4:$K$12=$C$2)*('потребность от 18 jan'!$E$4:$E$12=$A176))</f>
        <v>0</v>
      </c>
      <c r="M176" s="40">
        <f t="shared" si="9"/>
        <v>0</v>
      </c>
      <c r="N176" s="17"/>
      <c r="O176" s="18">
        <f t="shared" si="8"/>
        <v>0</v>
      </c>
    </row>
    <row r="177" spans="1:15" x14ac:dyDescent="0.2">
      <c r="A177" s="9"/>
      <c r="B177" s="10" t="str">
        <f t="array" ref="B177">IFERROR(INDEX('Остаток на РЦ'!$B$4:$B$26,SMALL(IF('Остаток на РЦ'!$C$4:$C$26=$A$172,ROW('Остаток на РЦ'!$B$4:$B$26)-3,""),ROW(#REF!))),"")</f>
        <v/>
      </c>
      <c r="C177" s="11" t="s">
        <v>35</v>
      </c>
      <c r="D177" s="20" t="str">
        <f t="array" ref="D177">IFERROR(INDEX('Остаток на РЦ'!$K$4:$K$26,SMALL(IF('Остаток на РЦ'!$B$4:$B$26=B177,ROW('Остаток на РЦ'!$K$4:$K$26)-3,""),ROW(#REF!))),"")</f>
        <v/>
      </c>
      <c r="E177" s="21" t="str">
        <f t="array" ref="E177">IFERROR(INDEX('Остаток на РЦ'!$E$4:$E$26,SMALL(IF('Остаток на РЦ'!$B$4:$B$26=B177,ROW('Остаток на РЦ'!$E$4:$E$26)-3,""),ROW(#REF!))),"")</f>
        <v/>
      </c>
      <c r="F177" s="22" t="str">
        <f t="array" ref="F177">IFERROR(INDEX('Остаток на РЦ'!$H$4:$H$26,SMALL(IF('Остаток на РЦ'!$B$4:$B$26=B177,ROW('Остаток на РЦ'!$H$4:$H$26)-3,""),ROW(#REF!))),"")</f>
        <v/>
      </c>
      <c r="G177" s="14">
        <v>5</v>
      </c>
      <c r="H177" s="48">
        <f>IF($I$4=$D177,SUMIFS('Остаток на РЦ'!$M$4:$M$26,'Остаток на РЦ'!$B$4:$B$26,$B177,'Остаток на РЦ'!$K$4:$K$26,$D177,'Остаток на РЦ'!$E$4:$E$26,$E177),0)</f>
        <v>0</v>
      </c>
      <c r="I177" s="49">
        <f>SUMPRODUCT(('потребность от 18 jan'!$L$4:$Q$12)*('потребность от 18 jan'!$L$3:$Q$3=I$5)*('потребность от 18 jan'!$K$4:$K$12=$C$2)*('потребность от 18 jan'!$E$4:$E$12=$A177))</f>
        <v>0</v>
      </c>
      <c r="J177" s="49">
        <f t="shared" si="7"/>
        <v>0</v>
      </c>
      <c r="K177" s="15"/>
      <c r="L177" s="16">
        <f>SUMPRODUCT(('потребность от 18 jan'!$L$4:$Q$12)*('потребность от 18 jan'!$L$3:$Q$3=L$5)*('потребность от 18 jan'!$K$4:$K$12=$C$2)*('потребность от 18 jan'!$E$4:$E$12=$A177))</f>
        <v>0</v>
      </c>
      <c r="M177" s="40">
        <f t="shared" si="9"/>
        <v>0</v>
      </c>
      <c r="N177" s="17"/>
      <c r="O177" s="18">
        <f t="shared" si="8"/>
        <v>0</v>
      </c>
    </row>
    <row r="178" spans="1:15" x14ac:dyDescent="0.2">
      <c r="A178" s="9"/>
      <c r="B178" s="10" t="str">
        <f t="array" ref="B178">IFERROR(INDEX('Остаток на РЦ'!$B$4:$B$26,SMALL(IF('Остаток на РЦ'!$C$4:$C$26=$A$172,ROW('Остаток на РЦ'!$B$4:$B$26)-3,""),ROW(A6))),"")</f>
        <v/>
      </c>
      <c r="C178" s="11" t="s">
        <v>35</v>
      </c>
      <c r="D178" s="20" t="str">
        <f t="array" ref="D178">IFERROR(INDEX('Остаток на РЦ'!$K$4:$K$26,SMALL(IF('Остаток на РЦ'!$B$4:$B$26=B178,ROW('Остаток на РЦ'!$K$4:$K$26)-3,""),ROW(B6))),"")</f>
        <v/>
      </c>
      <c r="E178" s="21" t="str">
        <f t="array" ref="E178">IFERROR(INDEX('Остаток на РЦ'!$E$4:$E$26,SMALL(IF('Остаток на РЦ'!$B$4:$B$26=B178,ROW('Остаток на РЦ'!$E$4:$E$26)-3,""),ROW(B6))),"")</f>
        <v/>
      </c>
      <c r="F178" s="22" t="str">
        <f t="array" ref="F178">IFERROR(INDEX('Остаток на РЦ'!$H$4:$H$26,SMALL(IF('Остаток на РЦ'!$B$4:$B$26=B178,ROW('Остаток на РЦ'!$H$4:$H$26)-3,""),ROW(B6))),"")</f>
        <v/>
      </c>
      <c r="G178" s="14">
        <v>5</v>
      </c>
      <c r="H178" s="48">
        <f>IF($I$4=$D178,SUMIFS('Остаток на РЦ'!$M$4:$M$26,'Остаток на РЦ'!$B$4:$B$26,$B178,'Остаток на РЦ'!$K$4:$K$26,$D178,'Остаток на РЦ'!$E$4:$E$26,$E178),0)</f>
        <v>0</v>
      </c>
      <c r="I178" s="49">
        <f>SUMPRODUCT(('потребность от 18 jan'!$L$4:$Q$12)*('потребность от 18 jan'!$L$3:$Q$3=I$5)*('потребность от 18 jan'!$K$4:$K$12=$C$2)*('потребность от 18 jan'!$E$4:$E$12=$A178))</f>
        <v>0</v>
      </c>
      <c r="J178" s="49">
        <f t="shared" si="7"/>
        <v>0</v>
      </c>
      <c r="K178" s="15"/>
      <c r="L178" s="16">
        <f>SUMPRODUCT(('потребность от 18 jan'!$L$4:$Q$12)*('потребность от 18 jan'!$L$3:$Q$3=L$5)*('потребность от 18 jan'!$K$4:$K$12=$C$2)*('потребность от 18 jan'!$E$4:$E$12=$A178))</f>
        <v>0</v>
      </c>
      <c r="M178" s="40">
        <f t="shared" si="9"/>
        <v>0</v>
      </c>
      <c r="N178" s="17"/>
      <c r="O178" s="18">
        <f t="shared" si="8"/>
        <v>0</v>
      </c>
    </row>
    <row r="179" spans="1:15" x14ac:dyDescent="0.2">
      <c r="A179" s="9"/>
      <c r="B179" s="10" t="str">
        <f t="array" ref="B179">IFERROR(INDEX('Остаток на РЦ'!$B$4:$B$26,SMALL(IF('Остаток на РЦ'!$C$4:$C$26=$A$172,ROW('Остаток на РЦ'!$B$4:$B$26)-3,""),ROW(A7))),"")</f>
        <v/>
      </c>
      <c r="C179" s="11" t="s">
        <v>35</v>
      </c>
      <c r="D179" s="20" t="str">
        <f t="array" ref="D179">IFERROR(INDEX('Остаток на РЦ'!$K$4:$K$26,SMALL(IF('Остаток на РЦ'!$B$4:$B$26=B179,ROW('Остаток на РЦ'!$K$4:$K$26)-3,""),ROW(B7))),"")</f>
        <v/>
      </c>
      <c r="E179" s="21" t="str">
        <f t="array" ref="E179">IFERROR(INDEX('Остаток на РЦ'!$E$4:$E$26,SMALL(IF('Остаток на РЦ'!$B$4:$B$26=B179,ROW('Остаток на РЦ'!$E$4:$E$26)-3,""),ROW(B7))),"")</f>
        <v/>
      </c>
      <c r="F179" s="22" t="str">
        <f t="array" ref="F179">IFERROR(INDEX('Остаток на РЦ'!$H$4:$H$26,SMALL(IF('Остаток на РЦ'!$B$4:$B$26=B179,ROW('Остаток на РЦ'!$H$4:$H$26)-3,""),ROW(B7))),"")</f>
        <v/>
      </c>
      <c r="G179" s="14">
        <v>5</v>
      </c>
      <c r="H179" s="48">
        <f>IF($I$4=$D179,SUMIFS('Остаток на РЦ'!$M$4:$M$26,'Остаток на РЦ'!$B$4:$B$26,$B179,'Остаток на РЦ'!$K$4:$K$26,$D179,'Остаток на РЦ'!$E$4:$E$26,$E179),0)</f>
        <v>0</v>
      </c>
      <c r="I179" s="49">
        <f>SUMPRODUCT(('потребность от 18 jan'!$L$4:$Q$12)*('потребность от 18 jan'!$L$3:$Q$3=I$5)*('потребность от 18 jan'!$K$4:$K$12=$C$2)*('потребность от 18 jan'!$E$4:$E$12=$A179))</f>
        <v>0</v>
      </c>
      <c r="J179" s="49">
        <f t="shared" si="7"/>
        <v>0</v>
      </c>
      <c r="K179" s="15"/>
      <c r="L179" s="16">
        <f>SUMPRODUCT(('потребность от 18 jan'!$L$4:$Q$12)*('потребность от 18 jan'!$L$3:$Q$3=L$5)*('потребность от 18 jan'!$K$4:$K$12=$C$2)*('потребность от 18 jan'!$E$4:$E$12=$A179))</f>
        <v>0</v>
      </c>
      <c r="M179" s="40">
        <f t="shared" si="9"/>
        <v>0</v>
      </c>
      <c r="N179" s="17"/>
      <c r="O179" s="18">
        <f t="shared" si="8"/>
        <v>0</v>
      </c>
    </row>
    <row r="180" spans="1:15" x14ac:dyDescent="0.2">
      <c r="A180" s="9"/>
      <c r="B180" s="10" t="str">
        <f t="array" ref="B180">IFERROR(INDEX('Остаток на РЦ'!$B$4:$B$26,SMALL(IF('Остаток на РЦ'!$C$4:$C$26=$A$172,ROW('Остаток на РЦ'!$B$4:$B$26)-3,""),ROW(A8))),"")</f>
        <v/>
      </c>
      <c r="C180" s="11" t="s">
        <v>35</v>
      </c>
      <c r="D180" s="20" t="str">
        <f t="array" ref="D180">IFERROR(INDEX('Остаток на РЦ'!$K$4:$K$26,SMALL(IF('Остаток на РЦ'!$B$4:$B$26=B180,ROW('Остаток на РЦ'!$K$4:$K$26)-3,""),ROW(B8))),"")</f>
        <v/>
      </c>
      <c r="E180" s="21" t="str">
        <f t="array" ref="E180">IFERROR(INDEX('Остаток на РЦ'!$E$4:$E$26,SMALL(IF('Остаток на РЦ'!$B$4:$B$26=B180,ROW('Остаток на РЦ'!$E$4:$E$26)-3,""),ROW(B8))),"")</f>
        <v/>
      </c>
      <c r="F180" s="22" t="str">
        <f t="array" ref="F180">IFERROR(INDEX('Остаток на РЦ'!$H$4:$H$26,SMALL(IF('Остаток на РЦ'!$B$4:$B$26=B180,ROW('Остаток на РЦ'!$H$4:$H$26)-3,""),ROW(B8))),"")</f>
        <v/>
      </c>
      <c r="G180" s="14">
        <v>5</v>
      </c>
      <c r="H180" s="48">
        <f>IF($I$4=$D180,SUMIFS('Остаток на РЦ'!$M$4:$M$26,'Остаток на РЦ'!$B$4:$B$26,$B180,'Остаток на РЦ'!$K$4:$K$26,$D180,'Остаток на РЦ'!$E$4:$E$26,$E180),0)</f>
        <v>0</v>
      </c>
      <c r="I180" s="49">
        <f>SUMPRODUCT(('потребность от 18 jan'!$L$4:$Q$12)*('потребность от 18 jan'!$L$3:$Q$3=I$5)*('потребность от 18 jan'!$K$4:$K$12=$C$2)*('потребность от 18 jan'!$E$4:$E$12=$A180))</f>
        <v>0</v>
      </c>
      <c r="J180" s="49">
        <f t="shared" si="7"/>
        <v>0</v>
      </c>
      <c r="K180" s="15"/>
      <c r="L180" s="16">
        <f>SUMPRODUCT(('потребность от 18 jan'!$L$4:$Q$12)*('потребность от 18 jan'!$L$3:$Q$3=L$5)*('потребность от 18 jan'!$K$4:$K$12=$C$2)*('потребность от 18 jan'!$E$4:$E$12=$A180))</f>
        <v>0</v>
      </c>
      <c r="M180" s="40">
        <f t="shared" si="9"/>
        <v>0</v>
      </c>
      <c r="N180" s="17"/>
      <c r="O180" s="18">
        <f t="shared" si="8"/>
        <v>0</v>
      </c>
    </row>
    <row r="181" spans="1:15" x14ac:dyDescent="0.2">
      <c r="A181" s="9"/>
      <c r="B181" s="10" t="str">
        <f t="array" ref="B181">IFERROR(INDEX('Остаток на РЦ'!$B$4:$B$26,SMALL(IF('Остаток на РЦ'!$C$4:$C$26=$A$172,ROW('Остаток на РЦ'!$B$4:$B$26)-3,""),ROW(A9))),"")</f>
        <v/>
      </c>
      <c r="C181" s="11" t="s">
        <v>35</v>
      </c>
      <c r="D181" s="20" t="str">
        <f t="array" ref="D181">IFERROR(INDEX('Остаток на РЦ'!$K$4:$K$26,SMALL(IF('Остаток на РЦ'!$B$4:$B$26=B181,ROW('Остаток на РЦ'!$K$4:$K$26)-3,""),ROW(B9))),"")</f>
        <v/>
      </c>
      <c r="E181" s="21" t="str">
        <f t="array" ref="E181">IFERROR(INDEX('Остаток на РЦ'!$E$4:$E$26,SMALL(IF('Остаток на РЦ'!$B$4:$B$26=B181,ROW('Остаток на РЦ'!$E$4:$E$26)-3,""),ROW(B9))),"")</f>
        <v/>
      </c>
      <c r="F181" s="22" t="str">
        <f t="array" ref="F181">IFERROR(INDEX('Остаток на РЦ'!$H$4:$H$26,SMALL(IF('Остаток на РЦ'!$B$4:$B$26=B181,ROW('Остаток на РЦ'!$H$4:$H$26)-3,""),ROW(B9))),"")</f>
        <v/>
      </c>
      <c r="G181" s="14">
        <v>5</v>
      </c>
      <c r="H181" s="48">
        <f>IF($I$4=$D181,SUMIFS('Остаток на РЦ'!$M$4:$M$26,'Остаток на РЦ'!$B$4:$B$26,$B181,'Остаток на РЦ'!$K$4:$K$26,$D181,'Остаток на РЦ'!$E$4:$E$26,$E181),0)</f>
        <v>0</v>
      </c>
      <c r="I181" s="49">
        <f>SUMPRODUCT(('потребность от 18 jan'!$L$4:$Q$12)*('потребность от 18 jan'!$L$3:$Q$3=I$5)*('потребность от 18 jan'!$K$4:$K$12=$C$2)*('потребность от 18 jan'!$E$4:$E$12=$A181))</f>
        <v>0</v>
      </c>
      <c r="J181" s="49">
        <f t="shared" si="7"/>
        <v>0</v>
      </c>
      <c r="K181" s="15"/>
      <c r="L181" s="16">
        <f>SUMPRODUCT(('потребность от 18 jan'!$L$4:$Q$12)*('потребность от 18 jan'!$L$3:$Q$3=L$5)*('потребность от 18 jan'!$K$4:$K$12=$C$2)*('потребность от 18 jan'!$E$4:$E$12=$A181))</f>
        <v>0</v>
      </c>
      <c r="M181" s="40">
        <f t="shared" si="9"/>
        <v>0</v>
      </c>
      <c r="N181" s="17"/>
      <c r="O181" s="18">
        <f t="shared" si="8"/>
        <v>0</v>
      </c>
    </row>
    <row r="182" spans="1:15" x14ac:dyDescent="0.2">
      <c r="A182" s="9"/>
      <c r="B182" s="10" t="str">
        <f t="array" ref="B182">IFERROR(INDEX('Остаток на РЦ'!$B$4:$B$26,SMALL(IF('Остаток на РЦ'!$C$4:$C$26=$A$172,ROW('Остаток на РЦ'!$B$4:$B$26)-3,""),ROW(A10))),"")</f>
        <v/>
      </c>
      <c r="C182" s="11" t="s">
        <v>35</v>
      </c>
      <c r="D182" s="20" t="str">
        <f t="array" ref="D182">IFERROR(INDEX('Остаток на РЦ'!$K$4:$K$26,SMALL(IF('Остаток на РЦ'!$B$4:$B$26=B182,ROW('Остаток на РЦ'!$K$4:$K$26)-3,""),ROW(B10))),"")</f>
        <v/>
      </c>
      <c r="E182" s="21" t="str">
        <f t="array" ref="E182">IFERROR(INDEX('Остаток на РЦ'!$E$4:$E$26,SMALL(IF('Остаток на РЦ'!$B$4:$B$26=B182,ROW('Остаток на РЦ'!$E$4:$E$26)-3,""),ROW(B10))),"")</f>
        <v/>
      </c>
      <c r="F182" s="22" t="str">
        <f t="array" ref="F182">IFERROR(INDEX('Остаток на РЦ'!$H$4:$H$26,SMALL(IF('Остаток на РЦ'!$B$4:$B$26=B182,ROW('Остаток на РЦ'!$H$4:$H$26)-3,""),ROW(B10))),"")</f>
        <v/>
      </c>
      <c r="G182" s="14">
        <v>5</v>
      </c>
      <c r="H182" s="48">
        <f>IF($I$4=$D182,SUMIFS('Остаток на РЦ'!$M$4:$M$26,'Остаток на РЦ'!$B$4:$B$26,$B182,'Остаток на РЦ'!$K$4:$K$26,$D182,'Остаток на РЦ'!$E$4:$E$26,$E182),0)</f>
        <v>0</v>
      </c>
      <c r="I182" s="49">
        <f>SUMPRODUCT(('потребность от 18 jan'!$L$4:$Q$12)*('потребность от 18 jan'!$L$3:$Q$3=I$5)*('потребность от 18 jan'!$K$4:$K$12=$C$2)*('потребность от 18 jan'!$E$4:$E$12=$A182))</f>
        <v>0</v>
      </c>
      <c r="J182" s="49">
        <f t="shared" si="7"/>
        <v>0</v>
      </c>
      <c r="K182" s="15"/>
      <c r="L182" s="16">
        <f>SUMPRODUCT(('потребность от 18 jan'!$L$4:$Q$12)*('потребность от 18 jan'!$L$3:$Q$3=L$5)*('потребность от 18 jan'!$K$4:$K$12=$C$2)*('потребность от 18 jan'!$E$4:$E$12=$A182))</f>
        <v>0</v>
      </c>
      <c r="M182" s="40">
        <f t="shared" si="9"/>
        <v>0</v>
      </c>
      <c r="N182" s="17"/>
      <c r="O182" s="18">
        <f t="shared" si="8"/>
        <v>0</v>
      </c>
    </row>
    <row r="183" spans="1:15" x14ac:dyDescent="0.2">
      <c r="A183" s="9"/>
      <c r="B183" s="10" t="str">
        <f t="array" ref="B183">IFERROR(INDEX('Остаток на РЦ'!$B$4:$B$26,SMALL(IF('Остаток на РЦ'!$C$4:$C$26=$A$172,ROW('Остаток на РЦ'!$B$4:$B$26)-3,""),ROW(A11))),"")</f>
        <v/>
      </c>
      <c r="C183" s="11" t="s">
        <v>35</v>
      </c>
      <c r="D183" s="20" t="str">
        <f t="array" ref="D183">IFERROR(INDEX('Остаток на РЦ'!$K$4:$K$26,SMALL(IF('Остаток на РЦ'!$B$4:$B$26=B183,ROW('Остаток на РЦ'!$K$4:$K$26)-3,""),ROW(B11))),"")</f>
        <v/>
      </c>
      <c r="E183" s="21" t="str">
        <f t="array" ref="E183">IFERROR(INDEX('Остаток на РЦ'!$E$4:$E$26,SMALL(IF('Остаток на РЦ'!$B$4:$B$26=B183,ROW('Остаток на РЦ'!$E$4:$E$26)-3,""),ROW(B11))),"")</f>
        <v/>
      </c>
      <c r="F183" s="22" t="str">
        <f t="array" ref="F183">IFERROR(INDEX('Остаток на РЦ'!$H$4:$H$26,SMALL(IF('Остаток на РЦ'!$B$4:$B$26=B183,ROW('Остаток на РЦ'!$H$4:$H$26)-3,""),ROW(B11))),"")</f>
        <v/>
      </c>
      <c r="G183" s="14">
        <v>5</v>
      </c>
      <c r="H183" s="48">
        <f>IF($I$4=$D183,SUMIFS('Остаток на РЦ'!$M$4:$M$26,'Остаток на РЦ'!$B$4:$B$26,$B183,'Остаток на РЦ'!$K$4:$K$26,$D183,'Остаток на РЦ'!$E$4:$E$26,$E183),0)</f>
        <v>0</v>
      </c>
      <c r="I183" s="49">
        <f>SUMPRODUCT(('потребность от 18 jan'!$L$4:$Q$12)*('потребность от 18 jan'!$L$3:$Q$3=I$5)*('потребность от 18 jan'!$K$4:$K$12=$C$2)*('потребность от 18 jan'!$E$4:$E$12=$A183))</f>
        <v>0</v>
      </c>
      <c r="J183" s="49">
        <f t="shared" si="7"/>
        <v>0</v>
      </c>
      <c r="K183" s="15"/>
      <c r="L183" s="16">
        <f>SUMPRODUCT(('потребность от 18 jan'!$L$4:$Q$12)*('потребность от 18 jan'!$L$3:$Q$3=L$5)*('потребность от 18 jan'!$K$4:$K$12=$C$2)*('потребность от 18 jan'!$E$4:$E$12=$A183))</f>
        <v>0</v>
      </c>
      <c r="M183" s="40">
        <f t="shared" si="9"/>
        <v>0</v>
      </c>
      <c r="N183" s="17"/>
      <c r="O183" s="18">
        <f t="shared" si="8"/>
        <v>0</v>
      </c>
    </row>
    <row r="184" spans="1:15" x14ac:dyDescent="0.2">
      <c r="A184" s="9"/>
      <c r="B184" s="10" t="str">
        <f t="array" ref="B184">IFERROR(INDEX('Остаток на РЦ'!$B$4:$B$26,SMALL(IF('Остаток на РЦ'!$C$4:$C$26=$A$172,ROW('Остаток на РЦ'!$B$4:$B$26)-3,""),ROW(A12))),"")</f>
        <v/>
      </c>
      <c r="C184" s="11" t="s">
        <v>35</v>
      </c>
      <c r="D184" s="20" t="str">
        <f t="array" ref="D184">IFERROR(INDEX('Остаток на РЦ'!$K$4:$K$26,SMALL(IF('Остаток на РЦ'!$B$4:$B$26=B184,ROW('Остаток на РЦ'!$K$4:$K$26)-3,""),ROW(B12))),"")</f>
        <v/>
      </c>
      <c r="E184" s="21" t="str">
        <f t="array" ref="E184">IFERROR(INDEX('Остаток на РЦ'!$E$4:$E$26,SMALL(IF('Остаток на РЦ'!$B$4:$B$26=B184,ROW('Остаток на РЦ'!$E$4:$E$26)-3,""),ROW(B12))),"")</f>
        <v/>
      </c>
      <c r="F184" s="22" t="str">
        <f t="array" ref="F184">IFERROR(INDEX('Остаток на РЦ'!$H$4:$H$26,SMALL(IF('Остаток на РЦ'!$B$4:$B$26=B184,ROW('Остаток на РЦ'!$H$4:$H$26)-3,""),ROW(B12))),"")</f>
        <v/>
      </c>
      <c r="G184" s="14">
        <v>5</v>
      </c>
      <c r="H184" s="48">
        <f>IF($I$4=$D184,SUMIFS('Остаток на РЦ'!$M$4:$M$26,'Остаток на РЦ'!$B$4:$B$26,$B184,'Остаток на РЦ'!$K$4:$K$26,$D184,'Остаток на РЦ'!$E$4:$E$26,$E184),0)</f>
        <v>0</v>
      </c>
      <c r="I184" s="49">
        <f>SUMPRODUCT(('потребность от 18 jan'!$L$4:$Q$12)*('потребность от 18 jan'!$L$3:$Q$3=I$5)*('потребность от 18 jan'!$K$4:$K$12=$C$2)*('потребность от 18 jan'!$E$4:$E$12=$A184))</f>
        <v>0</v>
      </c>
      <c r="J184" s="49">
        <f t="shared" si="7"/>
        <v>0</v>
      </c>
      <c r="K184" s="15"/>
      <c r="L184" s="16">
        <f>SUMPRODUCT(('потребность от 18 jan'!$L$4:$Q$12)*('потребность от 18 jan'!$L$3:$Q$3=L$5)*('потребность от 18 jan'!$K$4:$K$12=$C$2)*('потребность от 18 jan'!$E$4:$E$12=$A184))</f>
        <v>0</v>
      </c>
      <c r="M184" s="40">
        <f t="shared" si="9"/>
        <v>0</v>
      </c>
      <c r="N184" s="17"/>
      <c r="O184" s="18">
        <f t="shared" si="8"/>
        <v>0</v>
      </c>
    </row>
    <row r="185" spans="1:15" x14ac:dyDescent="0.2">
      <c r="A185" s="9"/>
      <c r="B185" s="10" t="str">
        <f t="array" ref="B185">IFERROR(INDEX('Остаток на РЦ'!$B$4:$B$26,SMALL(IF('Остаток на РЦ'!$C$4:$C$26=$A$172,ROW('Остаток на РЦ'!$B$4:$B$26)-3,""),ROW(A13))),"")</f>
        <v/>
      </c>
      <c r="C185" s="11" t="s">
        <v>35</v>
      </c>
      <c r="D185" s="20" t="str">
        <f t="array" ref="D185">IFERROR(INDEX('Остаток на РЦ'!$K$4:$K$26,SMALL(IF('Остаток на РЦ'!$B$4:$B$26=B185,ROW('Остаток на РЦ'!$K$4:$K$26)-3,""),ROW(B13))),"")</f>
        <v/>
      </c>
      <c r="E185" s="21" t="str">
        <f t="array" ref="E185">IFERROR(INDEX('Остаток на РЦ'!$E$4:$E$26,SMALL(IF('Остаток на РЦ'!$B$4:$B$26=B185,ROW('Остаток на РЦ'!$E$4:$E$26)-3,""),ROW(B13))),"")</f>
        <v/>
      </c>
      <c r="F185" s="22" t="str">
        <f t="array" ref="F185">IFERROR(INDEX('Остаток на РЦ'!$H$4:$H$26,SMALL(IF('Остаток на РЦ'!$B$4:$B$26=B185,ROW('Остаток на РЦ'!$H$4:$H$26)-3,""),ROW(B13))),"")</f>
        <v/>
      </c>
      <c r="G185" s="14">
        <v>5</v>
      </c>
      <c r="H185" s="48">
        <f>IF($I$4=$D185,SUMIFS('Остаток на РЦ'!$M$4:$M$26,'Остаток на РЦ'!$B$4:$B$26,$B185,'Остаток на РЦ'!$K$4:$K$26,$D185,'Остаток на РЦ'!$E$4:$E$26,$E185),0)</f>
        <v>0</v>
      </c>
      <c r="I185" s="49">
        <f>SUMPRODUCT(('потребность от 18 jan'!$L$4:$Q$12)*('потребность от 18 jan'!$L$3:$Q$3=I$5)*('потребность от 18 jan'!$K$4:$K$12=$C$2)*('потребность от 18 jan'!$E$4:$E$12=$A185))</f>
        <v>0</v>
      </c>
      <c r="J185" s="49">
        <f t="shared" si="7"/>
        <v>0</v>
      </c>
      <c r="K185" s="15"/>
      <c r="L185" s="16">
        <f>SUMPRODUCT(('потребность от 18 jan'!$L$4:$Q$12)*('потребность от 18 jan'!$L$3:$Q$3=L$5)*('потребность от 18 jan'!$K$4:$K$12=$C$2)*('потребность от 18 jan'!$E$4:$E$12=$A185))</f>
        <v>0</v>
      </c>
      <c r="M185" s="40">
        <f t="shared" si="9"/>
        <v>0</v>
      </c>
      <c r="N185" s="17"/>
      <c r="O185" s="18">
        <f t="shared" si="8"/>
        <v>0</v>
      </c>
    </row>
    <row r="186" spans="1:15" x14ac:dyDescent="0.2">
      <c r="A186" s="9"/>
      <c r="B186" s="10" t="str">
        <f t="array" ref="B186">IFERROR(INDEX('Остаток на РЦ'!$B$4:$B$26,SMALL(IF('Остаток на РЦ'!$C$4:$C$26=$A$172,ROW('Остаток на РЦ'!$B$4:$B$26)-3,""),ROW(A14))),"")</f>
        <v/>
      </c>
      <c r="C186" s="11" t="s">
        <v>35</v>
      </c>
      <c r="D186" s="20" t="str">
        <f t="array" ref="D186">IFERROR(INDEX('Остаток на РЦ'!$K$4:$K$26,SMALL(IF('Остаток на РЦ'!$B$4:$B$26=B186,ROW('Остаток на РЦ'!$K$4:$K$26)-3,""),ROW(B14))),"")</f>
        <v/>
      </c>
      <c r="E186" s="21" t="str">
        <f t="array" ref="E186">IFERROR(INDEX('Остаток на РЦ'!$E$4:$E$26,SMALL(IF('Остаток на РЦ'!$B$4:$B$26=B186,ROW('Остаток на РЦ'!$E$4:$E$26)-3,""),ROW(B14))),"")</f>
        <v/>
      </c>
      <c r="F186" s="22" t="str">
        <f t="array" ref="F186">IFERROR(INDEX('Остаток на РЦ'!$H$4:$H$26,SMALL(IF('Остаток на РЦ'!$B$4:$B$26=B186,ROW('Остаток на РЦ'!$H$4:$H$26)-3,""),ROW(B14))),"")</f>
        <v/>
      </c>
      <c r="G186" s="14">
        <v>5</v>
      </c>
      <c r="H186" s="48">
        <f>IF($I$4=$D186,SUMIFS('Остаток на РЦ'!$M$4:$M$26,'Остаток на РЦ'!$B$4:$B$26,$B186,'Остаток на РЦ'!$K$4:$K$26,$D186,'Остаток на РЦ'!$E$4:$E$26,$E186),0)</f>
        <v>0</v>
      </c>
      <c r="I186" s="49">
        <f>SUMPRODUCT(('потребность от 18 jan'!$L$4:$Q$12)*('потребность от 18 jan'!$L$3:$Q$3=I$5)*('потребность от 18 jan'!$K$4:$K$12=$C$2)*('потребность от 18 jan'!$E$4:$E$12=$A186))</f>
        <v>0</v>
      </c>
      <c r="J186" s="49">
        <f t="shared" si="7"/>
        <v>0</v>
      </c>
      <c r="K186" s="15"/>
      <c r="L186" s="16">
        <f>SUMPRODUCT(('потребность от 18 jan'!$L$4:$Q$12)*('потребность от 18 jan'!$L$3:$Q$3=L$5)*('потребность от 18 jan'!$K$4:$K$12=$C$2)*('потребность от 18 jan'!$E$4:$E$12=$A186))</f>
        <v>0</v>
      </c>
      <c r="M186" s="40">
        <f t="shared" si="9"/>
        <v>0</v>
      </c>
      <c r="N186" s="17"/>
      <c r="O186" s="18">
        <f t="shared" si="8"/>
        <v>0</v>
      </c>
    </row>
  </sheetData>
  <autoFilter ref="A6:O186"/>
  <mergeCells count="10">
    <mergeCell ref="N4:N5"/>
    <mergeCell ref="O4:O5"/>
    <mergeCell ref="D4:D5"/>
    <mergeCell ref="I4:M4"/>
    <mergeCell ref="G4:G5"/>
    <mergeCell ref="A4:A5"/>
    <mergeCell ref="B4:B5"/>
    <mergeCell ref="C4:C5"/>
    <mergeCell ref="E4:E5"/>
    <mergeCell ref="F4:F5"/>
  </mergeCells>
  <conditionalFormatting sqref="A97 B23:B36 A22:B22 C22:C51 D22:G22 D23:D36 I22 H22:H37 J22:K37 C172:C186 L9:M37 A7:M8 A9:K21 D38:M186">
    <cfRule type="expression" dxfId="27" priority="200">
      <formula>$A7="Общий итог"</formula>
    </cfRule>
  </conditionalFormatting>
  <conditionalFormatting sqref="A98:B111 B97:B111">
    <cfRule type="expression" dxfId="26" priority="198">
      <formula>$A97="Общий итог"</formula>
    </cfRule>
  </conditionalFormatting>
  <conditionalFormatting sqref="A23:A36 E23:G36 I23:I36">
    <cfRule type="expression" dxfId="25" priority="138">
      <formula>$A23="Общий итог"</formula>
    </cfRule>
  </conditionalFormatting>
  <conditionalFormatting sqref="A37:B37 B38:B51 D37:G37 I37">
    <cfRule type="expression" dxfId="24" priority="137">
      <formula>$A37="Общий итог"</formula>
    </cfRule>
  </conditionalFormatting>
  <conditionalFormatting sqref="A38:A51">
    <cfRule type="expression" dxfId="23" priority="136">
      <formula>$A38="Общий итог"</formula>
    </cfRule>
  </conditionalFormatting>
  <conditionalFormatting sqref="C52:C66">
    <cfRule type="expression" dxfId="22" priority="135">
      <formula>$A52="Общий итог"</formula>
    </cfRule>
  </conditionalFormatting>
  <conditionalFormatting sqref="A52:B52 B53:B66">
    <cfRule type="expression" dxfId="21" priority="134">
      <formula>$A52="Общий итог"</formula>
    </cfRule>
  </conditionalFormatting>
  <conditionalFormatting sqref="A53:A66">
    <cfRule type="expression" dxfId="20" priority="133">
      <formula>$A53="Общий итог"</formula>
    </cfRule>
  </conditionalFormatting>
  <conditionalFormatting sqref="C67:C81">
    <cfRule type="expression" dxfId="19" priority="132">
      <formula>$A67="Общий итог"</formula>
    </cfRule>
  </conditionalFormatting>
  <conditionalFormatting sqref="A67:B67 B68:B81">
    <cfRule type="expression" dxfId="18" priority="131">
      <formula>$A67="Общий итог"</formula>
    </cfRule>
  </conditionalFormatting>
  <conditionalFormatting sqref="A68:A81">
    <cfRule type="expression" dxfId="17" priority="130">
      <formula>$A68="Общий итог"</formula>
    </cfRule>
  </conditionalFormatting>
  <conditionalFormatting sqref="C82:C111">
    <cfRule type="expression" dxfId="16" priority="129">
      <formula>$A82="Общий итог"</formula>
    </cfRule>
  </conditionalFormatting>
  <conditionalFormatting sqref="A82:B82 B83:B96">
    <cfRule type="expression" dxfId="15" priority="128">
      <formula>$A82="Общий итог"</formula>
    </cfRule>
  </conditionalFormatting>
  <conditionalFormatting sqref="A83:A96">
    <cfRule type="expression" dxfId="14" priority="127">
      <formula>$A83="Общий итог"</formula>
    </cfRule>
  </conditionalFormatting>
  <conditionalFormatting sqref="B113:B126 A112:B112 C112:C141">
    <cfRule type="expression" dxfId="13" priority="27">
      <formula>$A112="Общий итог"</formula>
    </cfRule>
  </conditionalFormatting>
  <conditionalFormatting sqref="A113:A126">
    <cfRule type="expression" dxfId="12" priority="26">
      <formula>$A113="Общий итог"</formula>
    </cfRule>
  </conditionalFormatting>
  <conditionalFormatting sqref="A127:B127 B128:B141">
    <cfRule type="expression" dxfId="11" priority="25">
      <formula>$A127="Общий итог"</formula>
    </cfRule>
  </conditionalFormatting>
  <conditionalFormatting sqref="A128:A141">
    <cfRule type="expression" dxfId="10" priority="24">
      <formula>$A128="Общий итог"</formula>
    </cfRule>
  </conditionalFormatting>
  <conditionalFormatting sqref="C142:C156">
    <cfRule type="expression" dxfId="9" priority="23">
      <formula>$A142="Общий итог"</formula>
    </cfRule>
  </conditionalFormatting>
  <conditionalFormatting sqref="A142:B142 B143:B156">
    <cfRule type="expression" dxfId="8" priority="22">
      <formula>$A142="Общий итог"</formula>
    </cfRule>
  </conditionalFormatting>
  <conditionalFormatting sqref="A143:A156">
    <cfRule type="expression" dxfId="7" priority="21">
      <formula>$A143="Общий итог"</formula>
    </cfRule>
  </conditionalFormatting>
  <conditionalFormatting sqref="C157:C171">
    <cfRule type="expression" dxfId="6" priority="20">
      <formula>$A157="Общий итог"</formula>
    </cfRule>
  </conditionalFormatting>
  <conditionalFormatting sqref="A157:B157 B158:B171">
    <cfRule type="expression" dxfId="5" priority="19">
      <formula>$A157="Общий итог"</formula>
    </cfRule>
  </conditionalFormatting>
  <conditionalFormatting sqref="A158:A171">
    <cfRule type="expression" dxfId="4" priority="18">
      <formula>$A158="Общий итог"</formula>
    </cfRule>
  </conditionalFormatting>
  <conditionalFormatting sqref="A172:B172 B173:B186">
    <cfRule type="expression" dxfId="3" priority="16">
      <formula>$A172="Общий итог"</formula>
    </cfRule>
  </conditionalFormatting>
  <conditionalFormatting sqref="A173:A186">
    <cfRule type="expression" dxfId="2" priority="15">
      <formula>$A173="Общий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Q12"/>
  <sheetViews>
    <sheetView workbookViewId="0">
      <selection activeCell="E19" sqref="E19"/>
    </sheetView>
  </sheetViews>
  <sheetFormatPr defaultRowHeight="15" outlineLevelRow="1" x14ac:dyDescent="0.25"/>
  <cols>
    <col min="1" max="1" width="9.140625" style="3"/>
    <col min="2" max="2" width="14.5703125" style="3" customWidth="1"/>
    <col min="3" max="3" width="14.140625" style="3" customWidth="1"/>
    <col min="4" max="4" width="9.140625" style="3"/>
    <col min="5" max="5" width="13.85546875" style="3" customWidth="1"/>
    <col min="6" max="9" width="9.140625" style="3"/>
    <col min="10" max="11" width="12.85546875" style="3" customWidth="1"/>
    <col min="12" max="13" width="10" style="3" customWidth="1"/>
    <col min="14" max="14" width="10" style="3" bestFit="1" customWidth="1"/>
    <col min="15" max="17" width="9.28515625" style="3" bestFit="1" customWidth="1"/>
    <col min="18" max="16384" width="9.140625" style="3"/>
  </cols>
  <sheetData>
    <row r="1" spans="1:17" x14ac:dyDescent="0.25">
      <c r="A1" s="1"/>
      <c r="C1" s="1"/>
      <c r="D1" s="1"/>
      <c r="E1" s="1"/>
      <c r="F1" s="1"/>
      <c r="G1" s="1"/>
      <c r="H1" s="43"/>
      <c r="I1" s="1"/>
      <c r="J1" s="1"/>
      <c r="K1" s="1"/>
      <c r="L1" s="1"/>
      <c r="M1" s="6"/>
      <c r="N1" s="6"/>
      <c r="O1" s="6"/>
      <c r="P1" s="6"/>
      <c r="Q1" s="6"/>
    </row>
    <row r="2" spans="1:17" x14ac:dyDescent="0.25">
      <c r="A2" s="1"/>
      <c r="B2" s="1"/>
      <c r="C2" s="1"/>
      <c r="D2" s="1"/>
      <c r="E2" s="1"/>
      <c r="F2" s="1"/>
      <c r="G2" s="1"/>
      <c r="H2" s="43"/>
      <c r="I2" s="1"/>
      <c r="J2" s="1"/>
      <c r="K2" s="1"/>
      <c r="L2" s="1" t="s">
        <v>0</v>
      </c>
      <c r="M2" s="6" t="s">
        <v>0</v>
      </c>
      <c r="N2" s="6" t="s">
        <v>15</v>
      </c>
      <c r="O2" s="6" t="s">
        <v>1</v>
      </c>
      <c r="P2" s="6" t="s">
        <v>1</v>
      </c>
      <c r="Q2" s="6" t="s">
        <v>15</v>
      </c>
    </row>
    <row r="3" spans="1:1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43" t="s">
        <v>12</v>
      </c>
      <c r="I3" s="1" t="s">
        <v>13</v>
      </c>
      <c r="J3" s="1" t="s">
        <v>14</v>
      </c>
      <c r="K3" s="39" t="s">
        <v>32</v>
      </c>
      <c r="L3" s="1" t="s">
        <v>16</v>
      </c>
      <c r="M3" s="6" t="s">
        <v>17</v>
      </c>
      <c r="N3" s="6" t="s">
        <v>0</v>
      </c>
      <c r="O3" s="6" t="s">
        <v>18</v>
      </c>
      <c r="P3" s="6" t="s">
        <v>19</v>
      </c>
      <c r="Q3" s="6" t="s">
        <v>1</v>
      </c>
    </row>
    <row r="4" spans="1:17" outlineLevel="1" x14ac:dyDescent="0.25">
      <c r="A4" s="1" t="s">
        <v>24</v>
      </c>
      <c r="B4" s="1" t="s">
        <v>21</v>
      </c>
      <c r="C4" s="1" t="s">
        <v>22</v>
      </c>
      <c r="D4" s="1" t="s">
        <v>25</v>
      </c>
      <c r="E4" s="1" t="s">
        <v>40</v>
      </c>
      <c r="F4" s="1" t="s">
        <v>26</v>
      </c>
      <c r="G4" s="1">
        <v>0.6</v>
      </c>
      <c r="H4" s="43">
        <v>42850</v>
      </c>
      <c r="I4" s="43">
        <v>42855</v>
      </c>
      <c r="J4" s="44">
        <v>42826</v>
      </c>
      <c r="K4" s="5">
        <f t="shared" ref="K4:K8" si="0">WEEKNUM(H4,2)-1</f>
        <v>17</v>
      </c>
      <c r="L4" s="5">
        <v>964.11</v>
      </c>
      <c r="M4" s="6">
        <v>609.2940000000001</v>
      </c>
      <c r="N4" s="6">
        <v>1573.404</v>
      </c>
      <c r="O4" s="6">
        <v>0</v>
      </c>
      <c r="P4" s="6">
        <v>822.64799999999991</v>
      </c>
      <c r="Q4" s="6">
        <v>822.64799999999991</v>
      </c>
    </row>
    <row r="5" spans="1:17" outlineLevel="1" x14ac:dyDescent="0.25">
      <c r="A5" s="1" t="s">
        <v>24</v>
      </c>
      <c r="B5" s="1" t="s">
        <v>21</v>
      </c>
      <c r="C5" s="1" t="s">
        <v>22</v>
      </c>
      <c r="D5" s="1" t="s">
        <v>25</v>
      </c>
      <c r="E5" s="1" t="s">
        <v>39</v>
      </c>
      <c r="F5" s="1" t="s">
        <v>26</v>
      </c>
      <c r="G5" s="1">
        <v>0.2</v>
      </c>
      <c r="H5" s="43">
        <v>42850</v>
      </c>
      <c r="I5" s="43">
        <v>42855</v>
      </c>
      <c r="J5" s="44">
        <v>42826</v>
      </c>
      <c r="K5" s="5">
        <f t="shared" si="0"/>
        <v>17</v>
      </c>
      <c r="L5" s="5">
        <v>321.37000000000006</v>
      </c>
      <c r="M5" s="6">
        <v>203.09800000000004</v>
      </c>
      <c r="N5" s="6">
        <v>524.46800000000007</v>
      </c>
      <c r="O5" s="6">
        <v>0</v>
      </c>
      <c r="P5" s="6">
        <v>274.21600000000001</v>
      </c>
      <c r="Q5" s="6">
        <v>274.21600000000001</v>
      </c>
    </row>
    <row r="6" spans="1:17" outlineLevel="1" x14ac:dyDescent="0.25">
      <c r="A6" s="1" t="s">
        <v>24</v>
      </c>
      <c r="B6" s="1" t="s">
        <v>21</v>
      </c>
      <c r="C6" s="1" t="s">
        <v>22</v>
      </c>
      <c r="D6" s="1" t="s">
        <v>25</v>
      </c>
      <c r="E6" s="1" t="s">
        <v>37</v>
      </c>
      <c r="F6" s="1" t="s">
        <v>26</v>
      </c>
      <c r="G6" s="1">
        <v>0.75</v>
      </c>
      <c r="H6" s="43">
        <v>42865</v>
      </c>
      <c r="I6" s="43">
        <v>42870</v>
      </c>
      <c r="J6" s="44">
        <v>42856</v>
      </c>
      <c r="K6" s="5">
        <f t="shared" si="0"/>
        <v>19</v>
      </c>
      <c r="L6" s="5">
        <v>1205.1375</v>
      </c>
      <c r="M6" s="6">
        <v>761.61750000000006</v>
      </c>
      <c r="N6" s="6">
        <v>1966.7550000000001</v>
      </c>
      <c r="O6" s="6">
        <v>0</v>
      </c>
      <c r="P6" s="6">
        <v>1028.31</v>
      </c>
      <c r="Q6" s="6">
        <v>1028.31</v>
      </c>
    </row>
    <row r="7" spans="1:17" outlineLevel="1" x14ac:dyDescent="0.25">
      <c r="A7" s="1" t="s">
        <v>24</v>
      </c>
      <c r="B7" s="1" t="s">
        <v>21</v>
      </c>
      <c r="C7" s="1" t="s">
        <v>22</v>
      </c>
      <c r="D7" s="1" t="s">
        <v>25</v>
      </c>
      <c r="E7" s="1" t="s">
        <v>38</v>
      </c>
      <c r="F7" s="1" t="s">
        <v>29</v>
      </c>
      <c r="G7" s="1">
        <v>0.05</v>
      </c>
      <c r="H7" s="43">
        <v>42865</v>
      </c>
      <c r="I7" s="43">
        <v>42870</v>
      </c>
      <c r="J7" s="44">
        <v>42856</v>
      </c>
      <c r="K7" s="5">
        <f t="shared" si="0"/>
        <v>19</v>
      </c>
      <c r="L7" s="5">
        <v>80.342500000000015</v>
      </c>
      <c r="M7" s="6">
        <v>50.77450000000001</v>
      </c>
      <c r="N7" s="6">
        <v>131.11700000000002</v>
      </c>
      <c r="O7" s="6">
        <v>0</v>
      </c>
      <c r="P7" s="6">
        <v>68.554000000000002</v>
      </c>
      <c r="Q7" s="6">
        <v>68.554000000000002</v>
      </c>
    </row>
    <row r="8" spans="1:17" outlineLevel="1" x14ac:dyDescent="0.25">
      <c r="A8" s="1" t="s">
        <v>20</v>
      </c>
      <c r="B8" s="1" t="s">
        <v>42</v>
      </c>
      <c r="C8" s="1" t="s">
        <v>22</v>
      </c>
      <c r="D8" s="1" t="s">
        <v>25</v>
      </c>
      <c r="E8" s="1" t="s">
        <v>40</v>
      </c>
      <c r="F8" s="1" t="s">
        <v>26</v>
      </c>
      <c r="G8" s="1">
        <v>0.5</v>
      </c>
      <c r="H8" s="43">
        <v>42850</v>
      </c>
      <c r="I8" s="43">
        <v>42855</v>
      </c>
      <c r="J8" s="44">
        <v>42826</v>
      </c>
      <c r="K8" s="5">
        <f t="shared" si="0"/>
        <v>17</v>
      </c>
      <c r="L8" s="5">
        <v>0</v>
      </c>
      <c r="M8" s="6">
        <v>0</v>
      </c>
      <c r="N8" s="6">
        <v>708.875</v>
      </c>
      <c r="O8" s="6">
        <v>0</v>
      </c>
      <c r="P8" s="6">
        <v>0</v>
      </c>
      <c r="Q8" s="6">
        <v>484.64</v>
      </c>
    </row>
    <row r="9" spans="1:17" outlineLevel="1" x14ac:dyDescent="0.25">
      <c r="A9" s="1" t="s">
        <v>24</v>
      </c>
      <c r="B9" s="1" t="s">
        <v>21</v>
      </c>
      <c r="C9" s="1" t="s">
        <v>23</v>
      </c>
      <c r="D9" s="1" t="s">
        <v>25</v>
      </c>
      <c r="E9" s="1" t="s">
        <v>40</v>
      </c>
      <c r="F9" s="1" t="s">
        <v>26</v>
      </c>
      <c r="G9" s="1">
        <v>0.6</v>
      </c>
      <c r="H9" s="43">
        <v>42860</v>
      </c>
      <c r="I9" s="43">
        <v>42865</v>
      </c>
      <c r="J9" s="44">
        <v>42856</v>
      </c>
      <c r="K9" s="5">
        <f t="shared" ref="K9:K11" si="1">WEEKNUM(H9,2)-1</f>
        <v>18</v>
      </c>
      <c r="L9" s="5">
        <v>491.14941533399997</v>
      </c>
      <c r="M9" s="6">
        <v>1128.436237566</v>
      </c>
      <c r="N9" s="6">
        <v>1619.5856529</v>
      </c>
      <c r="O9" s="6">
        <v>0</v>
      </c>
      <c r="P9" s="6">
        <v>983.87018646599984</v>
      </c>
      <c r="Q9" s="6">
        <v>983.87018646599984</v>
      </c>
    </row>
    <row r="10" spans="1:17" outlineLevel="1" x14ac:dyDescent="0.25">
      <c r="A10" s="1" t="s">
        <v>24</v>
      </c>
      <c r="B10" s="1" t="s">
        <v>21</v>
      </c>
      <c r="C10" s="1" t="s">
        <v>23</v>
      </c>
      <c r="D10" s="1" t="s">
        <v>25</v>
      </c>
      <c r="E10" s="1" t="s">
        <v>39</v>
      </c>
      <c r="F10" s="1" t="s">
        <v>26</v>
      </c>
      <c r="G10" s="1">
        <v>0.2</v>
      </c>
      <c r="H10" s="43">
        <v>42865</v>
      </c>
      <c r="I10" s="43">
        <v>42870</v>
      </c>
      <c r="J10" s="44">
        <v>42856</v>
      </c>
      <c r="K10" s="5">
        <f t="shared" si="1"/>
        <v>19</v>
      </c>
      <c r="L10" s="5">
        <v>163.71647177800003</v>
      </c>
      <c r="M10" s="6">
        <v>376.14541252200002</v>
      </c>
      <c r="N10" s="6">
        <v>539.86188430000004</v>
      </c>
      <c r="O10" s="6">
        <v>0</v>
      </c>
      <c r="P10" s="6">
        <v>327.956728822</v>
      </c>
      <c r="Q10" s="6">
        <v>327.956728822</v>
      </c>
    </row>
    <row r="11" spans="1:17" outlineLevel="1" x14ac:dyDescent="0.25">
      <c r="A11" s="1" t="s">
        <v>24</v>
      </c>
      <c r="B11" s="1" t="s">
        <v>21</v>
      </c>
      <c r="C11" s="1" t="s">
        <v>23</v>
      </c>
      <c r="D11" s="1" t="s">
        <v>25</v>
      </c>
      <c r="E11" s="1" t="s">
        <v>38</v>
      </c>
      <c r="F11" s="1" t="s">
        <v>29</v>
      </c>
      <c r="G11" s="1">
        <v>0.05</v>
      </c>
      <c r="H11" s="43">
        <v>42865</v>
      </c>
      <c r="I11" s="43">
        <v>42870</v>
      </c>
      <c r="J11" s="44">
        <v>42856</v>
      </c>
      <c r="K11" s="5">
        <f t="shared" si="1"/>
        <v>19</v>
      </c>
      <c r="L11" s="5">
        <v>40.929117944500007</v>
      </c>
      <c r="M11" s="6">
        <v>94.036353130500004</v>
      </c>
      <c r="N11" s="6">
        <v>134.96547107500001</v>
      </c>
      <c r="O11" s="6">
        <v>0</v>
      </c>
      <c r="P11" s="6">
        <v>81.989182205500001</v>
      </c>
      <c r="Q11" s="6">
        <v>81.989182205500001</v>
      </c>
    </row>
    <row r="12" spans="1:17" outlineLevel="1" x14ac:dyDescent="0.25">
      <c r="A12" s="1" t="s">
        <v>20</v>
      </c>
      <c r="B12" s="1" t="s">
        <v>21</v>
      </c>
      <c r="C12" s="1" t="s">
        <v>22</v>
      </c>
      <c r="D12" s="1" t="s">
        <v>25</v>
      </c>
      <c r="E12" s="1" t="s">
        <v>40</v>
      </c>
      <c r="F12" s="1" t="s">
        <v>26</v>
      </c>
      <c r="G12" s="1">
        <v>0.5</v>
      </c>
      <c r="H12" s="43">
        <v>42850</v>
      </c>
      <c r="I12" s="43">
        <v>42855</v>
      </c>
      <c r="J12" s="44">
        <v>42826</v>
      </c>
      <c r="K12" s="5">
        <f t="shared" ref="K12" si="2">WEEKNUM(H12,2)-1</f>
        <v>17</v>
      </c>
      <c r="L12" s="5">
        <v>0</v>
      </c>
      <c r="M12" s="6">
        <v>0</v>
      </c>
      <c r="N12" s="6">
        <v>2457.3040000000001</v>
      </c>
      <c r="O12" s="6">
        <v>0</v>
      </c>
      <c r="P12" s="6">
        <v>0</v>
      </c>
      <c r="Q12" s="6">
        <v>5030.8850000000002</v>
      </c>
    </row>
  </sheetData>
  <autoFilter ref="A3:Q12"/>
  <conditionalFormatting sqref="D3:G3 I3:L3 D4:D8">
    <cfRule type="cellIs" dxfId="1" priority="7" operator="equal">
      <formula>"семена"</formula>
    </cfRule>
  </conditionalFormatting>
  <conditionalFormatting sqref="A2:Q2">
    <cfRule type="containsText" dxfId="0" priority="6" operator="containsText" text="итог">
      <formula>NOT(ISERROR(SEARCH("итог",A2)))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M26"/>
  <sheetViews>
    <sheetView zoomScale="90" zoomScaleNormal="90" workbookViewId="0">
      <selection activeCell="R8" sqref="R8"/>
    </sheetView>
  </sheetViews>
  <sheetFormatPr defaultRowHeight="15" x14ac:dyDescent="0.25"/>
  <cols>
    <col min="1" max="1" width="7" style="3" customWidth="1"/>
    <col min="2" max="2" width="20.85546875" style="3" customWidth="1"/>
    <col min="3" max="3" width="16.5703125" style="3" customWidth="1"/>
    <col min="4" max="4" width="10.28515625" style="3" hidden="1" customWidth="1"/>
    <col min="5" max="5" width="13.7109375" style="3" customWidth="1"/>
    <col min="6" max="6" width="13.5703125" style="3" hidden="1" customWidth="1"/>
    <col min="7" max="7" width="12.5703125" style="3" hidden="1" customWidth="1"/>
    <col min="8" max="8" width="14.28515625" style="3" customWidth="1"/>
    <col min="9" max="9" width="14.140625" style="3" hidden="1" customWidth="1"/>
    <col min="10" max="10" width="15" style="3" hidden="1" customWidth="1"/>
    <col min="11" max="11" width="12.28515625" style="3" customWidth="1"/>
    <col min="12" max="12" width="15.85546875" style="3" hidden="1" customWidth="1"/>
    <col min="13" max="13" width="11" style="3" customWidth="1"/>
    <col min="14" max="16384" width="9.140625" style="3"/>
  </cols>
  <sheetData>
    <row r="1" spans="1:13" x14ac:dyDescent="0.25">
      <c r="A1" s="42"/>
      <c r="B1" s="42"/>
      <c r="C1" s="42"/>
    </row>
    <row r="2" spans="1:13" x14ac:dyDescent="0.25">
      <c r="A2" s="4" t="s">
        <v>44</v>
      </c>
      <c r="B2" s="42"/>
      <c r="C2" s="42"/>
    </row>
    <row r="3" spans="1:13" ht="52.5" customHeight="1" x14ac:dyDescent="0.25">
      <c r="A3" s="59" t="s">
        <v>31</v>
      </c>
      <c r="B3" s="59" t="s">
        <v>60</v>
      </c>
      <c r="C3" s="59" t="s">
        <v>61</v>
      </c>
      <c r="D3" s="59" t="s">
        <v>49</v>
      </c>
      <c r="E3" s="59" t="s">
        <v>50</v>
      </c>
      <c r="F3" s="59" t="s">
        <v>51</v>
      </c>
      <c r="G3" s="59" t="s">
        <v>52</v>
      </c>
      <c r="H3" s="59" t="s">
        <v>53</v>
      </c>
      <c r="I3" s="59" t="s">
        <v>54</v>
      </c>
      <c r="J3" s="60" t="s">
        <v>10</v>
      </c>
      <c r="K3" s="59" t="s">
        <v>55</v>
      </c>
      <c r="L3" s="59" t="s">
        <v>56</v>
      </c>
      <c r="M3" s="59" t="s">
        <v>57</v>
      </c>
    </row>
    <row r="4" spans="1:13" ht="25.5" x14ac:dyDescent="0.25">
      <c r="A4" s="61">
        <v>110</v>
      </c>
      <c r="B4" s="62" t="s">
        <v>45</v>
      </c>
      <c r="C4" s="62" t="s">
        <v>28</v>
      </c>
      <c r="D4" s="63" t="s">
        <v>58</v>
      </c>
      <c r="E4" s="64">
        <v>42248</v>
      </c>
      <c r="F4" s="63">
        <f t="shared" ref="F4:F11" si="0">--TRIM(LEFTB(RIGHTB(SUBSTITUTE(SUBSTITUTE(SUBSTITUTE(B4,","," "),"."," ")," ",REPT(" ",99)),198),99))</f>
        <v>3</v>
      </c>
      <c r="G4" s="65">
        <v>42248</v>
      </c>
      <c r="H4" s="66">
        <f t="shared" ref="H4:H11" si="1">IF(G4&lt;&gt;"",DATE(YEAR(G4)+F4,MONTH(G4),DAY(G4)),"")</f>
        <v>43344</v>
      </c>
      <c r="I4" s="67"/>
      <c r="J4" s="62" t="s">
        <v>27</v>
      </c>
      <c r="K4" s="62" t="s">
        <v>1</v>
      </c>
      <c r="L4" s="62" t="s">
        <v>1</v>
      </c>
      <c r="M4" s="67">
        <v>360</v>
      </c>
    </row>
    <row r="5" spans="1:13" ht="25.5" x14ac:dyDescent="0.25">
      <c r="A5" s="61">
        <v>115</v>
      </c>
      <c r="B5" s="62" t="s">
        <v>45</v>
      </c>
      <c r="C5" s="62" t="s">
        <v>28</v>
      </c>
      <c r="D5" s="63" t="s">
        <v>58</v>
      </c>
      <c r="E5" s="68">
        <v>42248</v>
      </c>
      <c r="F5" s="63">
        <f t="shared" si="0"/>
        <v>3</v>
      </c>
      <c r="G5" s="65">
        <v>42248</v>
      </c>
      <c r="H5" s="66">
        <f t="shared" si="1"/>
        <v>43344</v>
      </c>
      <c r="I5" s="67"/>
      <c r="J5" s="62" t="s">
        <v>27</v>
      </c>
      <c r="K5" s="62" t="s">
        <v>43</v>
      </c>
      <c r="L5" s="62"/>
      <c r="M5" s="67">
        <v>480</v>
      </c>
    </row>
    <row r="6" spans="1:13" ht="25.5" x14ac:dyDescent="0.25">
      <c r="A6" s="61">
        <v>108</v>
      </c>
      <c r="B6" s="62" t="s">
        <v>45</v>
      </c>
      <c r="C6" s="62" t="s">
        <v>28</v>
      </c>
      <c r="D6" s="63" t="s">
        <v>58</v>
      </c>
      <c r="E6" s="68">
        <v>42278</v>
      </c>
      <c r="F6" s="69">
        <f t="shared" si="0"/>
        <v>3</v>
      </c>
      <c r="G6" s="65">
        <v>42278</v>
      </c>
      <c r="H6" s="66">
        <f t="shared" si="1"/>
        <v>43374</v>
      </c>
      <c r="I6" s="67"/>
      <c r="J6" s="62" t="s">
        <v>27</v>
      </c>
      <c r="K6" s="62" t="s">
        <v>0</v>
      </c>
      <c r="L6" s="62" t="s">
        <v>0</v>
      </c>
      <c r="M6" s="67">
        <v>115</v>
      </c>
    </row>
    <row r="7" spans="1:13" ht="25.5" x14ac:dyDescent="0.25">
      <c r="A7" s="61">
        <v>109</v>
      </c>
      <c r="B7" s="62" t="s">
        <v>45</v>
      </c>
      <c r="C7" s="62" t="s">
        <v>28</v>
      </c>
      <c r="D7" s="63" t="s">
        <v>58</v>
      </c>
      <c r="E7" s="64">
        <v>42278</v>
      </c>
      <c r="F7" s="63">
        <f t="shared" si="0"/>
        <v>3</v>
      </c>
      <c r="G7" s="65">
        <v>42278</v>
      </c>
      <c r="H7" s="66">
        <f t="shared" si="1"/>
        <v>43374</v>
      </c>
      <c r="I7" s="67"/>
      <c r="J7" s="62" t="s">
        <v>27</v>
      </c>
      <c r="K7" s="62" t="s">
        <v>1</v>
      </c>
      <c r="L7" s="62" t="s">
        <v>1</v>
      </c>
      <c r="M7" s="67">
        <v>625</v>
      </c>
    </row>
    <row r="8" spans="1:13" ht="25.5" x14ac:dyDescent="0.25">
      <c r="A8" s="61">
        <v>111</v>
      </c>
      <c r="B8" s="62" t="s">
        <v>45</v>
      </c>
      <c r="C8" s="62" t="s">
        <v>28</v>
      </c>
      <c r="D8" s="63" t="s">
        <v>58</v>
      </c>
      <c r="E8" s="68">
        <v>42278</v>
      </c>
      <c r="F8" s="63">
        <f t="shared" si="0"/>
        <v>3</v>
      </c>
      <c r="G8" s="65">
        <v>42278</v>
      </c>
      <c r="H8" s="66">
        <f t="shared" si="1"/>
        <v>43374</v>
      </c>
      <c r="I8" s="67"/>
      <c r="J8" s="62" t="s">
        <v>27</v>
      </c>
      <c r="K8" s="62" t="s">
        <v>2</v>
      </c>
      <c r="L8" s="62" t="s">
        <v>2</v>
      </c>
      <c r="M8" s="67">
        <v>720</v>
      </c>
    </row>
    <row r="9" spans="1:13" ht="25.5" x14ac:dyDescent="0.25">
      <c r="A9" s="61">
        <v>112</v>
      </c>
      <c r="B9" s="62" t="s">
        <v>45</v>
      </c>
      <c r="C9" s="62" t="s">
        <v>28</v>
      </c>
      <c r="D9" s="63" t="s">
        <v>58</v>
      </c>
      <c r="E9" s="68">
        <v>42278</v>
      </c>
      <c r="F9" s="63">
        <f t="shared" si="0"/>
        <v>3</v>
      </c>
      <c r="G9" s="65">
        <v>42278</v>
      </c>
      <c r="H9" s="66">
        <f t="shared" si="1"/>
        <v>43374</v>
      </c>
      <c r="I9" s="67"/>
      <c r="J9" s="62" t="s">
        <v>27</v>
      </c>
      <c r="K9" s="62" t="s">
        <v>3</v>
      </c>
      <c r="L9" s="62" t="s">
        <v>3</v>
      </c>
      <c r="M9" s="67">
        <v>985</v>
      </c>
    </row>
    <row r="10" spans="1:13" ht="25.5" x14ac:dyDescent="0.25">
      <c r="A10" s="61">
        <v>113</v>
      </c>
      <c r="B10" s="62" t="s">
        <v>45</v>
      </c>
      <c r="C10" s="62" t="s">
        <v>28</v>
      </c>
      <c r="D10" s="63" t="s">
        <v>58</v>
      </c>
      <c r="E10" s="68">
        <v>42278</v>
      </c>
      <c r="F10" s="63">
        <f t="shared" si="0"/>
        <v>3</v>
      </c>
      <c r="G10" s="65">
        <v>42278</v>
      </c>
      <c r="H10" s="66">
        <f t="shared" si="1"/>
        <v>43374</v>
      </c>
      <c r="I10" s="67"/>
      <c r="J10" s="62" t="s">
        <v>27</v>
      </c>
      <c r="K10" s="62" t="s">
        <v>4</v>
      </c>
      <c r="L10" s="62" t="s">
        <v>4</v>
      </c>
      <c r="M10" s="67">
        <v>535</v>
      </c>
    </row>
    <row r="11" spans="1:13" ht="25.5" x14ac:dyDescent="0.25">
      <c r="A11" s="61">
        <v>114</v>
      </c>
      <c r="B11" s="62" t="s">
        <v>45</v>
      </c>
      <c r="C11" s="62" t="s">
        <v>28</v>
      </c>
      <c r="D11" s="63" t="s">
        <v>58</v>
      </c>
      <c r="E11" s="68">
        <v>42278</v>
      </c>
      <c r="F11" s="63">
        <f t="shared" si="0"/>
        <v>3</v>
      </c>
      <c r="G11" s="65">
        <v>42278</v>
      </c>
      <c r="H11" s="66">
        <f t="shared" si="1"/>
        <v>43374</v>
      </c>
      <c r="I11" s="67"/>
      <c r="J11" s="62" t="s">
        <v>27</v>
      </c>
      <c r="K11" s="62" t="s">
        <v>43</v>
      </c>
      <c r="L11" s="62"/>
      <c r="M11" s="67">
        <v>4925</v>
      </c>
    </row>
    <row r="12" spans="1:13" ht="25.5" x14ac:dyDescent="0.25">
      <c r="A12" s="61">
        <v>350</v>
      </c>
      <c r="B12" s="62" t="s">
        <v>46</v>
      </c>
      <c r="C12" s="62" t="s">
        <v>39</v>
      </c>
      <c r="D12" s="63" t="s">
        <v>58</v>
      </c>
      <c r="E12" s="64">
        <v>42064</v>
      </c>
      <c r="F12" s="63">
        <f t="shared" ref="F12:F16" si="2">--TRIM(LEFTB(RIGHTB(SUBSTITUTE(SUBSTITUTE(SUBSTITUTE(B12,","," "),"."," ")," ",REPT(" ",99)),198),99))</f>
        <v>3</v>
      </c>
      <c r="G12" s="65">
        <v>42064</v>
      </c>
      <c r="H12" s="66">
        <f t="shared" ref="H12:H16" si="3">IF(G12&lt;&gt;"",DATE(YEAR(G12)+F12,MONTH(G12),DAY(G12)),"")</f>
        <v>43160</v>
      </c>
      <c r="I12" s="67"/>
      <c r="J12" s="62" t="s">
        <v>26</v>
      </c>
      <c r="K12" s="62" t="s">
        <v>1</v>
      </c>
      <c r="L12" s="62" t="s">
        <v>1</v>
      </c>
      <c r="M12" s="67">
        <v>365</v>
      </c>
    </row>
    <row r="13" spans="1:13" ht="25.5" x14ac:dyDescent="0.25">
      <c r="A13" s="61">
        <v>352</v>
      </c>
      <c r="B13" s="62" t="s">
        <v>46</v>
      </c>
      <c r="C13" s="62" t="s">
        <v>39</v>
      </c>
      <c r="D13" s="63" t="s">
        <v>58</v>
      </c>
      <c r="E13" s="68">
        <v>42064</v>
      </c>
      <c r="F13" s="63">
        <f t="shared" si="2"/>
        <v>3</v>
      </c>
      <c r="G13" s="65">
        <v>42064</v>
      </c>
      <c r="H13" s="66">
        <f t="shared" si="3"/>
        <v>43160</v>
      </c>
      <c r="I13" s="67"/>
      <c r="J13" s="62" t="s">
        <v>26</v>
      </c>
      <c r="K13" s="62" t="s">
        <v>3</v>
      </c>
      <c r="L13" s="62" t="s">
        <v>3</v>
      </c>
      <c r="M13" s="67">
        <v>450</v>
      </c>
    </row>
    <row r="14" spans="1:13" ht="25.5" x14ac:dyDescent="0.25">
      <c r="A14" s="61">
        <v>353</v>
      </c>
      <c r="B14" s="62" t="s">
        <v>46</v>
      </c>
      <c r="C14" s="62" t="s">
        <v>39</v>
      </c>
      <c r="D14" s="63" t="s">
        <v>58</v>
      </c>
      <c r="E14" s="68">
        <v>42064</v>
      </c>
      <c r="F14" s="63">
        <f t="shared" si="2"/>
        <v>3</v>
      </c>
      <c r="G14" s="65">
        <v>42064</v>
      </c>
      <c r="H14" s="66">
        <f t="shared" si="3"/>
        <v>43160</v>
      </c>
      <c r="I14" s="67"/>
      <c r="J14" s="62" t="s">
        <v>26</v>
      </c>
      <c r="K14" s="62" t="s">
        <v>4</v>
      </c>
      <c r="L14" s="62" t="s">
        <v>4</v>
      </c>
      <c r="M14" s="67">
        <v>30</v>
      </c>
    </row>
    <row r="15" spans="1:13" ht="25.5" x14ac:dyDescent="0.25">
      <c r="A15" s="61">
        <v>351</v>
      </c>
      <c r="B15" s="62" t="s">
        <v>46</v>
      </c>
      <c r="C15" s="62" t="s">
        <v>39</v>
      </c>
      <c r="D15" s="63" t="s">
        <v>58</v>
      </c>
      <c r="E15" s="68">
        <v>42095</v>
      </c>
      <c r="F15" s="63">
        <f t="shared" si="2"/>
        <v>3</v>
      </c>
      <c r="G15" s="65">
        <v>42095</v>
      </c>
      <c r="H15" s="66">
        <f t="shared" si="3"/>
        <v>43191</v>
      </c>
      <c r="I15" s="67"/>
      <c r="J15" s="62" t="s">
        <v>26</v>
      </c>
      <c r="K15" s="62" t="s">
        <v>3</v>
      </c>
      <c r="L15" s="62" t="s">
        <v>3</v>
      </c>
      <c r="M15" s="67">
        <v>25</v>
      </c>
    </row>
    <row r="16" spans="1:13" ht="25.5" x14ac:dyDescent="0.25">
      <c r="A16" s="61">
        <v>349</v>
      </c>
      <c r="B16" s="62" t="s">
        <v>46</v>
      </c>
      <c r="C16" s="62" t="s">
        <v>39</v>
      </c>
      <c r="D16" s="63" t="s">
        <v>58</v>
      </c>
      <c r="E16" s="68">
        <v>42430</v>
      </c>
      <c r="F16" s="63">
        <f t="shared" si="2"/>
        <v>3</v>
      </c>
      <c r="G16" s="65">
        <v>42430</v>
      </c>
      <c r="H16" s="66">
        <f t="shared" si="3"/>
        <v>43525</v>
      </c>
      <c r="I16" s="67"/>
      <c r="J16" s="62" t="s">
        <v>26</v>
      </c>
      <c r="K16" s="62" t="s">
        <v>0</v>
      </c>
      <c r="L16" s="62" t="s">
        <v>0</v>
      </c>
      <c r="M16" s="67">
        <v>20</v>
      </c>
    </row>
    <row r="17" spans="1:13" ht="25.5" x14ac:dyDescent="0.25">
      <c r="A17" s="61">
        <v>407</v>
      </c>
      <c r="B17" s="62" t="s">
        <v>47</v>
      </c>
      <c r="C17" s="62" t="s">
        <v>40</v>
      </c>
      <c r="D17" s="63" t="s">
        <v>58</v>
      </c>
      <c r="E17" s="68">
        <v>41913</v>
      </c>
      <c r="F17" s="63">
        <f t="shared" ref="F17:F20" si="4">--TRIM(LEFTB(RIGHTB(SUBSTITUTE(SUBSTITUTE(SUBSTITUTE(B17,","," "),"."," ")," ",REPT(" ",99)),198),99))</f>
        <v>3</v>
      </c>
      <c r="G17" s="65">
        <v>41913</v>
      </c>
      <c r="H17" s="66">
        <f t="shared" ref="H17:H24" si="5">IF(G17&lt;&gt;"",DATE(YEAR(G17)+F17,MONTH(G17),DAY(G17)),"")</f>
        <v>43009</v>
      </c>
      <c r="I17" s="67"/>
      <c r="J17" s="62" t="s">
        <v>26</v>
      </c>
      <c r="K17" s="62" t="s">
        <v>0</v>
      </c>
      <c r="L17" s="62" t="s">
        <v>0</v>
      </c>
      <c r="M17" s="67">
        <v>5</v>
      </c>
    </row>
    <row r="18" spans="1:13" ht="25.5" x14ac:dyDescent="0.25">
      <c r="A18" s="61">
        <v>412</v>
      </c>
      <c r="B18" s="62" t="s">
        <v>47</v>
      </c>
      <c r="C18" s="62" t="s">
        <v>40</v>
      </c>
      <c r="D18" s="63" t="s">
        <v>58</v>
      </c>
      <c r="E18" s="68">
        <v>41913</v>
      </c>
      <c r="F18" s="63">
        <f t="shared" si="4"/>
        <v>3</v>
      </c>
      <c r="G18" s="65">
        <v>41913</v>
      </c>
      <c r="H18" s="66">
        <f t="shared" si="5"/>
        <v>43009</v>
      </c>
      <c r="I18" s="67"/>
      <c r="J18" s="62" t="s">
        <v>26</v>
      </c>
      <c r="K18" s="62" t="s">
        <v>3</v>
      </c>
      <c r="L18" s="62" t="s">
        <v>3</v>
      </c>
      <c r="M18" s="67">
        <v>1480</v>
      </c>
    </row>
    <row r="19" spans="1:13" ht="25.5" x14ac:dyDescent="0.25">
      <c r="A19" s="61">
        <v>409</v>
      </c>
      <c r="B19" s="62" t="s">
        <v>47</v>
      </c>
      <c r="C19" s="62" t="s">
        <v>40</v>
      </c>
      <c r="D19" s="63" t="s">
        <v>58</v>
      </c>
      <c r="E19" s="64">
        <v>42005</v>
      </c>
      <c r="F19" s="63">
        <f t="shared" si="4"/>
        <v>3</v>
      </c>
      <c r="G19" s="65">
        <v>42005</v>
      </c>
      <c r="H19" s="66">
        <f t="shared" si="5"/>
        <v>43101</v>
      </c>
      <c r="I19" s="67"/>
      <c r="J19" s="62" t="s">
        <v>26</v>
      </c>
      <c r="K19" s="62" t="s">
        <v>1</v>
      </c>
      <c r="L19" s="62" t="s">
        <v>1</v>
      </c>
      <c r="M19" s="67">
        <v>80</v>
      </c>
    </row>
    <row r="20" spans="1:13" ht="25.5" x14ac:dyDescent="0.25">
      <c r="A20" s="61">
        <v>413</v>
      </c>
      <c r="B20" s="62" t="s">
        <v>47</v>
      </c>
      <c r="C20" s="62" t="s">
        <v>40</v>
      </c>
      <c r="D20" s="63" t="s">
        <v>58</v>
      </c>
      <c r="E20" s="68">
        <v>42005</v>
      </c>
      <c r="F20" s="63">
        <f t="shared" si="4"/>
        <v>3</v>
      </c>
      <c r="G20" s="65">
        <v>42005</v>
      </c>
      <c r="H20" s="66">
        <f t="shared" si="5"/>
        <v>43101</v>
      </c>
      <c r="I20" s="67"/>
      <c r="J20" s="62" t="s">
        <v>26</v>
      </c>
      <c r="K20" s="62" t="s">
        <v>3</v>
      </c>
      <c r="L20" s="62" t="s">
        <v>3</v>
      </c>
      <c r="M20" s="67">
        <v>70</v>
      </c>
    </row>
    <row r="21" spans="1:13" ht="25.5" x14ac:dyDescent="0.25">
      <c r="A21" s="61">
        <v>411</v>
      </c>
      <c r="B21" s="62" t="s">
        <v>47</v>
      </c>
      <c r="C21" s="62" t="s">
        <v>40</v>
      </c>
      <c r="D21" s="63" t="s">
        <v>58</v>
      </c>
      <c r="E21" s="64">
        <v>42036</v>
      </c>
      <c r="F21" s="63">
        <f t="shared" ref="F21:F24" si="6">--TRIM(LEFTB(RIGHTB(SUBSTITUTE(SUBSTITUTE(SUBSTITUTE(B21,","," "),"."," ")," ",REPT(" ",99)),198),99))</f>
        <v>3</v>
      </c>
      <c r="G21" s="65">
        <v>42036</v>
      </c>
      <c r="H21" s="66">
        <f t="shared" si="5"/>
        <v>43132</v>
      </c>
      <c r="I21" s="67"/>
      <c r="J21" s="62" t="s">
        <v>26</v>
      </c>
      <c r="K21" s="62" t="s">
        <v>2</v>
      </c>
      <c r="L21" s="62" t="s">
        <v>2</v>
      </c>
      <c r="M21" s="67">
        <v>275</v>
      </c>
    </row>
    <row r="22" spans="1:13" ht="25.5" x14ac:dyDescent="0.25">
      <c r="A22" s="61">
        <v>406</v>
      </c>
      <c r="B22" s="62" t="s">
        <v>47</v>
      </c>
      <c r="C22" s="62" t="s">
        <v>40</v>
      </c>
      <c r="D22" s="63" t="s">
        <v>58</v>
      </c>
      <c r="E22" s="68">
        <v>42095</v>
      </c>
      <c r="F22" s="63">
        <f t="shared" si="6"/>
        <v>3</v>
      </c>
      <c r="G22" s="65">
        <v>42095</v>
      </c>
      <c r="H22" s="66">
        <f t="shared" si="5"/>
        <v>43191</v>
      </c>
      <c r="I22" s="67"/>
      <c r="J22" s="62" t="s">
        <v>26</v>
      </c>
      <c r="K22" s="62" t="s">
        <v>0</v>
      </c>
      <c r="L22" s="62" t="s">
        <v>0</v>
      </c>
      <c r="M22" s="67">
        <v>5</v>
      </c>
    </row>
    <row r="23" spans="1:13" ht="25.5" x14ac:dyDescent="0.25">
      <c r="A23" s="61">
        <v>408</v>
      </c>
      <c r="B23" s="62" t="s">
        <v>47</v>
      </c>
      <c r="C23" s="62" t="s">
        <v>40</v>
      </c>
      <c r="D23" s="63" t="s">
        <v>58</v>
      </c>
      <c r="E23" s="64">
        <v>42095</v>
      </c>
      <c r="F23" s="63">
        <f t="shared" si="6"/>
        <v>3</v>
      </c>
      <c r="G23" s="65">
        <v>42095</v>
      </c>
      <c r="H23" s="66">
        <f t="shared" si="5"/>
        <v>43191</v>
      </c>
      <c r="I23" s="67"/>
      <c r="J23" s="62" t="s">
        <v>26</v>
      </c>
      <c r="K23" s="62" t="s">
        <v>1</v>
      </c>
      <c r="L23" s="62" t="s">
        <v>1</v>
      </c>
      <c r="M23" s="67">
        <v>345</v>
      </c>
    </row>
    <row r="24" spans="1:13" ht="25.5" x14ac:dyDescent="0.25">
      <c r="A24" s="61">
        <v>410</v>
      </c>
      <c r="B24" s="62" t="s">
        <v>47</v>
      </c>
      <c r="C24" s="62" t="s">
        <v>40</v>
      </c>
      <c r="D24" s="63" t="s">
        <v>58</v>
      </c>
      <c r="E24" s="64">
        <v>42401</v>
      </c>
      <c r="F24" s="63">
        <f t="shared" si="6"/>
        <v>3</v>
      </c>
      <c r="G24" s="65">
        <v>42401</v>
      </c>
      <c r="H24" s="66">
        <f t="shared" si="5"/>
        <v>43497</v>
      </c>
      <c r="I24" s="67"/>
      <c r="J24" s="62" t="s">
        <v>26</v>
      </c>
      <c r="K24" s="62" t="s">
        <v>1</v>
      </c>
      <c r="L24" s="62" t="s">
        <v>1</v>
      </c>
      <c r="M24" s="67">
        <v>50</v>
      </c>
    </row>
    <row r="25" spans="1:13" ht="25.5" x14ac:dyDescent="0.25">
      <c r="A25" s="61">
        <v>410</v>
      </c>
      <c r="B25" s="62" t="s">
        <v>47</v>
      </c>
      <c r="C25" s="62" t="s">
        <v>40</v>
      </c>
      <c r="D25" s="63" t="s">
        <v>58</v>
      </c>
      <c r="E25" s="64">
        <v>42401</v>
      </c>
      <c r="F25" s="63">
        <f t="shared" ref="F25" si="7">--TRIM(LEFTB(RIGHTB(SUBSTITUTE(SUBSTITUTE(SUBSTITUTE(B25,","," "),"."," ")," ",REPT(" ",99)),198),99))</f>
        <v>3</v>
      </c>
      <c r="G25" s="65">
        <v>42401</v>
      </c>
      <c r="H25" s="66">
        <f t="shared" ref="H25" si="8">IF(G25&lt;&gt;"",DATE(YEAR(G25)+F25,MONTH(G25),DAY(G25)),"")</f>
        <v>43497</v>
      </c>
      <c r="I25" s="67"/>
      <c r="J25" s="62" t="s">
        <v>26</v>
      </c>
      <c r="K25" s="62" t="s">
        <v>43</v>
      </c>
      <c r="L25" s="62" t="s">
        <v>43</v>
      </c>
      <c r="M25" s="67">
        <v>30000</v>
      </c>
    </row>
    <row r="26" spans="1:13" ht="38.25" x14ac:dyDescent="0.25">
      <c r="A26" s="61">
        <v>597</v>
      </c>
      <c r="B26" s="62" t="s">
        <v>48</v>
      </c>
      <c r="C26" s="62" t="s">
        <v>30</v>
      </c>
      <c r="D26" s="63" t="s">
        <v>58</v>
      </c>
      <c r="E26" s="68">
        <v>41730</v>
      </c>
      <c r="F26" s="63">
        <f t="shared" ref="F26" si="9">--TRIM(LEFTB(RIGHTB(SUBSTITUTE(SUBSTITUTE(SUBSTITUTE(B26,","," "),"."," ")," ",REPT(" ",99)),198),99))</f>
        <v>3</v>
      </c>
      <c r="G26" s="65">
        <v>41730</v>
      </c>
      <c r="H26" s="66">
        <f t="shared" ref="H26" si="10">IF(G26&lt;&gt;"",DATE(YEAR(G26)+F26,MONTH(G26),DAY(G26)),"")</f>
        <v>42826</v>
      </c>
      <c r="I26" s="67"/>
      <c r="J26" s="62" t="s">
        <v>59</v>
      </c>
      <c r="K26" s="62" t="s">
        <v>43</v>
      </c>
      <c r="L26" s="62" t="s">
        <v>3</v>
      </c>
      <c r="M26" s="67">
        <v>20</v>
      </c>
    </row>
  </sheetData>
  <autoFilter ref="A3:M26">
    <sortState ref="A4:M501">
      <sortCondition ref="B3:B50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17</vt:lpstr>
      <vt:lpstr>потребность от 18 jan</vt:lpstr>
      <vt:lpstr>Остаток на РЦ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2016-10-27T13:48:12Z</cp:lastPrinted>
  <dcterms:created xsi:type="dcterms:W3CDTF">2015-12-25T08:45:26Z</dcterms:created>
  <dcterms:modified xsi:type="dcterms:W3CDTF">2017-01-19T13:37:54Z</dcterms:modified>
</cp:coreProperties>
</file>