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<sst xmlns="http://schemas.openxmlformats.org/spreadsheetml/2006/main" count="34" uniqueCount="19">
  <si>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На начало периода</t>
  </si>
  <si>
    <t>Приход за период</t>
  </si>
  <si>
    <t>Использовано за период</t>
  </si>
  <si>
    <t>На конец периода</t>
  </si>
  <si>
    <t>цена на начало периода</t>
  </si>
  <si>
    <t>цена в периоде</t>
  </si>
  <si>
    <t>цена в конце периода</t>
  </si>
  <si>
    <t>Период</t>
  </si>
  <si>
    <t>Итого</t>
  </si>
  <si>
    <t>Цена</t>
  </si>
  <si>
    <t>Сумма</t>
  </si>
  <si>
    <t>FIFO</t>
  </si>
  <si>
    <t>Приход</t>
  </si>
  <si>
    <t>Кол-во</t>
  </si>
  <si>
    <t>LIFO</t>
  </si>
  <si>
    <t>Остаток</t>
  </si>
  <si>
    <t>Использовано</t>
  </si>
  <si>
    <t>Метод ЛИФО по второй строке</t>
  </si>
  <si>
    <t>Мето ФИФО по второй строке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</si>
</sst>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;\-#,##0;\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0" fontId="0" fillId="0" borderId="13" xfId="0" applyBorder="1" applyAlignment="1">
      <alignment/>
    </xf>
    <xf numFmtId="189" fontId="0" fillId="0" borderId="13" xfId="0" applyNumberFormat="1" applyBorder="1" applyAlignment="1">
      <alignment/>
    </xf>
    <xf numFmtId="0" fontId="2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9" fontId="0" fillId="0" borderId="0" xfId="0" applyNumberFormat="1" applyAlignment="1">
      <alignment/>
    </xf>
    <xf numFmtId="2" fontId="21" fillId="0" borderId="0" xfId="0" applyNumberFormat="1" applyFont="1" applyAlignment="1">
      <alignment/>
    </xf>
    <xf numFmtId="0" fontId="20" fillId="0" borderId="0" xfId="0" applyFont="1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7">
      <selection activeCell="H28" sqref="H28"/>
    </sheetView>
  </sheetViews>
  <sheetFormatPr defaultColWidth="9.140625" defaultRowHeight="12.75"/>
  <cols>
    <col min="1" max="1" width="8.28125" style="0" customWidth="1"/>
    <col min="2" max="2" width="2.8515625" style="0" customWidth="1"/>
    <col min="7" max="7" width="3.28125" style="0" customWidth="1"/>
  </cols>
  <sheetData>
    <row r="2" ht="12.75">
      <c r="A2" s="2" t="s">
        <v>11</v>
      </c>
    </row>
    <row r="4" spans="1:6" ht="12.75">
      <c r="A4" s="6" t="s">
        <v>12</v>
      </c>
      <c r="B4" s="5"/>
      <c r="C4" s="5">
        <f>Лист3!A2</f>
        <v>1500</v>
      </c>
      <c r="D4" s="5">
        <f>Лист3!B2</f>
        <v>1500</v>
      </c>
      <c r="E4" s="5">
        <f>Лист3!B3</f>
        <v>2500</v>
      </c>
      <c r="F4" s="5">
        <f>Лист3!B4</f>
        <v>2500</v>
      </c>
    </row>
    <row r="5" spans="1:6" ht="12.75">
      <c r="A5" s="8" t="s">
        <v>9</v>
      </c>
      <c r="B5" s="7"/>
      <c r="C5" s="7">
        <f>Лист3!E2</f>
        <v>50</v>
      </c>
      <c r="D5" s="7">
        <f>Лист3!F2</f>
        <v>55</v>
      </c>
      <c r="E5" s="7">
        <f>Лист3!F3</f>
        <v>60</v>
      </c>
      <c r="F5" s="7">
        <f>Лист3!F4</f>
        <v>70</v>
      </c>
    </row>
    <row r="6" spans="1:10" ht="12.75">
      <c r="A6" s="6" t="s">
        <v>16</v>
      </c>
      <c r="B6" s="5"/>
      <c r="C6" s="5"/>
      <c r="D6" s="5"/>
      <c r="E6" s="5"/>
      <c r="F6" s="5"/>
      <c r="H6" s="11" t="s">
        <v>13</v>
      </c>
      <c r="I6" s="11" t="s">
        <v>9</v>
      </c>
      <c r="J6" s="11" t="s">
        <v>10</v>
      </c>
    </row>
    <row r="7" spans="1:10" ht="12.75">
      <c r="A7" s="9">
        <f>Лист3!C2</f>
        <v>2000</v>
      </c>
      <c r="B7" s="9"/>
      <c r="C7" s="10">
        <f>MIN(C$4-SUM(C$6:C6),$A7-SUM($B7:B7))</f>
        <v>1500</v>
      </c>
      <c r="D7" s="10">
        <f>MIN(D$4-SUM(D$6:D6),$A7-SUM($B7:C7))</f>
        <v>500</v>
      </c>
      <c r="E7" s="10">
        <f>MIN(E$4-SUM(E$6:E6),$A7-SUM($B7:D7))</f>
        <v>0</v>
      </c>
      <c r="F7" s="10">
        <f>MIN(F$4-SUM(F$6:F6),$A7-SUM($B7:E7))</f>
        <v>0</v>
      </c>
      <c r="H7" s="3">
        <f>SUM(C7:F7)</f>
        <v>2000</v>
      </c>
      <c r="I7" s="12">
        <f>J7/H7</f>
        <v>51.25</v>
      </c>
      <c r="J7" s="13">
        <f>SUMPRODUCT(C7:F7,C$5:F$5)</f>
        <v>102500</v>
      </c>
    </row>
    <row r="8" spans="1:10" ht="12.75">
      <c r="A8" s="9">
        <f>Лист3!C3</f>
        <v>2000</v>
      </c>
      <c r="B8" s="9"/>
      <c r="C8" s="10">
        <f>MIN(C$4-SUM(C$6:C7),$A8-SUM($B8:B8))</f>
        <v>0</v>
      </c>
      <c r="D8" s="10">
        <f>MIN(D$4-SUM(D$6:D7),$A8-SUM($B8:C8))</f>
        <v>1000</v>
      </c>
      <c r="E8" s="10">
        <f>MIN(E$4-SUM(E$6:E7),$A8-SUM($B8:D8))</f>
        <v>1000</v>
      </c>
      <c r="F8" s="10">
        <f>MIN(F$4-SUM(F$6:F7),$A8-SUM($B8:E8))</f>
        <v>0</v>
      </c>
      <c r="H8" s="3">
        <f>SUM(C8:F8)</f>
        <v>2000</v>
      </c>
      <c r="I8" s="12">
        <f>J8/H8</f>
        <v>57.5</v>
      </c>
      <c r="J8" s="13">
        <f>SUMPRODUCT(C8:F8,C$5:F$5)</f>
        <v>115000</v>
      </c>
    </row>
    <row r="9" spans="1:10" ht="12.75">
      <c r="A9" s="9">
        <f>Лист3!C4</f>
        <v>3500</v>
      </c>
      <c r="B9" s="9"/>
      <c r="C9" s="10">
        <f>MIN(C$4-SUM(C$6:C8),$A9-SUM($B9:B9))</f>
        <v>0</v>
      </c>
      <c r="D9" s="10">
        <f>MIN(D$4-SUM(D$6:D8),$A9-SUM($B9:C9))</f>
        <v>0</v>
      </c>
      <c r="E9" s="10">
        <f>MIN(E$4-SUM(E$6:E8),$A9-SUM($B9:D9))</f>
        <v>1500</v>
      </c>
      <c r="F9" s="10">
        <f>MIN(F$4-SUM(F$6:F8),$A9-SUM($B9:E9))</f>
        <v>2000</v>
      </c>
      <c r="H9" s="3">
        <f>SUM(C9:F9)</f>
        <v>3500</v>
      </c>
      <c r="I9" s="12">
        <f>J9/H9</f>
        <v>65.71428571428571</v>
      </c>
      <c r="J9" s="13">
        <f>SUMPRODUCT(C9:F9,C$5:F$5)</f>
        <v>230000</v>
      </c>
    </row>
    <row r="10" spans="1:8" ht="12.75">
      <c r="A10" s="7"/>
      <c r="B10" s="7"/>
      <c r="C10" s="7"/>
      <c r="D10" s="7"/>
      <c r="E10" s="7"/>
      <c r="F10" s="7"/>
      <c r="H10" s="2"/>
    </row>
    <row r="11" spans="1:8" ht="12.75">
      <c r="A11" s="4" t="s">
        <v>8</v>
      </c>
      <c r="B11" s="4"/>
      <c r="C11" s="4">
        <f>SUM(C7:C10)</f>
        <v>1500</v>
      </c>
      <c r="D11" s="4">
        <f>SUM(D7:D10)</f>
        <v>1500</v>
      </c>
      <c r="E11" s="4">
        <f>SUM(E7:E10)</f>
        <v>2500</v>
      </c>
      <c r="F11" s="4">
        <f>SUM(F7:F10)</f>
        <v>2000</v>
      </c>
      <c r="H11" s="2"/>
    </row>
    <row r="12" spans="1:6" ht="12.75">
      <c r="A12" s="3" t="s">
        <v>15</v>
      </c>
      <c r="C12" s="14">
        <f>C4-C11</f>
        <v>0</v>
      </c>
      <c r="D12" s="14">
        <f>D4-D11</f>
        <v>0</v>
      </c>
      <c r="E12" s="14">
        <f>E4-E11</f>
        <v>0</v>
      </c>
      <c r="F12" s="14">
        <f>F4-F11</f>
        <v>500</v>
      </c>
    </row>
    <row r="13" spans="1:6" ht="12.75">
      <c r="A13" s="3" t="s">
        <v>10</v>
      </c>
      <c r="C13" s="14">
        <f>C12*C5</f>
        <v>0</v>
      </c>
      <c r="D13" s="14">
        <f>D12*D5</f>
        <v>0</v>
      </c>
      <c r="E13" s="14">
        <f>E12*E5</f>
        <v>0</v>
      </c>
      <c r="F13" s="14">
        <f>F12*F5</f>
        <v>35000</v>
      </c>
    </row>
    <row r="14" ht="12.75">
      <c r="A14" s="3"/>
    </row>
    <row r="15" ht="12.75">
      <c r="A15" s="3"/>
    </row>
    <row r="16" ht="12.75">
      <c r="A16" s="2" t="s">
        <v>14</v>
      </c>
    </row>
    <row r="18" spans="1:6" ht="12.75">
      <c r="A18" s="6" t="s">
        <v>12</v>
      </c>
      <c r="B18" s="5"/>
      <c r="C18" s="5">
        <f aca="true" t="shared" si="0" ref="C18:F19">C4</f>
        <v>1500</v>
      </c>
      <c r="D18" s="5">
        <f t="shared" si="0"/>
        <v>1500</v>
      </c>
      <c r="E18" s="5">
        <f t="shared" si="0"/>
        <v>2500</v>
      </c>
      <c r="F18" s="5">
        <f t="shared" si="0"/>
        <v>2500</v>
      </c>
    </row>
    <row r="19" spans="1:6" ht="12.75">
      <c r="A19" s="8" t="s">
        <v>9</v>
      </c>
      <c r="B19" s="7"/>
      <c r="C19" s="7">
        <f t="shared" si="0"/>
        <v>50</v>
      </c>
      <c r="D19" s="7">
        <f t="shared" si="0"/>
        <v>55</v>
      </c>
      <c r="E19" s="7">
        <f t="shared" si="0"/>
        <v>60</v>
      </c>
      <c r="F19" s="7">
        <f t="shared" si="0"/>
        <v>70</v>
      </c>
    </row>
    <row r="20" spans="1:10" ht="12.75">
      <c r="A20" s="6" t="s">
        <v>16</v>
      </c>
      <c r="B20" s="5"/>
      <c r="C20" s="5"/>
      <c r="D20" s="5"/>
      <c r="E20" s="5"/>
      <c r="F20" s="5"/>
      <c r="H20" s="11" t="s">
        <v>13</v>
      </c>
      <c r="I20" s="11" t="s">
        <v>9</v>
      </c>
      <c r="J20" s="11" t="s">
        <v>10</v>
      </c>
    </row>
    <row r="21" spans="1:10" ht="12.75">
      <c r="A21" s="9">
        <f>A7</f>
        <v>2000</v>
      </c>
      <c r="B21" s="9"/>
      <c r="C21" s="10">
        <f>IF(COUNT($A$18:A$18)&lt;=COUNT($A$20:$A21),MIN(C$18-SUM(C$20:C20),$A21-SUM(D21:$G21)),)</f>
        <v>500</v>
      </c>
      <c r="D21" s="10">
        <f>IF(COUNT($A$18:C$18)&lt;=COUNT($A$20:$A21),MIN(D$18-SUM(D$20:D20),$A21-SUM(E21:$G21)),)</f>
        <v>1500</v>
      </c>
      <c r="E21" s="10">
        <f>IF(COUNT($A$18:D$18)&lt;=COUNT($A$20:$A21),MIN(E$18-SUM(E$20:E20),$A21-SUM(F21:$G21)),)</f>
        <v>0</v>
      </c>
      <c r="F21" s="10">
        <f>IF(COUNT($A$18:E$18)&lt;=COUNT($A$20:$A21),MIN(F$18-SUM(F$20:F20),$A21-SUM(G21:$G21)),)</f>
        <v>0</v>
      </c>
      <c r="H21" s="3">
        <f>SUM(C21:F21)</f>
        <v>2000</v>
      </c>
      <c r="I21" s="12">
        <f>J21/H21</f>
        <v>53.75</v>
      </c>
      <c r="J21" s="13">
        <f>SUMPRODUCT(C21:F21,C$5:F$5)</f>
        <v>107500</v>
      </c>
    </row>
    <row r="22" spans="1:10" ht="12.75">
      <c r="A22" s="9">
        <f>A8</f>
        <v>2000</v>
      </c>
      <c r="B22" s="9"/>
      <c r="C22" s="10">
        <f>IF(COUNT($A$18:A$18)&lt;=COUNT($A$20:$A22),MIN(C$18-SUM(C$20:C21),$A22-SUM(D22:$G22)),)</f>
        <v>0</v>
      </c>
      <c r="D22" s="10">
        <f>IF(COUNT($A$18:C$18)&lt;=COUNT($A$20:$A22),MIN(D$18-SUM(D$20:D21),$A22-SUM(E22:$G22)),)</f>
        <v>0</v>
      </c>
      <c r="E22" s="10">
        <f>IF(COUNT($A$18:D$18)&lt;=COUNT($A$20:$A22),MIN(E$18-SUM(E$20:E21),$A22-SUM(F22:$G22)),)</f>
        <v>2000</v>
      </c>
      <c r="F22" s="10">
        <f>IF(COUNT($A$18:E$18)&lt;=COUNT($A$20:$A22),MIN(F$18-SUM(F$20:F21),$A22-SUM(G22:$G22)),)</f>
        <v>0</v>
      </c>
      <c r="H22" s="3">
        <f>SUM(C22:F22)</f>
        <v>2000</v>
      </c>
      <c r="I22" s="12">
        <f>J22/H22</f>
        <v>60</v>
      </c>
      <c r="J22" s="13">
        <f>SUMPRODUCT(C22:F22,C$5:F$5)</f>
        <v>120000</v>
      </c>
    </row>
    <row r="23" spans="1:10" ht="12.75">
      <c r="A23" s="9">
        <f>A9</f>
        <v>3500</v>
      </c>
      <c r="B23" s="9"/>
      <c r="C23" s="10">
        <f>IF(COUNT($A$18:A$18)&lt;=COUNT($A$20:$A23),MIN(C$18-SUM(C$20:C22),$A23-SUM(D23:$G23)),)</f>
        <v>500</v>
      </c>
      <c r="D23" s="10">
        <f>IF(COUNT($A$18:C$18)&lt;=COUNT($A$20:$A23),MIN(D$18-SUM(D$20:D22),$A23-SUM(E23:$G23)),)</f>
        <v>0</v>
      </c>
      <c r="E23" s="10">
        <f>IF(COUNT($A$18:D$18)&lt;=COUNT($A$20:$A23),MIN(E$18-SUM(E$20:E22),$A23-SUM(F23:$G23)),)</f>
        <v>500</v>
      </c>
      <c r="F23" s="10">
        <f>IF(COUNT($A$18:E$18)&lt;=COUNT($A$20:$A23),MIN(F$18-SUM(F$20:F22),$A23-SUM(G23:$G23)),)</f>
        <v>2500</v>
      </c>
      <c r="H23" s="3">
        <f>SUM(C23:F23)</f>
        <v>3500</v>
      </c>
      <c r="I23" s="12">
        <f>J23/H23</f>
        <v>65.71428571428571</v>
      </c>
      <c r="J23" s="13">
        <f>SUMPRODUCT(C23:F23,C$5:F$5)</f>
        <v>230000</v>
      </c>
    </row>
    <row r="24" spans="1:8" ht="12.75">
      <c r="A24" s="7"/>
      <c r="B24" s="7"/>
      <c r="C24" s="7"/>
      <c r="D24" s="7"/>
      <c r="E24" s="7"/>
      <c r="F24" s="7"/>
      <c r="H24" s="2"/>
    </row>
    <row r="25" spans="1:8" ht="12.75">
      <c r="A25" s="4" t="s">
        <v>8</v>
      </c>
      <c r="B25" s="4"/>
      <c r="C25" s="4">
        <f>SUM(C21:C24)</f>
        <v>1000</v>
      </c>
      <c r="D25" s="4">
        <f>SUM(D21:D24)</f>
        <v>1500</v>
      </c>
      <c r="E25" s="4">
        <f>SUM(E21:E24)</f>
        <v>2500</v>
      </c>
      <c r="F25" s="4">
        <f>SUM(F21:F24)</f>
        <v>2500</v>
      </c>
      <c r="H25" s="2"/>
    </row>
    <row r="26" spans="1:6" ht="12.75">
      <c r="A26" s="3" t="s">
        <v>15</v>
      </c>
      <c r="C26" s="14">
        <f>C18-C25</f>
        <v>500</v>
      </c>
      <c r="D26" s="14">
        <f>D18-D25</f>
        <v>0</v>
      </c>
      <c r="E26" s="14">
        <f>E18-E25</f>
        <v>0</v>
      </c>
      <c r="F26" s="14">
        <f>F18-F25</f>
        <v>0</v>
      </c>
    </row>
    <row r="27" spans="1:6" ht="12.75">
      <c r="A27" s="3" t="s">
        <v>10</v>
      </c>
      <c r="C27" s="14">
        <f>C26*C19</f>
        <v>25000</v>
      </c>
      <c r="D27" s="14">
        <f>D26*D19</f>
        <v>0</v>
      </c>
      <c r="E27" s="14">
        <f>E26*E19</f>
        <v>0</v>
      </c>
      <c r="F27" s="14">
        <f>F26*F19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H1">
      <selection activeCell="J2" sqref="J2"/>
    </sheetView>
  </sheetViews>
  <sheetFormatPr defaultColWidth="9.140625" defaultRowHeight="12.75"/>
  <cols>
    <col min="1" max="1" width="18.8515625" style="0" bestFit="1" customWidth="1"/>
    <col min="2" max="2" width="17.7109375" style="0" customWidth="1"/>
    <col min="3" max="3" width="24.28125" style="0" customWidth="1"/>
    <col min="4" max="4" width="17.7109375" style="0" bestFit="1" customWidth="1"/>
    <col min="5" max="5" width="23.57421875" style="0" bestFit="1" customWidth="1"/>
    <col min="8" max="8" width="18.8515625" style="0" bestFit="1" customWidth="1"/>
    <col min="9" max="9" width="17.7109375" style="0" bestFit="1" customWidth="1"/>
    <col min="10" max="10" width="24.28125" style="0" bestFit="1" customWidth="1"/>
    <col min="11" max="11" width="17.7109375" style="0" bestFit="1" customWidth="1"/>
    <col min="12" max="12" width="21.28125" style="0" bestFit="1" customWidth="1"/>
    <col min="13" max="13" width="7.8515625" style="0" customWidth="1"/>
  </cols>
  <sheetData>
    <row r="1" spans="1:13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6</v>
      </c>
      <c r="M1" s="2" t="s">
        <v>7</v>
      </c>
    </row>
    <row r="2" spans="1:13" ht="12.75">
      <c r="A2">
        <v>1500</v>
      </c>
      <c r="B2">
        <v>1500</v>
      </c>
      <c r="C2">
        <v>2000</v>
      </c>
      <c r="D2">
        <f>A2+B2-C2</f>
        <v>1000</v>
      </c>
      <c r="E2">
        <v>50</v>
      </c>
      <c r="F2">
        <v>55</v>
      </c>
      <c r="H2">
        <f>A2*E2</f>
        <v>75000</v>
      </c>
      <c r="I2">
        <f>F2*B2</f>
        <v>82500</v>
      </c>
      <c r="J2" s="15">
        <f>IF(B2&lt;C2,C2*F2+ABS((C2-B2)*E2),IF(B2&gt;C2,C2*F2+ABS((B2-C2))*E2))</f>
        <v>135000</v>
      </c>
      <c r="K2">
        <f>H2+I2-J2</f>
        <v>22500</v>
      </c>
      <c r="L2">
        <f>K2/D2</f>
        <v>22.5</v>
      </c>
      <c r="M2">
        <v>1</v>
      </c>
    </row>
    <row r="3" spans="1:13" ht="12.75">
      <c r="A3">
        <v>1000</v>
      </c>
      <c r="B3">
        <v>2500</v>
      </c>
      <c r="C3">
        <v>2000</v>
      </c>
      <c r="D3">
        <f>A3+B3-C3</f>
        <v>1500</v>
      </c>
      <c r="E3">
        <f>L2</f>
        <v>22.5</v>
      </c>
      <c r="F3">
        <v>60</v>
      </c>
      <c r="H3">
        <f>A3*E3</f>
        <v>22500</v>
      </c>
      <c r="I3">
        <f>F3*B3</f>
        <v>150000</v>
      </c>
      <c r="J3" s="15">
        <f>IF(B3&lt;C3,C3*F3+ABS((C3-B3)*E3),IF(B3&gt;C3,C3*F3+ABS((B3-C3))*E3))</f>
        <v>131250</v>
      </c>
      <c r="K3">
        <f>H3+I3-J3</f>
        <v>41250</v>
      </c>
      <c r="L3">
        <f>K3/D3</f>
        <v>27.5</v>
      </c>
      <c r="M3">
        <v>2</v>
      </c>
    </row>
    <row r="4" spans="1:13" ht="12.75">
      <c r="A4">
        <v>1500</v>
      </c>
      <c r="B4">
        <v>2500</v>
      </c>
      <c r="C4">
        <v>3500</v>
      </c>
      <c r="D4">
        <f>A4+B4-C4</f>
        <v>500</v>
      </c>
      <c r="E4">
        <f>L3</f>
        <v>27.5</v>
      </c>
      <c r="F4">
        <v>70</v>
      </c>
      <c r="H4">
        <f>A4*E4</f>
        <v>41250</v>
      </c>
      <c r="I4">
        <f>F4*B4</f>
        <v>175000</v>
      </c>
      <c r="J4" s="15">
        <f>IF(B4&lt;C4,C4*F4+ABS((C4-B4)*E4),IF(B4&gt;C4,C4*F4+ABS((B4-C4))*E4))</f>
        <v>272500</v>
      </c>
      <c r="K4" s="1">
        <f>H4+I4-J4</f>
        <v>-56250</v>
      </c>
      <c r="L4">
        <f>K4/D4</f>
        <v>-112.5</v>
      </c>
      <c r="M4">
        <v>3</v>
      </c>
    </row>
    <row r="6" spans="8:10" ht="12.75">
      <c r="H6" s="2" t="s">
        <v>17</v>
      </c>
      <c r="I6" s="2"/>
      <c r="J6" s="2">
        <f>C2*F2+ABS((C2-B2)*E2)</f>
        <v>135000</v>
      </c>
    </row>
    <row r="7" spans="8:10" ht="12.75">
      <c r="H7" s="2" t="s">
        <v>18</v>
      </c>
      <c r="I7" s="2"/>
      <c r="J7" s="2">
        <f>B2*E2+ABS((B2-C2)*F2)</f>
        <v>102500</v>
      </c>
    </row>
    <row r="9" ht="12.75">
      <c r="G9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Лёва</cp:lastModifiedBy>
  <dcterms:created xsi:type="dcterms:W3CDTF">1996-10-08T23:32:33Z</dcterms:created>
  <dcterms:modified xsi:type="dcterms:W3CDTF">2013-01-13T16:40:51Z</dcterms:modified>
  <cp:category/>
  <cp:version/>
  <cp:contentType/>
  <cp:contentStatus/>
</cp:coreProperties>
</file>