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Y3" i="1" l="1"/>
  <c r="Y4" i="1"/>
  <c r="Y5" i="1"/>
  <c r="Y6" i="1"/>
  <c r="Y7" i="1"/>
  <c r="Y8" i="1"/>
  <c r="Y9" i="1"/>
  <c r="Y10" i="1"/>
  <c r="Y11" i="1"/>
  <c r="Y12" i="1"/>
  <c r="Y13" i="1"/>
  <c r="Y2" i="1"/>
  <c r="Z3" i="1"/>
  <c r="Z4" i="1"/>
  <c r="Z5" i="1"/>
  <c r="Z6" i="1"/>
  <c r="Z7" i="1"/>
  <c r="Z8" i="1"/>
  <c r="Z9" i="1"/>
  <c r="Z10" i="1"/>
  <c r="Z11" i="1"/>
  <c r="Z12" i="1"/>
  <c r="Z2" i="1"/>
  <c r="R3" i="1"/>
  <c r="R4" i="1"/>
  <c r="R5" i="1"/>
  <c r="R6" i="1"/>
  <c r="R7" i="1"/>
  <c r="R8" i="1"/>
  <c r="R9" i="1"/>
  <c r="R10" i="1"/>
  <c r="R11" i="1"/>
  <c r="R12" i="1"/>
  <c r="R13" i="1"/>
  <c r="R2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5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5" i="1"/>
  <c r="L198" i="1"/>
  <c r="K198" i="1"/>
  <c r="J198" i="1"/>
  <c r="I198" i="1"/>
  <c r="H198" i="1"/>
  <c r="D198" i="1"/>
  <c r="N32" i="1"/>
  <c r="S31" i="1"/>
  <c r="N31" i="1"/>
  <c r="S30" i="1"/>
  <c r="N30" i="1"/>
  <c r="S29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T12" i="1"/>
  <c r="N12" i="1"/>
  <c r="T11" i="1"/>
  <c r="N11" i="1"/>
  <c r="T10" i="1"/>
  <c r="N10" i="1"/>
  <c r="T9" i="1"/>
  <c r="N9" i="1"/>
  <c r="T8" i="1"/>
  <c r="N8" i="1"/>
  <c r="T7" i="1"/>
  <c r="N7" i="1"/>
  <c r="T6" i="1"/>
  <c r="N6" i="1"/>
  <c r="T5" i="1"/>
  <c r="N5" i="1"/>
  <c r="T4" i="1"/>
  <c r="T3" i="1"/>
  <c r="J3" i="1"/>
  <c r="H3" i="1"/>
  <c r="D3" i="1"/>
  <c r="C3" i="1" s="1"/>
  <c r="C2" i="1" s="1"/>
  <c r="H1" i="1" s="1"/>
  <c r="T2" i="1"/>
  <c r="AB2" i="1" l="1"/>
  <c r="I3" i="1"/>
  <c r="N3" i="1"/>
  <c r="R15" i="1" l="1"/>
  <c r="AB3" i="1"/>
  <c r="AB4" i="1" l="1"/>
  <c r="AB5" i="1" l="1"/>
  <c r="AB6" i="1" l="1"/>
  <c r="AB7" i="1" l="1"/>
  <c r="AB8" i="1" l="1"/>
  <c r="AB9" i="1" l="1"/>
  <c r="AB10" i="1" l="1"/>
  <c r="AB11" i="1" l="1"/>
  <c r="AB12" i="1" l="1"/>
  <c r="S13" i="1"/>
  <c r="Z13" i="1" s="1"/>
  <c r="AB13" i="1" l="1"/>
  <c r="T13" i="1"/>
  <c r="S15" i="1"/>
  <c r="T15" i="1" s="1"/>
  <c r="I1" i="1" s="1"/>
</calcChain>
</file>

<file path=xl/sharedStrings.xml><?xml version="1.0" encoding="utf-8"?>
<sst xmlns="http://schemas.openxmlformats.org/spreadsheetml/2006/main" count="118" uniqueCount="108">
  <si>
    <t>2012_Balansas</t>
  </si>
  <si>
    <t>*</t>
  </si>
  <si>
    <t>DATA</t>
  </si>
  <si>
    <t>S/Faktura</t>
  </si>
  <si>
    <t>Suma 1</t>
  </si>
  <si>
    <t>Suma 2</t>
  </si>
  <si>
    <t>Suma 3</t>
  </si>
  <si>
    <t>Suma 4</t>
  </si>
  <si>
    <t>Balans</t>
  </si>
  <si>
    <t>AD-064472</t>
  </si>
  <si>
    <t>2012,02,02</t>
  </si>
  <si>
    <t>ADVA-001786</t>
  </si>
  <si>
    <t>AD-064992</t>
  </si>
  <si>
    <t>2012,02,15</t>
  </si>
  <si>
    <t>ADVA-001800</t>
  </si>
  <si>
    <t>AD-065714</t>
  </si>
  <si>
    <t>2012,02,29</t>
  </si>
  <si>
    <t>ADVA-002060</t>
  </si>
  <si>
    <t>AD-065780</t>
  </si>
  <si>
    <t>2012,03,14</t>
  </si>
  <si>
    <t>ADVA-002206</t>
  </si>
  <si>
    <t>AD-066029</t>
  </si>
  <si>
    <t>2012,03,28</t>
  </si>
  <si>
    <t>ADVA-002396</t>
  </si>
  <si>
    <t>AD-066203</t>
  </si>
  <si>
    <t>2012,04,11</t>
  </si>
  <si>
    <t>ADVA-002475</t>
  </si>
  <si>
    <t>AD-866225</t>
  </si>
  <si>
    <t>2012,04,25</t>
  </si>
  <si>
    <t>ADVA-002614</t>
  </si>
  <si>
    <t>AD-066527</t>
  </si>
  <si>
    <t>2012,05,16</t>
  </si>
  <si>
    <t>AVDA-002807</t>
  </si>
  <si>
    <t>AD-066744</t>
  </si>
  <si>
    <t>2012,05,23</t>
  </si>
  <si>
    <t>ADVA-002866</t>
  </si>
  <si>
    <t>AD-067128</t>
  </si>
  <si>
    <t>2012,05,30</t>
  </si>
  <si>
    <t>ADVA-002951</t>
  </si>
  <si>
    <t>AD-067140</t>
  </si>
  <si>
    <t>2012,06,06</t>
  </si>
  <si>
    <t>ADVA-002999</t>
  </si>
  <si>
    <t>AD-067280</t>
  </si>
  <si>
    <t>2012,06,13</t>
  </si>
  <si>
    <t>ADVA-003251</t>
  </si>
  <si>
    <t>AD-067428</t>
  </si>
  <si>
    <t>2012,06,20</t>
  </si>
  <si>
    <t>ADVA-003317</t>
  </si>
  <si>
    <t>AD-067558</t>
  </si>
  <si>
    <t>2012,06,27</t>
  </si>
  <si>
    <t>ADVA-003426</t>
  </si>
  <si>
    <t>AD-067670</t>
  </si>
  <si>
    <t>2012,07,04</t>
  </si>
  <si>
    <t>ADVA-003439</t>
  </si>
  <si>
    <t>AD-067811</t>
  </si>
  <si>
    <t>2012,07,11</t>
  </si>
  <si>
    <t>AVDA-003501</t>
  </si>
  <si>
    <t>AD-067900</t>
  </si>
  <si>
    <t>2012,07,18</t>
  </si>
  <si>
    <t>ADVA-003585</t>
  </si>
  <si>
    <t>AD-068044</t>
  </si>
  <si>
    <t>2012,07,25</t>
  </si>
  <si>
    <t>ADVA-003631</t>
  </si>
  <si>
    <t>AD-068138</t>
  </si>
  <si>
    <t>ADVA-003767</t>
  </si>
  <si>
    <t>AD-068267</t>
  </si>
  <si>
    <t>2012,08,08</t>
  </si>
  <si>
    <t>ADVA-003903</t>
  </si>
  <si>
    <t>AD-068418</t>
  </si>
  <si>
    <t>2012,08,29</t>
  </si>
  <si>
    <t>ADVA-004554</t>
  </si>
  <si>
    <t>AD-068727</t>
  </si>
  <si>
    <t>2012,09,12</t>
  </si>
  <si>
    <t>2012,09,05</t>
  </si>
  <si>
    <t>ADVA-004617</t>
  </si>
  <si>
    <t>AD-068886</t>
  </si>
  <si>
    <t>ADVA-004695</t>
  </si>
  <si>
    <t>AD-069048</t>
  </si>
  <si>
    <t>2012,10,03</t>
  </si>
  <si>
    <t>ADVA-004202</t>
  </si>
  <si>
    <t>2012,10,14</t>
  </si>
  <si>
    <t>AD-069372</t>
  </si>
  <si>
    <t>2012,10,10</t>
  </si>
  <si>
    <t>ADVA-004258</t>
  </si>
  <si>
    <t>2012,10,21</t>
  </si>
  <si>
    <t>AD-069384</t>
  </si>
  <si>
    <t>2012,10,17</t>
  </si>
  <si>
    <t>ADVA-004321</t>
  </si>
  <si>
    <t>2012,11,04</t>
  </si>
  <si>
    <t>AD-069556</t>
  </si>
  <si>
    <t>2012,10,30</t>
  </si>
  <si>
    <t>ADVA-004363</t>
  </si>
  <si>
    <t>2012,11,09</t>
  </si>
  <si>
    <t>AD-069630</t>
  </si>
  <si>
    <t>2012,12,12</t>
  </si>
  <si>
    <t>ADVA-005203</t>
  </si>
  <si>
    <t>Получ.</t>
  </si>
  <si>
    <t xml:space="preserve"> Оплач</t>
  </si>
  <si>
    <t>Баланс</t>
  </si>
  <si>
    <t>Получ. 2012</t>
  </si>
  <si>
    <t>2011 долг</t>
  </si>
  <si>
    <t>Итого:</t>
  </si>
  <si>
    <t>Опл. До</t>
  </si>
  <si>
    <t xml:space="preserve">N: ордера </t>
  </si>
  <si>
    <t>сумма ордера</t>
  </si>
  <si>
    <t>сумма</t>
  </si>
  <si>
    <t>Месяц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</si>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</sst>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;[Red]\-0.00\ "/>
    <numFmt numFmtId="165" formatCode="yyyy/mm/dd;@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0" xfId="0" applyBorder="1"/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center"/>
    </xf>
    <xf numFmtId="164" fontId="0" fillId="0" borderId="0" xfId="0" applyNumberFormat="1" applyFill="1" applyBorder="1"/>
    <xf numFmtId="164" fontId="1" fillId="2" borderId="0" xfId="0" applyNumberFormat="1" applyFont="1" applyFill="1" applyAlignment="1">
      <alignment horizontal="center"/>
    </xf>
    <xf numFmtId="164" fontId="1" fillId="0" borderId="0" xfId="0" applyNumberFormat="1" applyFont="1"/>
    <xf numFmtId="164" fontId="1" fillId="3" borderId="0" xfId="0" applyNumberFormat="1" applyFont="1" applyFill="1"/>
    <xf numFmtId="164" fontId="0" fillId="4" borderId="0" xfId="0" applyNumberFormat="1" applyFill="1"/>
    <xf numFmtId="164" fontId="1" fillId="0" borderId="3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0" fillId="0" borderId="7" xfId="0" applyNumberFormat="1" applyFill="1" applyBorder="1"/>
    <xf numFmtId="164" fontId="0" fillId="0" borderId="9" xfId="0" applyNumberFormat="1" applyFill="1" applyBorder="1"/>
    <xf numFmtId="164" fontId="0" fillId="0" borderId="10" xfId="0" applyNumberFormat="1" applyFill="1" applyBorder="1"/>
    <xf numFmtId="164" fontId="0" fillId="5" borderId="0" xfId="0" applyNumberFormat="1" applyFill="1" applyBorder="1"/>
    <xf numFmtId="164" fontId="0" fillId="5" borderId="0" xfId="0" applyNumberFormat="1" applyFill="1"/>
    <xf numFmtId="164" fontId="0" fillId="6" borderId="0" xfId="0" applyNumberFormat="1" applyFill="1"/>
    <xf numFmtId="164" fontId="0" fillId="0" borderId="0" xfId="0" applyNumberFormat="1" applyBorder="1"/>
    <xf numFmtId="164" fontId="0" fillId="6" borderId="0" xfId="0" applyNumberFormat="1" applyFill="1" applyBorder="1"/>
    <xf numFmtId="164" fontId="0" fillId="7" borderId="0" xfId="0" applyNumberFormat="1" applyFill="1"/>
    <xf numFmtId="164" fontId="0" fillId="7" borderId="0" xfId="0" applyNumberFormat="1" applyFill="1" applyBorder="1"/>
    <xf numFmtId="164" fontId="0" fillId="8" borderId="0" xfId="0" applyNumberFormat="1" applyFill="1"/>
    <xf numFmtId="164" fontId="0" fillId="0" borderId="2" xfId="0" applyNumberFormat="1" applyBorder="1"/>
    <xf numFmtId="164" fontId="0" fillId="8" borderId="0" xfId="0" applyNumberFormat="1" applyFill="1" applyBorder="1"/>
    <xf numFmtId="164" fontId="0" fillId="9" borderId="0" xfId="0" applyNumberFormat="1" applyFill="1"/>
    <xf numFmtId="164" fontId="0" fillId="9" borderId="0" xfId="0" applyNumberFormat="1" applyFill="1" applyBorder="1"/>
    <xf numFmtId="164" fontId="0" fillId="10" borderId="0" xfId="0" applyNumberFormat="1" applyFill="1"/>
    <xf numFmtId="164" fontId="0" fillId="10" borderId="0" xfId="0" applyNumberFormat="1" applyFill="1" applyBorder="1"/>
    <xf numFmtId="164" fontId="0" fillId="3" borderId="0" xfId="0" applyNumberFormat="1" applyFill="1"/>
    <xf numFmtId="164" fontId="0" fillId="3" borderId="0" xfId="0" applyNumberFormat="1" applyFill="1" applyBorder="1"/>
    <xf numFmtId="164" fontId="0" fillId="11" borderId="0" xfId="0" applyNumberFormat="1" applyFill="1"/>
    <xf numFmtId="164" fontId="0" fillId="11" borderId="0" xfId="0" applyNumberFormat="1" applyFill="1" applyBorder="1"/>
    <xf numFmtId="164" fontId="0" fillId="0" borderId="7" xfId="0" applyNumberFormat="1" applyBorder="1"/>
    <xf numFmtId="164" fontId="0" fillId="12" borderId="0" xfId="0" applyNumberFormat="1" applyFill="1"/>
    <xf numFmtId="164" fontId="0" fillId="12" borderId="0" xfId="0" applyNumberFormat="1" applyFill="1" applyBorder="1"/>
    <xf numFmtId="164" fontId="0" fillId="0" borderId="12" xfId="0" applyNumberFormat="1" applyBorder="1"/>
    <xf numFmtId="164" fontId="0" fillId="2" borderId="0" xfId="0" applyNumberFormat="1" applyFill="1"/>
    <xf numFmtId="164" fontId="0" fillId="2" borderId="0" xfId="0" applyNumberFormat="1" applyFill="1" applyBorder="1"/>
    <xf numFmtId="164" fontId="0" fillId="13" borderId="0" xfId="0" applyNumberFormat="1" applyFill="1"/>
    <xf numFmtId="164" fontId="0" fillId="13" borderId="0" xfId="0" applyNumberFormat="1" applyFill="1" applyBorder="1"/>
    <xf numFmtId="164" fontId="0" fillId="14" borderId="0" xfId="0" applyNumberFormat="1" applyFill="1"/>
    <xf numFmtId="0" fontId="0" fillId="12" borderId="0" xfId="0" applyFill="1"/>
    <xf numFmtId="164" fontId="0" fillId="14" borderId="0" xfId="0" applyNumberFormat="1" applyFill="1" applyBorder="1"/>
    <xf numFmtId="0" fontId="0" fillId="10" borderId="0" xfId="0" applyFill="1"/>
    <xf numFmtId="164" fontId="0" fillId="15" borderId="0" xfId="0" applyNumberFormat="1" applyFill="1"/>
    <xf numFmtId="0" fontId="0" fillId="15" borderId="0" xfId="0" applyFill="1"/>
    <xf numFmtId="164" fontId="0" fillId="16" borderId="0" xfId="0" applyNumberFormat="1" applyFill="1"/>
    <xf numFmtId="0" fontId="0" fillId="16" borderId="0" xfId="0" applyFill="1"/>
    <xf numFmtId="164" fontId="0" fillId="0" borderId="2" xfId="0" applyNumberFormat="1" applyFill="1" applyBorder="1"/>
    <xf numFmtId="0" fontId="0" fillId="3" borderId="0" xfId="0" applyFill="1"/>
    <xf numFmtId="164" fontId="0" fillId="17" borderId="0" xfId="0" applyNumberFormat="1" applyFill="1"/>
    <xf numFmtId="0" fontId="0" fillId="8" borderId="0" xfId="0" applyFill="1"/>
    <xf numFmtId="164" fontId="0" fillId="18" borderId="0" xfId="0" applyNumberFormat="1" applyFill="1"/>
    <xf numFmtId="0" fontId="0" fillId="0" borderId="1" xfId="0" applyBorder="1"/>
    <xf numFmtId="0" fontId="0" fillId="17" borderId="0" xfId="0" applyFill="1"/>
    <xf numFmtId="164" fontId="0" fillId="19" borderId="0" xfId="0" applyNumberFormat="1" applyFill="1"/>
    <xf numFmtId="0" fontId="0" fillId="0" borderId="1" xfId="0" applyFill="1" applyBorder="1"/>
    <xf numFmtId="0" fontId="0" fillId="9" borderId="0" xfId="0" applyFill="1"/>
    <xf numFmtId="0" fontId="0" fillId="18" borderId="0" xfId="0" applyFill="1"/>
    <xf numFmtId="0" fontId="0" fillId="19" borderId="0" xfId="0" applyFill="1"/>
    <xf numFmtId="0" fontId="0" fillId="0" borderId="9" xfId="0" applyBorder="1"/>
    <xf numFmtId="164" fontId="0" fillId="0" borderId="9" xfId="0" applyNumberFormat="1" applyBorder="1"/>
    <xf numFmtId="165" fontId="0" fillId="0" borderId="0" xfId="0" applyNumberFormat="1" applyAlignment="1">
      <alignment horizontal="left"/>
    </xf>
    <xf numFmtId="165" fontId="0" fillId="0" borderId="0" xfId="0" applyNumberFormat="1"/>
    <xf numFmtId="165" fontId="1" fillId="0" borderId="3" xfId="0" applyNumberFormat="1" applyFont="1" applyBorder="1" applyAlignment="1">
      <alignment horizontal="center"/>
    </xf>
    <xf numFmtId="165" fontId="0" fillId="0" borderId="9" xfId="0" applyNumberFormat="1" applyFill="1" applyBorder="1"/>
    <xf numFmtId="165" fontId="0" fillId="0" borderId="2" xfId="0" applyNumberFormat="1" applyBorder="1"/>
    <xf numFmtId="165" fontId="0" fillId="0" borderId="0" xfId="0" applyNumberFormat="1" applyFill="1"/>
    <xf numFmtId="165" fontId="0" fillId="0" borderId="0" xfId="0" applyNumberFormat="1" applyFill="1" applyBorder="1"/>
    <xf numFmtId="165" fontId="0" fillId="0" borderId="2" xfId="0" applyNumberFormat="1" applyFill="1" applyBorder="1"/>
    <xf numFmtId="165" fontId="0" fillId="0" borderId="9" xfId="0" applyNumberFormat="1" applyBorder="1"/>
    <xf numFmtId="165" fontId="0" fillId="0" borderId="0" xfId="0" applyNumberFormat="1" applyBorder="1"/>
    <xf numFmtId="165" fontId="1" fillId="0" borderId="4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0" fillId="5" borderId="0" xfId="0" applyNumberFormat="1" applyFill="1" applyBorder="1"/>
    <xf numFmtId="165" fontId="0" fillId="6" borderId="0" xfId="0" applyNumberFormat="1" applyFill="1" applyBorder="1"/>
    <xf numFmtId="165" fontId="0" fillId="7" borderId="0" xfId="0" applyNumberFormat="1" applyFill="1" applyBorder="1"/>
    <xf numFmtId="165" fontId="0" fillId="8" borderId="0" xfId="0" applyNumberFormat="1" applyFill="1" applyBorder="1"/>
    <xf numFmtId="165" fontId="0" fillId="9" borderId="0" xfId="0" applyNumberFormat="1" applyFill="1" applyBorder="1"/>
    <xf numFmtId="165" fontId="0" fillId="10" borderId="0" xfId="0" applyNumberFormat="1" applyFill="1" applyBorder="1"/>
    <xf numFmtId="165" fontId="0" fillId="3" borderId="0" xfId="0" applyNumberFormat="1" applyFill="1" applyBorder="1"/>
    <xf numFmtId="165" fontId="0" fillId="11" borderId="0" xfId="0" applyNumberFormat="1" applyFill="1" applyBorder="1"/>
    <xf numFmtId="165" fontId="0" fillId="12" borderId="0" xfId="0" applyNumberFormat="1" applyFill="1" applyBorder="1"/>
    <xf numFmtId="165" fontId="0" fillId="2" borderId="0" xfId="0" applyNumberFormat="1" applyFill="1" applyBorder="1"/>
    <xf numFmtId="165" fontId="0" fillId="13" borderId="0" xfId="0" applyNumberFormat="1" applyFill="1" applyBorder="1"/>
    <xf numFmtId="165" fontId="0" fillId="14" borderId="0" xfId="0" applyNumberFormat="1" applyFill="1" applyBorder="1"/>
    <xf numFmtId="165" fontId="0" fillId="10" borderId="0" xfId="0" applyNumberFormat="1" applyFill="1"/>
    <xf numFmtId="165" fontId="0" fillId="15" borderId="0" xfId="0" applyNumberFormat="1" applyFill="1" applyBorder="1"/>
    <xf numFmtId="165" fontId="0" fillId="16" borderId="0" xfId="0" applyNumberFormat="1" applyFill="1" applyBorder="1"/>
    <xf numFmtId="165" fontId="0" fillId="17" borderId="0" xfId="0" applyNumberFormat="1" applyFill="1" applyBorder="1"/>
    <xf numFmtId="165" fontId="0" fillId="18" borderId="0" xfId="0" applyNumberFormat="1" applyFill="1" applyBorder="1"/>
    <xf numFmtId="165" fontId="0" fillId="19" borderId="0" xfId="0" applyNumberFormat="1" applyFill="1" applyBorder="1"/>
    <xf numFmtId="164" fontId="2" fillId="0" borderId="0" xfId="0" applyNumberFormat="1" applyFont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11" xfId="0" applyNumberFormat="1" applyFill="1" applyBorder="1" applyAlignment="1">
      <alignment horizontal="center"/>
    </xf>
    <xf numFmtId="165" fontId="3" fillId="0" borderId="0" xfId="0" applyNumberFormat="1" applyFont="1" applyAlignment="1">
      <alignment horizontal="left"/>
    </xf>
    <xf numFmtId="165" fontId="1" fillId="20" borderId="3" xfId="0" applyNumberFormat="1" applyFont="1" applyFill="1" applyBorder="1" applyAlignment="1">
      <alignment horizontal="center"/>
    </xf>
    <xf numFmtId="0" fontId="0" fillId="20" borderId="0" xfId="0" applyNumberFormat="1" applyFill="1" applyBorder="1"/>
    <xf numFmtId="164" fontId="0" fillId="20" borderId="1" xfId="0" applyNumberFormat="1" applyFill="1" applyBorder="1"/>
    <xf numFmtId="164" fontId="0" fillId="20" borderId="0" xfId="0" applyNumberFormat="1" applyFill="1"/>
    <xf numFmtId="164" fontId="0" fillId="21" borderId="1" xfId="0" applyNumberFormat="1" applyFill="1" applyBorder="1"/>
    <xf numFmtId="164" fontId="1" fillId="20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8"/>
  <sheetViews>
    <sheetView tabSelected="1" topLeftCell="F1" workbookViewId="0">
      <selection activeCell="P21" sqref="P21"/>
    </sheetView>
  </sheetViews>
  <sheetFormatPr defaultRowHeight="15" x14ac:dyDescent="0.25"/>
  <cols>
    <col min="1" max="2" width="10.28515625" style="67" customWidth="1"/>
    <col min="3" max="3" width="17.7109375" customWidth="1"/>
    <col min="4" max="4" width="11.42578125" style="2" customWidth="1"/>
    <col min="5" max="5" width="11.85546875" style="102" customWidth="1"/>
    <col min="6" max="6" width="10" style="75" customWidth="1"/>
    <col min="7" max="7" width="14.7109375" customWidth="1"/>
    <col min="8" max="8" width="15.28515625" style="2" customWidth="1"/>
    <col min="9" max="13" width="9.140625" style="2"/>
    <col min="14" max="14" width="9.7109375" style="2" bestFit="1" customWidth="1"/>
    <col min="15" max="15" width="9.7109375" customWidth="1"/>
    <col min="16" max="16" width="6.85546875" customWidth="1"/>
    <col min="17" max="17" width="11" style="2" customWidth="1"/>
    <col min="18" max="18" width="18" customWidth="1"/>
    <col min="21" max="21" width="5.5703125" customWidth="1"/>
    <col min="23" max="23" width="3.5703125" customWidth="1"/>
    <col min="25" max="26" width="12.7109375" customWidth="1"/>
    <col min="27" max="27" width="3.140625" customWidth="1"/>
    <col min="28" max="28" width="15.28515625" customWidth="1"/>
  </cols>
  <sheetData>
    <row r="1" spans="1:28" x14ac:dyDescent="0.25">
      <c r="A1" s="66"/>
      <c r="B1" s="66" t="s">
        <v>100</v>
      </c>
      <c r="C1" s="1">
        <v>846.69</v>
      </c>
      <c r="E1" s="97"/>
      <c r="G1" t="s">
        <v>0</v>
      </c>
      <c r="H1" s="2">
        <f>H3-C2</f>
        <v>174.21999999999844</v>
      </c>
      <c r="I1" s="2">
        <f>H1-T15</f>
        <v>174.21999999999844</v>
      </c>
      <c r="Q1"/>
      <c r="R1" s="1" t="s">
        <v>96</v>
      </c>
      <c r="S1" s="4" t="s">
        <v>97</v>
      </c>
      <c r="T1" s="96" t="s">
        <v>98</v>
      </c>
    </row>
    <row r="2" spans="1:28" x14ac:dyDescent="0.25">
      <c r="A2" s="105"/>
      <c r="B2" s="105" t="s">
        <v>99</v>
      </c>
      <c r="C2" s="4">
        <f>C3-C1</f>
        <v>7312.7000000000025</v>
      </c>
      <c r="E2" s="97"/>
      <c r="Q2" s="5">
        <v>1</v>
      </c>
      <c r="R2" s="108">
        <f>SUMIF($A$5:$A$32,Q2,$D$5:$D$32)</f>
        <v>0</v>
      </c>
      <c r="S2" s="110">
        <v>0</v>
      </c>
      <c r="T2" s="6">
        <f t="shared" ref="T2:T13" si="0">S2-R2</f>
        <v>0</v>
      </c>
      <c r="U2" s="7" t="s">
        <v>1</v>
      </c>
      <c r="V2" s="8">
        <v>846.69</v>
      </c>
      <c r="X2" s="5">
        <v>1</v>
      </c>
      <c r="Y2" s="109">
        <f>SUM(R$2:R2)</f>
        <v>0</v>
      </c>
      <c r="Z2" s="109">
        <f>SUM(S$2:S2)</f>
        <v>0</v>
      </c>
      <c r="AB2" s="2">
        <f t="shared" ref="AB2:AB10" si="1">Z2-Y2</f>
        <v>0</v>
      </c>
    </row>
    <row r="3" spans="1:28" x14ac:dyDescent="0.25">
      <c r="B3" s="67" t="s">
        <v>101</v>
      </c>
      <c r="C3" s="9">
        <f>D3</f>
        <v>8159.3900000000021</v>
      </c>
      <c r="D3" s="10">
        <f>D198</f>
        <v>8159.3900000000021</v>
      </c>
      <c r="E3" s="98"/>
      <c r="F3" s="70"/>
      <c r="H3" s="11">
        <f>H198</f>
        <v>7486.920000000001</v>
      </c>
      <c r="I3" s="2">
        <f>J3-H3</f>
        <v>0</v>
      </c>
      <c r="J3" s="10">
        <f>I198+J198+K198+L198</f>
        <v>7486.920000000001</v>
      </c>
      <c r="N3" s="12">
        <f>H3-C3</f>
        <v>-672.47000000000116</v>
      </c>
      <c r="Q3" s="5">
        <v>2</v>
      </c>
      <c r="R3" s="108">
        <f t="shared" ref="R3:R12" si="2">SUMIF($A$5:$A$32,Q3,$M$5:$M$32)</f>
        <v>612.04999999999995</v>
      </c>
      <c r="S3" s="110">
        <v>846.69</v>
      </c>
      <c r="T3" s="6">
        <f t="shared" si="0"/>
        <v>234.6400000000001</v>
      </c>
      <c r="U3" s="7" t="s">
        <v>1</v>
      </c>
      <c r="V3" s="3"/>
      <c r="X3" s="5">
        <v>2</v>
      </c>
      <c r="Y3" s="109">
        <f>SUM(R$2:R3)</f>
        <v>612.04999999999995</v>
      </c>
      <c r="Z3" s="109">
        <f>SUM(S$2:S3)</f>
        <v>846.69</v>
      </c>
      <c r="AB3" s="2">
        <f t="shared" si="1"/>
        <v>234.6400000000001</v>
      </c>
    </row>
    <row r="4" spans="1:28" ht="15.75" thickBot="1" x14ac:dyDescent="0.3">
      <c r="A4" s="106" t="s">
        <v>106</v>
      </c>
      <c r="B4" s="68" t="s">
        <v>2</v>
      </c>
      <c r="C4" s="13" t="s">
        <v>3</v>
      </c>
      <c r="D4" s="13" t="s">
        <v>105</v>
      </c>
      <c r="E4" s="76" t="s">
        <v>102</v>
      </c>
      <c r="F4" s="77" t="s">
        <v>2</v>
      </c>
      <c r="G4" s="14" t="s">
        <v>103</v>
      </c>
      <c r="H4" s="13" t="s">
        <v>104</v>
      </c>
      <c r="I4" s="13" t="s">
        <v>4</v>
      </c>
      <c r="J4" s="13" t="s">
        <v>5</v>
      </c>
      <c r="K4" s="13" t="s">
        <v>6</v>
      </c>
      <c r="L4" s="13" t="s">
        <v>7</v>
      </c>
      <c r="M4" s="111" t="s">
        <v>107</v>
      </c>
      <c r="N4" s="13" t="s">
        <v>8</v>
      </c>
      <c r="Q4" s="5">
        <v>3</v>
      </c>
      <c r="R4" s="108">
        <f t="shared" si="2"/>
        <v>506.6</v>
      </c>
      <c r="S4" s="110">
        <v>438.15</v>
      </c>
      <c r="T4" s="6">
        <f t="shared" si="0"/>
        <v>-68.450000000000045</v>
      </c>
      <c r="U4" s="7" t="s">
        <v>1</v>
      </c>
      <c r="V4" s="8">
        <v>680.5</v>
      </c>
      <c r="X4" s="5">
        <v>3</v>
      </c>
      <c r="Y4" s="109">
        <f>SUM(R$2:R4)</f>
        <v>1118.6500000000001</v>
      </c>
      <c r="Z4" s="109">
        <f>SUM(S$2:S4)</f>
        <v>1284.8400000000001</v>
      </c>
      <c r="AB4" s="2">
        <f t="shared" si="1"/>
        <v>166.19000000000005</v>
      </c>
    </row>
    <row r="5" spans="1:28" x14ac:dyDescent="0.25">
      <c r="A5" s="107">
        <f>MONTH(B5)</f>
        <v>11</v>
      </c>
      <c r="B5" s="72">
        <v>40856</v>
      </c>
      <c r="C5" s="8" t="s">
        <v>9</v>
      </c>
      <c r="D5" s="15">
        <v>401.01</v>
      </c>
      <c r="E5" s="99">
        <f>B5+15</f>
        <v>40871</v>
      </c>
      <c r="F5" s="72" t="s">
        <v>10</v>
      </c>
      <c r="G5" s="8" t="s">
        <v>11</v>
      </c>
      <c r="H5" s="2">
        <v>401.01</v>
      </c>
      <c r="I5" s="2">
        <v>401.01</v>
      </c>
      <c r="M5" s="109">
        <f>SUM(I5:L5)</f>
        <v>401.01</v>
      </c>
      <c r="N5" s="2">
        <f>L5+K5+J5+I5-D5</f>
        <v>0</v>
      </c>
      <c r="Q5" s="5">
        <v>4</v>
      </c>
      <c r="R5" s="108">
        <f t="shared" si="2"/>
        <v>493.70000000000005</v>
      </c>
      <c r="S5" s="110">
        <v>570.5</v>
      </c>
      <c r="T5" s="6">
        <f t="shared" si="0"/>
        <v>76.799999999999955</v>
      </c>
      <c r="U5" s="7" t="s">
        <v>1</v>
      </c>
      <c r="V5" s="8">
        <v>603.70000000000005</v>
      </c>
      <c r="X5" s="5">
        <v>4</v>
      </c>
      <c r="Y5" s="109">
        <f>SUM(R$2:R5)</f>
        <v>1612.3500000000001</v>
      </c>
      <c r="Z5" s="109">
        <f>SUM(S$2:S5)</f>
        <v>1855.3400000000001</v>
      </c>
      <c r="AB5" s="2">
        <f t="shared" si="1"/>
        <v>242.99</v>
      </c>
    </row>
    <row r="6" spans="1:28" ht="15.75" thickBot="1" x14ac:dyDescent="0.3">
      <c r="A6" s="107">
        <f t="shared" ref="A6:A32" si="3">MONTH(B6)</f>
        <v>12</v>
      </c>
      <c r="B6" s="69">
        <v>40891</v>
      </c>
      <c r="C6" s="16" t="s">
        <v>12</v>
      </c>
      <c r="D6" s="17">
        <v>445.68</v>
      </c>
      <c r="E6" s="103">
        <f t="shared" ref="E6:E32" si="4">B6+15</f>
        <v>40906</v>
      </c>
      <c r="F6" s="78" t="s">
        <v>13</v>
      </c>
      <c r="G6" s="18" t="s">
        <v>14</v>
      </c>
      <c r="H6" s="19">
        <v>345.68</v>
      </c>
      <c r="I6" s="19">
        <v>345.68</v>
      </c>
      <c r="J6" s="20">
        <v>100</v>
      </c>
      <c r="M6" s="109">
        <f t="shared" ref="M6:M32" si="5">SUM(I6:L6)</f>
        <v>445.68</v>
      </c>
      <c r="N6" s="2">
        <f t="shared" ref="N6:N32" si="6">L6+K6+J6+I6-D6</f>
        <v>0</v>
      </c>
      <c r="P6" s="1"/>
      <c r="Q6" s="5">
        <v>5</v>
      </c>
      <c r="R6" s="108">
        <f t="shared" si="2"/>
        <v>980.5</v>
      </c>
      <c r="S6" s="110">
        <v>808.52</v>
      </c>
      <c r="T6" s="6">
        <f t="shared" si="0"/>
        <v>-171.98000000000002</v>
      </c>
      <c r="U6" s="7" t="s">
        <v>1</v>
      </c>
      <c r="V6" s="8">
        <v>775.68</v>
      </c>
      <c r="X6" s="5">
        <v>5</v>
      </c>
      <c r="Y6" s="109">
        <f>SUM(R$2:R6)</f>
        <v>2592.8500000000004</v>
      </c>
      <c r="Z6" s="109">
        <f>SUM(S$2:S6)</f>
        <v>2663.86</v>
      </c>
      <c r="AB6" s="2">
        <f t="shared" si="1"/>
        <v>71.009999999999764</v>
      </c>
    </row>
    <row r="7" spans="1:28" x14ac:dyDescent="0.25">
      <c r="A7" s="107">
        <f t="shared" si="3"/>
        <v>2</v>
      </c>
      <c r="B7" s="67">
        <v>40940</v>
      </c>
      <c r="C7" s="2" t="s">
        <v>15</v>
      </c>
      <c r="D7" s="21">
        <v>164.81</v>
      </c>
      <c r="E7" s="99">
        <f t="shared" si="4"/>
        <v>40955</v>
      </c>
      <c r="F7" s="79" t="s">
        <v>16</v>
      </c>
      <c r="G7" s="22" t="s">
        <v>17</v>
      </c>
      <c r="H7" s="20">
        <v>100</v>
      </c>
      <c r="I7" s="23">
        <v>164.81</v>
      </c>
      <c r="M7" s="109">
        <f t="shared" si="5"/>
        <v>164.81</v>
      </c>
      <c r="N7" s="2">
        <f t="shared" si="6"/>
        <v>0</v>
      </c>
      <c r="Q7" s="5">
        <v>6</v>
      </c>
      <c r="R7" s="108">
        <f t="shared" si="2"/>
        <v>1266.06</v>
      </c>
      <c r="S7" s="110">
        <v>1036.8599999999999</v>
      </c>
      <c r="T7" s="6">
        <f t="shared" si="0"/>
        <v>-229.20000000000005</v>
      </c>
      <c r="U7" s="7" t="s">
        <v>1</v>
      </c>
      <c r="V7" s="8">
        <v>1004.88</v>
      </c>
      <c r="X7" s="5">
        <v>6</v>
      </c>
      <c r="Y7" s="109">
        <f>SUM(R$2:R7)</f>
        <v>3858.9100000000003</v>
      </c>
      <c r="Z7" s="109">
        <f>SUM(S$2:S7)</f>
        <v>3700.7200000000003</v>
      </c>
      <c r="AB7" s="2">
        <f t="shared" si="1"/>
        <v>-158.19000000000005</v>
      </c>
    </row>
    <row r="8" spans="1:28" x14ac:dyDescent="0.25">
      <c r="A8" s="107">
        <f t="shared" si="3"/>
        <v>2</v>
      </c>
      <c r="B8" s="67">
        <v>40954</v>
      </c>
      <c r="C8" s="2" t="s">
        <v>18</v>
      </c>
      <c r="D8" s="21">
        <v>273.33999999999997</v>
      </c>
      <c r="E8" s="99">
        <f t="shared" si="4"/>
        <v>40969</v>
      </c>
      <c r="F8" s="80" t="s">
        <v>19</v>
      </c>
      <c r="G8" s="24" t="s">
        <v>20</v>
      </c>
      <c r="H8" s="23">
        <v>164.81</v>
      </c>
      <c r="I8" s="25">
        <v>273.33999999999997</v>
      </c>
      <c r="M8" s="109">
        <f t="shared" si="5"/>
        <v>273.33999999999997</v>
      </c>
      <c r="N8" s="2">
        <f t="shared" si="6"/>
        <v>0</v>
      </c>
      <c r="Q8" s="5">
        <v>7</v>
      </c>
      <c r="R8" s="108">
        <f t="shared" si="2"/>
        <v>1246.42</v>
      </c>
      <c r="S8" s="110">
        <v>1361.03</v>
      </c>
      <c r="T8" s="6">
        <f t="shared" si="0"/>
        <v>114.6099999999999</v>
      </c>
      <c r="U8" s="7" t="s">
        <v>1</v>
      </c>
      <c r="V8" s="8">
        <v>890.27</v>
      </c>
      <c r="X8" s="5">
        <v>7</v>
      </c>
      <c r="Y8" s="109">
        <f>SUM(R$2:R8)</f>
        <v>5105.33</v>
      </c>
      <c r="Z8" s="109">
        <f>SUM(S$2:S8)</f>
        <v>5061.75</v>
      </c>
      <c r="AB8" s="2">
        <f t="shared" si="1"/>
        <v>-43.579999999999927</v>
      </c>
    </row>
    <row r="9" spans="1:28" x14ac:dyDescent="0.25">
      <c r="A9" s="107">
        <f t="shared" si="3"/>
        <v>2</v>
      </c>
      <c r="B9" s="70">
        <v>40968</v>
      </c>
      <c r="C9" s="26" t="s">
        <v>21</v>
      </c>
      <c r="D9" s="26">
        <v>173.9</v>
      </c>
      <c r="E9" s="104">
        <f t="shared" si="4"/>
        <v>40983</v>
      </c>
      <c r="F9" s="81" t="s">
        <v>22</v>
      </c>
      <c r="G9" s="27" t="s">
        <v>23</v>
      </c>
      <c r="H9" s="25">
        <v>273.33999999999997</v>
      </c>
      <c r="I9" s="28">
        <v>173.9</v>
      </c>
      <c r="M9" s="109">
        <f t="shared" si="5"/>
        <v>173.9</v>
      </c>
      <c r="N9" s="2">
        <f t="shared" si="6"/>
        <v>0</v>
      </c>
      <c r="Q9" s="5">
        <v>8</v>
      </c>
      <c r="R9" s="108">
        <f t="shared" si="2"/>
        <v>693.52</v>
      </c>
      <c r="S9" s="110">
        <v>659.75</v>
      </c>
      <c r="T9" s="6">
        <f t="shared" si="0"/>
        <v>-33.769999999999982</v>
      </c>
      <c r="U9" s="7" t="s">
        <v>1</v>
      </c>
      <c r="V9" s="8">
        <v>924.04</v>
      </c>
      <c r="X9" s="5">
        <v>8</v>
      </c>
      <c r="Y9" s="109">
        <f>SUM(R$2:R9)</f>
        <v>5798.85</v>
      </c>
      <c r="Z9" s="109">
        <f>SUM(S$2:S9)</f>
        <v>5721.5</v>
      </c>
      <c r="AB9" s="2">
        <f t="shared" si="1"/>
        <v>-77.350000000000364</v>
      </c>
    </row>
    <row r="10" spans="1:28" x14ac:dyDescent="0.25">
      <c r="A10" s="107">
        <f t="shared" si="3"/>
        <v>3</v>
      </c>
      <c r="B10" s="67">
        <v>40982</v>
      </c>
      <c r="C10" s="2" t="s">
        <v>24</v>
      </c>
      <c r="D10" s="21">
        <v>191.48</v>
      </c>
      <c r="E10" s="99">
        <f t="shared" si="4"/>
        <v>40997</v>
      </c>
      <c r="F10" s="82" t="s">
        <v>25</v>
      </c>
      <c r="G10" s="29" t="s">
        <v>26</v>
      </c>
      <c r="H10" s="28">
        <v>255.38</v>
      </c>
      <c r="I10" s="28">
        <v>81.48</v>
      </c>
      <c r="J10" s="30">
        <v>110</v>
      </c>
      <c r="M10" s="109">
        <f t="shared" si="5"/>
        <v>191.48000000000002</v>
      </c>
      <c r="N10" s="2">
        <f t="shared" si="6"/>
        <v>0</v>
      </c>
      <c r="Q10" s="5">
        <v>9</v>
      </c>
      <c r="R10" s="108">
        <f t="shared" si="2"/>
        <v>507.7</v>
      </c>
      <c r="S10" s="110">
        <v>523.66</v>
      </c>
      <c r="T10" s="6">
        <f t="shared" si="0"/>
        <v>15.95999999999998</v>
      </c>
      <c r="U10" s="7" t="s">
        <v>1</v>
      </c>
      <c r="V10" s="8">
        <v>908.08</v>
      </c>
      <c r="X10" s="5">
        <v>9</v>
      </c>
      <c r="Y10" s="109">
        <f>SUM(R$2:R10)</f>
        <v>6306.55</v>
      </c>
      <c r="Z10" s="109">
        <f>SUM(S$2:S10)</f>
        <v>6245.16</v>
      </c>
      <c r="AB10" s="2">
        <f t="shared" si="1"/>
        <v>-61.390000000000327</v>
      </c>
    </row>
    <row r="11" spans="1:28" x14ac:dyDescent="0.25">
      <c r="A11" s="107">
        <f t="shared" si="3"/>
        <v>3</v>
      </c>
      <c r="B11" s="70">
        <v>40996</v>
      </c>
      <c r="C11" s="26" t="s">
        <v>27</v>
      </c>
      <c r="D11" s="26">
        <v>315.12</v>
      </c>
      <c r="E11" s="104">
        <f t="shared" si="4"/>
        <v>41011</v>
      </c>
      <c r="F11" s="83" t="s">
        <v>28</v>
      </c>
      <c r="G11" s="31" t="s">
        <v>29</v>
      </c>
      <c r="H11" s="30">
        <v>315.12</v>
      </c>
      <c r="I11" s="32">
        <v>110</v>
      </c>
      <c r="J11" s="30">
        <v>205.12</v>
      </c>
      <c r="M11" s="109">
        <f t="shared" si="5"/>
        <v>315.12</v>
      </c>
      <c r="N11" s="2">
        <f t="shared" si="6"/>
        <v>0</v>
      </c>
      <c r="Q11" s="5">
        <v>10</v>
      </c>
      <c r="R11" s="108">
        <f t="shared" si="2"/>
        <v>333.68</v>
      </c>
      <c r="S11" s="110">
        <v>1111.76</v>
      </c>
      <c r="T11" s="6">
        <f t="shared" si="0"/>
        <v>778.07999999999993</v>
      </c>
      <c r="U11" s="7"/>
      <c r="V11" s="8">
        <v>802.47</v>
      </c>
      <c r="X11" s="5">
        <v>10</v>
      </c>
      <c r="Y11" s="109">
        <f>SUM(R$2:R11)</f>
        <v>6640.2300000000005</v>
      </c>
      <c r="Z11" s="109">
        <f>SUM(S$2:S11)</f>
        <v>7356.92</v>
      </c>
      <c r="AB11" s="2">
        <f>Z11-Y11</f>
        <v>716.6899999999996</v>
      </c>
    </row>
    <row r="12" spans="1:28" x14ac:dyDescent="0.25">
      <c r="A12" s="107">
        <f t="shared" si="3"/>
        <v>4</v>
      </c>
      <c r="B12" s="67">
        <v>41010</v>
      </c>
      <c r="C12" s="2" t="s">
        <v>30</v>
      </c>
      <c r="D12" s="21">
        <v>232.9</v>
      </c>
      <c r="E12" s="99">
        <f t="shared" si="4"/>
        <v>41025</v>
      </c>
      <c r="F12" s="84" t="s">
        <v>31</v>
      </c>
      <c r="G12" s="33" t="s">
        <v>32</v>
      </c>
      <c r="H12" s="32">
        <v>242.9</v>
      </c>
      <c r="I12" s="32">
        <v>132.9</v>
      </c>
      <c r="J12" s="34">
        <v>100</v>
      </c>
      <c r="M12" s="109">
        <f t="shared" si="5"/>
        <v>232.9</v>
      </c>
      <c r="N12" s="2">
        <f t="shared" si="6"/>
        <v>0</v>
      </c>
      <c r="Q12" s="5">
        <v>11</v>
      </c>
      <c r="R12" s="108">
        <f t="shared" si="2"/>
        <v>401.01</v>
      </c>
      <c r="S12" s="110">
        <v>0</v>
      </c>
      <c r="T12" s="6">
        <f t="shared" si="0"/>
        <v>-401.01</v>
      </c>
      <c r="U12" s="7"/>
      <c r="V12" s="8">
        <v>802.47</v>
      </c>
      <c r="X12" s="5">
        <v>11</v>
      </c>
      <c r="Y12" s="109">
        <f>SUM(R$2:R12)</f>
        <v>7041.2400000000007</v>
      </c>
      <c r="Z12" s="109">
        <f>SUM(S$2:S12)</f>
        <v>7356.92</v>
      </c>
      <c r="AB12" s="2">
        <f>Z12-Y12</f>
        <v>315.67999999999938</v>
      </c>
    </row>
    <row r="13" spans="1:28" x14ac:dyDescent="0.25">
      <c r="A13" s="107">
        <f t="shared" si="3"/>
        <v>4</v>
      </c>
      <c r="B13" s="70">
        <v>41024</v>
      </c>
      <c r="C13" s="26" t="s">
        <v>33</v>
      </c>
      <c r="D13" s="26">
        <v>260.8</v>
      </c>
      <c r="E13" s="104">
        <f t="shared" si="4"/>
        <v>41039</v>
      </c>
      <c r="F13" s="85" t="s">
        <v>34</v>
      </c>
      <c r="G13" s="35" t="s">
        <v>35</v>
      </c>
      <c r="H13" s="34">
        <v>360.8</v>
      </c>
      <c r="J13" s="34">
        <v>260.8</v>
      </c>
      <c r="M13" s="109">
        <f t="shared" si="5"/>
        <v>260.8</v>
      </c>
      <c r="N13" s="2">
        <f t="shared" si="6"/>
        <v>0</v>
      </c>
      <c r="Q13" s="5">
        <v>12</v>
      </c>
      <c r="R13" s="108">
        <f>SUMIF($A$5:$A$32,Q13,$M$5:$M$32)</f>
        <v>445.68</v>
      </c>
      <c r="S13" s="110">
        <f>H3-Z12</f>
        <v>130.00000000000091</v>
      </c>
      <c r="T13" s="6">
        <f t="shared" si="0"/>
        <v>-315.6799999999991</v>
      </c>
      <c r="V13" s="8">
        <v>672.47</v>
      </c>
      <c r="X13" s="5">
        <v>12</v>
      </c>
      <c r="Y13" s="109">
        <f>SUM(R$2:R13)</f>
        <v>7486.920000000001</v>
      </c>
      <c r="Z13" s="109">
        <f>SUM(S$2:S13)</f>
        <v>7486.920000000001</v>
      </c>
      <c r="AB13" s="2">
        <f>Z13-Y13</f>
        <v>0</v>
      </c>
    </row>
    <row r="14" spans="1:28" x14ac:dyDescent="0.25">
      <c r="A14" s="107">
        <f t="shared" si="3"/>
        <v>5</v>
      </c>
      <c r="B14" s="67">
        <v>41045</v>
      </c>
      <c r="C14" s="2" t="s">
        <v>36</v>
      </c>
      <c r="D14" s="36">
        <v>384.82</v>
      </c>
      <c r="E14" s="99">
        <f t="shared" si="4"/>
        <v>41060</v>
      </c>
      <c r="F14" s="79" t="s">
        <v>37</v>
      </c>
      <c r="G14" s="22" t="s">
        <v>38</v>
      </c>
      <c r="H14" s="20">
        <v>204.82</v>
      </c>
      <c r="I14" s="20">
        <v>204.82</v>
      </c>
      <c r="J14" s="37">
        <v>180</v>
      </c>
      <c r="M14" s="109">
        <f t="shared" si="5"/>
        <v>384.82</v>
      </c>
      <c r="N14" s="2">
        <f t="shared" si="6"/>
        <v>0</v>
      </c>
      <c r="Q14"/>
      <c r="S14" s="2"/>
      <c r="T14" s="2"/>
    </row>
    <row r="15" spans="1:28" x14ac:dyDescent="0.25">
      <c r="A15" s="107">
        <f t="shared" si="3"/>
        <v>5</v>
      </c>
      <c r="B15" s="67">
        <v>41052</v>
      </c>
      <c r="C15" s="21" t="s">
        <v>39</v>
      </c>
      <c r="D15" s="36">
        <v>287.76</v>
      </c>
      <c r="E15" s="99">
        <f t="shared" si="4"/>
        <v>41067</v>
      </c>
      <c r="F15" s="86" t="s">
        <v>40</v>
      </c>
      <c r="G15" s="38" t="s">
        <v>41</v>
      </c>
      <c r="H15" s="37">
        <v>200</v>
      </c>
      <c r="I15" s="30">
        <v>267.76</v>
      </c>
      <c r="J15" s="37">
        <v>20</v>
      </c>
      <c r="M15" s="109">
        <f t="shared" si="5"/>
        <v>287.76</v>
      </c>
      <c r="N15" s="2">
        <f t="shared" si="6"/>
        <v>0</v>
      </c>
      <c r="Q15"/>
      <c r="R15" s="10">
        <f>SUM(R2:R14)</f>
        <v>7486.920000000001</v>
      </c>
      <c r="S15" s="10">
        <f>SUM(S2:S14)</f>
        <v>7486.920000000001</v>
      </c>
      <c r="T15" s="10">
        <f>S15-R15</f>
        <v>0</v>
      </c>
    </row>
    <row r="16" spans="1:28" x14ac:dyDescent="0.25">
      <c r="A16" s="107">
        <f t="shared" si="3"/>
        <v>5</v>
      </c>
      <c r="B16" s="70">
        <v>41059</v>
      </c>
      <c r="C16" s="26" t="s">
        <v>42</v>
      </c>
      <c r="D16" s="39">
        <v>307.92</v>
      </c>
      <c r="E16" s="104">
        <f t="shared" si="4"/>
        <v>41074</v>
      </c>
      <c r="F16" s="83" t="s">
        <v>43</v>
      </c>
      <c r="G16" s="31" t="s">
        <v>44</v>
      </c>
      <c r="H16" s="30">
        <v>275.68</v>
      </c>
      <c r="I16" s="30">
        <v>7.92</v>
      </c>
      <c r="J16" s="40">
        <v>300</v>
      </c>
      <c r="M16" s="109">
        <f t="shared" si="5"/>
        <v>307.92</v>
      </c>
      <c r="N16" s="2">
        <f t="shared" si="6"/>
        <v>0</v>
      </c>
    </row>
    <row r="17" spans="1:20" x14ac:dyDescent="0.25">
      <c r="A17" s="107">
        <f t="shared" si="3"/>
        <v>6</v>
      </c>
      <c r="B17" s="67">
        <v>41066</v>
      </c>
      <c r="C17" s="21" t="s">
        <v>45</v>
      </c>
      <c r="D17" s="21">
        <v>261.18</v>
      </c>
      <c r="E17" s="99">
        <f t="shared" si="4"/>
        <v>41081</v>
      </c>
      <c r="F17" s="87" t="s">
        <v>46</v>
      </c>
      <c r="G17" s="41" t="s">
        <v>47</v>
      </c>
      <c r="H17" s="40">
        <v>300</v>
      </c>
      <c r="I17" s="42">
        <v>261.18</v>
      </c>
      <c r="M17" s="109">
        <f t="shared" si="5"/>
        <v>261.18</v>
      </c>
      <c r="N17" s="2">
        <f t="shared" si="6"/>
        <v>0</v>
      </c>
    </row>
    <row r="18" spans="1:20" x14ac:dyDescent="0.25">
      <c r="A18" s="107">
        <f t="shared" si="3"/>
        <v>6</v>
      </c>
      <c r="B18" s="67">
        <v>41073</v>
      </c>
      <c r="C18" s="21" t="s">
        <v>48</v>
      </c>
      <c r="D18" s="36">
        <v>380.36</v>
      </c>
      <c r="E18" s="99">
        <f t="shared" si="4"/>
        <v>41088</v>
      </c>
      <c r="F18" s="88" t="s">
        <v>49</v>
      </c>
      <c r="G18" s="43" t="s">
        <v>50</v>
      </c>
      <c r="H18" s="42">
        <v>261.18</v>
      </c>
      <c r="I18" s="37">
        <v>330.36</v>
      </c>
      <c r="J18" s="44">
        <v>50</v>
      </c>
      <c r="M18" s="109">
        <f t="shared" si="5"/>
        <v>380.36</v>
      </c>
      <c r="N18" s="2">
        <f t="shared" si="6"/>
        <v>0</v>
      </c>
    </row>
    <row r="19" spans="1:20" x14ac:dyDescent="0.25">
      <c r="A19" s="107">
        <f t="shared" si="3"/>
        <v>6</v>
      </c>
      <c r="B19" s="71">
        <v>41080</v>
      </c>
      <c r="C19" s="8" t="s">
        <v>51</v>
      </c>
      <c r="D19" s="36">
        <v>299.64</v>
      </c>
      <c r="E19" s="99">
        <f t="shared" si="4"/>
        <v>41095</v>
      </c>
      <c r="F19" s="86" t="s">
        <v>52</v>
      </c>
      <c r="G19" s="45" t="s">
        <v>53</v>
      </c>
      <c r="H19" s="37">
        <v>330.36</v>
      </c>
      <c r="I19" s="30">
        <v>50</v>
      </c>
      <c r="J19" s="44">
        <v>249.64</v>
      </c>
      <c r="M19" s="109">
        <f t="shared" si="5"/>
        <v>299.64</v>
      </c>
      <c r="N19" s="2">
        <f t="shared" si="6"/>
        <v>0</v>
      </c>
    </row>
    <row r="20" spans="1:20" x14ac:dyDescent="0.25">
      <c r="A20" s="107">
        <f t="shared" si="3"/>
        <v>6</v>
      </c>
      <c r="B20" s="70">
        <v>41087</v>
      </c>
      <c r="C20" s="26" t="s">
        <v>54</v>
      </c>
      <c r="D20" s="39">
        <v>324.88</v>
      </c>
      <c r="E20" s="104">
        <f t="shared" si="4"/>
        <v>41102</v>
      </c>
      <c r="F20" s="89" t="s">
        <v>52</v>
      </c>
      <c r="G20" s="46" t="s">
        <v>56</v>
      </c>
      <c r="H20" s="44">
        <v>299.64</v>
      </c>
      <c r="I20" s="30">
        <v>224.88</v>
      </c>
      <c r="J20" s="25">
        <v>100</v>
      </c>
      <c r="M20" s="109">
        <f t="shared" si="5"/>
        <v>324.88</v>
      </c>
      <c r="N20" s="2">
        <f t="shared" si="6"/>
        <v>0</v>
      </c>
    </row>
    <row r="21" spans="1:20" x14ac:dyDescent="0.25">
      <c r="A21" s="107">
        <f t="shared" si="3"/>
        <v>7</v>
      </c>
      <c r="B21" s="72">
        <v>41094</v>
      </c>
      <c r="C21" s="8" t="s">
        <v>57</v>
      </c>
      <c r="D21" s="36">
        <v>356.15</v>
      </c>
      <c r="E21" s="99">
        <f t="shared" si="4"/>
        <v>41109</v>
      </c>
      <c r="F21" s="90" t="s">
        <v>55</v>
      </c>
      <c r="G21" s="47" t="s">
        <v>59</v>
      </c>
      <c r="H21" s="30">
        <v>274.88</v>
      </c>
      <c r="I21" s="48">
        <v>250</v>
      </c>
      <c r="J21" s="25">
        <v>106.15</v>
      </c>
      <c r="M21" s="109">
        <f t="shared" si="5"/>
        <v>356.15</v>
      </c>
      <c r="N21" s="2">
        <f t="shared" si="6"/>
        <v>0</v>
      </c>
    </row>
    <row r="22" spans="1:20" x14ac:dyDescent="0.25">
      <c r="A22" s="107">
        <f t="shared" si="3"/>
        <v>7</v>
      </c>
      <c r="B22" s="67">
        <v>41101</v>
      </c>
      <c r="C22" s="21" t="s">
        <v>60</v>
      </c>
      <c r="D22" s="36">
        <v>298.02999999999997</v>
      </c>
      <c r="E22" s="99">
        <f t="shared" si="4"/>
        <v>41116</v>
      </c>
      <c r="F22" s="81" t="s">
        <v>58</v>
      </c>
      <c r="G22" s="27" t="s">
        <v>62</v>
      </c>
      <c r="H22" s="25">
        <v>206.15</v>
      </c>
      <c r="I22" s="30">
        <v>298.02999999999997</v>
      </c>
      <c r="M22" s="109">
        <f t="shared" si="5"/>
        <v>298.02999999999997</v>
      </c>
      <c r="N22" s="2">
        <f t="shared" si="6"/>
        <v>0</v>
      </c>
    </row>
    <row r="23" spans="1:20" x14ac:dyDescent="0.25">
      <c r="A23" s="107">
        <f t="shared" si="3"/>
        <v>7</v>
      </c>
      <c r="B23" s="67">
        <v>41108</v>
      </c>
      <c r="C23" s="8" t="s">
        <v>63</v>
      </c>
      <c r="D23" s="36">
        <v>361.72</v>
      </c>
      <c r="E23" s="99">
        <f t="shared" si="4"/>
        <v>41123</v>
      </c>
      <c r="F23" s="91" t="s">
        <v>61</v>
      </c>
      <c r="G23" s="49" t="s">
        <v>64</v>
      </c>
      <c r="H23" s="48">
        <v>250</v>
      </c>
      <c r="I23" s="50">
        <v>361.72</v>
      </c>
      <c r="M23" s="109">
        <f t="shared" si="5"/>
        <v>361.72</v>
      </c>
      <c r="N23" s="2">
        <f t="shared" si="6"/>
        <v>0</v>
      </c>
    </row>
    <row r="24" spans="1:20" x14ac:dyDescent="0.25">
      <c r="A24" s="107">
        <f t="shared" si="3"/>
        <v>7</v>
      </c>
      <c r="B24" s="70">
        <v>41115</v>
      </c>
      <c r="C24" s="26" t="s">
        <v>65</v>
      </c>
      <c r="D24" s="39">
        <v>230.52</v>
      </c>
      <c r="E24" s="104">
        <f t="shared" si="4"/>
        <v>41130</v>
      </c>
      <c r="F24" s="83" t="s">
        <v>66</v>
      </c>
      <c r="G24" s="31" t="s">
        <v>67</v>
      </c>
      <c r="H24" s="30">
        <v>298.02999999999997</v>
      </c>
      <c r="I24" s="32">
        <v>230.52</v>
      </c>
      <c r="M24" s="109">
        <f t="shared" si="5"/>
        <v>230.52</v>
      </c>
      <c r="N24" s="2">
        <f t="shared" si="6"/>
        <v>0</v>
      </c>
    </row>
    <row r="25" spans="1:20" x14ac:dyDescent="0.25">
      <c r="A25" s="107">
        <f t="shared" si="3"/>
        <v>8</v>
      </c>
      <c r="B25" s="72">
        <v>41129</v>
      </c>
      <c r="C25" s="8" t="s">
        <v>68</v>
      </c>
      <c r="D25" s="2">
        <v>393.14</v>
      </c>
      <c r="E25" s="99">
        <f t="shared" si="4"/>
        <v>41144</v>
      </c>
      <c r="F25" s="92" t="s">
        <v>69</v>
      </c>
      <c r="G25" s="51" t="s">
        <v>70</v>
      </c>
      <c r="H25" s="50">
        <v>361.72</v>
      </c>
      <c r="I25" s="48">
        <v>293.14</v>
      </c>
      <c r="J25" s="25">
        <v>100</v>
      </c>
      <c r="M25" s="109">
        <f t="shared" si="5"/>
        <v>393.14</v>
      </c>
      <c r="N25" s="2">
        <f t="shared" si="6"/>
        <v>0</v>
      </c>
    </row>
    <row r="26" spans="1:20" x14ac:dyDescent="0.25">
      <c r="A26" s="107">
        <f t="shared" si="3"/>
        <v>8</v>
      </c>
      <c r="B26" s="73">
        <v>41150</v>
      </c>
      <c r="C26" s="52" t="s">
        <v>71</v>
      </c>
      <c r="D26" s="26">
        <v>300.38</v>
      </c>
      <c r="E26" s="104">
        <f t="shared" si="4"/>
        <v>41165</v>
      </c>
      <c r="F26" s="84" t="s">
        <v>73</v>
      </c>
      <c r="G26" s="53" t="s">
        <v>74</v>
      </c>
      <c r="H26" s="32">
        <v>230.52</v>
      </c>
      <c r="I26" s="54">
        <v>100</v>
      </c>
      <c r="J26" s="25">
        <v>200.38</v>
      </c>
      <c r="M26" s="109">
        <f t="shared" si="5"/>
        <v>300.38</v>
      </c>
      <c r="N26" s="2">
        <f t="shared" si="6"/>
        <v>0</v>
      </c>
    </row>
    <row r="27" spans="1:20" x14ac:dyDescent="0.25">
      <c r="A27" s="107">
        <f t="shared" si="3"/>
        <v>9</v>
      </c>
      <c r="B27" s="72">
        <v>41157</v>
      </c>
      <c r="C27" s="8" t="s">
        <v>75</v>
      </c>
      <c r="D27" s="2">
        <v>252.2</v>
      </c>
      <c r="E27" s="99">
        <f t="shared" si="4"/>
        <v>41172</v>
      </c>
      <c r="F27" s="91" t="s">
        <v>72</v>
      </c>
      <c r="G27" s="49" t="s">
        <v>76</v>
      </c>
      <c r="H27" s="48">
        <v>293.14</v>
      </c>
      <c r="I27" s="54">
        <v>202.2</v>
      </c>
      <c r="J27" s="28">
        <v>50</v>
      </c>
      <c r="M27" s="109">
        <f t="shared" si="5"/>
        <v>252.2</v>
      </c>
      <c r="N27" s="2">
        <f t="shared" si="6"/>
        <v>0</v>
      </c>
    </row>
    <row r="28" spans="1:20" x14ac:dyDescent="0.25">
      <c r="A28" s="107">
        <f t="shared" si="3"/>
        <v>9</v>
      </c>
      <c r="B28" s="73">
        <v>41164</v>
      </c>
      <c r="C28" s="52" t="s">
        <v>77</v>
      </c>
      <c r="D28" s="26">
        <v>255.5</v>
      </c>
      <c r="E28" s="104">
        <f t="shared" si="4"/>
        <v>41179</v>
      </c>
      <c r="F28" s="81" t="s">
        <v>78</v>
      </c>
      <c r="G28" s="55" t="s">
        <v>79</v>
      </c>
      <c r="H28" s="25">
        <v>300.38</v>
      </c>
      <c r="I28" s="56">
        <v>50</v>
      </c>
      <c r="J28" s="28">
        <v>205.5</v>
      </c>
      <c r="M28" s="109">
        <f t="shared" si="5"/>
        <v>255.5</v>
      </c>
      <c r="N28" s="2">
        <f t="shared" si="6"/>
        <v>0</v>
      </c>
      <c r="Q28" s="6" t="s">
        <v>80</v>
      </c>
      <c r="R28" s="57">
        <v>921.29</v>
      </c>
      <c r="S28" s="6"/>
      <c r="T28" s="2"/>
    </row>
    <row r="29" spans="1:20" x14ac:dyDescent="0.25">
      <c r="A29" s="107">
        <f t="shared" si="3"/>
        <v>10</v>
      </c>
      <c r="B29" s="72">
        <v>41183</v>
      </c>
      <c r="C29" s="8" t="s">
        <v>81</v>
      </c>
      <c r="D29" s="2">
        <v>333.68</v>
      </c>
      <c r="E29" s="99">
        <f t="shared" si="4"/>
        <v>41198</v>
      </c>
      <c r="F29" s="93" t="s">
        <v>82</v>
      </c>
      <c r="G29" s="58" t="s">
        <v>83</v>
      </c>
      <c r="H29" s="54">
        <v>302.2</v>
      </c>
      <c r="I29" s="56">
        <v>203.68</v>
      </c>
      <c r="J29" s="59">
        <v>130</v>
      </c>
      <c r="M29" s="109">
        <f t="shared" si="5"/>
        <v>333.68</v>
      </c>
      <c r="N29" s="2">
        <f t="shared" si="6"/>
        <v>0</v>
      </c>
      <c r="Q29" s="60" t="s">
        <v>84</v>
      </c>
      <c r="R29" s="57">
        <v>886.59</v>
      </c>
      <c r="S29" s="6">
        <f>R28-R29</f>
        <v>34.699999999999932</v>
      </c>
      <c r="T29" s="2"/>
    </row>
    <row r="30" spans="1:20" x14ac:dyDescent="0.25">
      <c r="A30" s="107">
        <f t="shared" si="3"/>
        <v>10</v>
      </c>
      <c r="B30" s="72">
        <v>41192</v>
      </c>
      <c r="C30" s="8" t="s">
        <v>85</v>
      </c>
      <c r="D30" s="2">
        <v>282.11</v>
      </c>
      <c r="E30" s="99">
        <f t="shared" si="4"/>
        <v>41207</v>
      </c>
      <c r="F30" s="82" t="s">
        <v>86</v>
      </c>
      <c r="G30" s="61" t="s">
        <v>87</v>
      </c>
      <c r="H30" s="28">
        <v>255.5</v>
      </c>
      <c r="M30" s="109">
        <f t="shared" si="5"/>
        <v>0</v>
      </c>
      <c r="N30" s="2">
        <f t="shared" si="6"/>
        <v>-282.11</v>
      </c>
      <c r="Q30" s="6" t="s">
        <v>88</v>
      </c>
      <c r="R30" s="57">
        <v>802.47</v>
      </c>
      <c r="S30" s="6">
        <f>R29-R30</f>
        <v>84.12</v>
      </c>
      <c r="T30" s="2"/>
    </row>
    <row r="31" spans="1:20" x14ac:dyDescent="0.25">
      <c r="A31" s="107">
        <f t="shared" si="3"/>
        <v>10</v>
      </c>
      <c r="B31" s="72">
        <v>41199</v>
      </c>
      <c r="C31" s="8" t="s">
        <v>89</v>
      </c>
      <c r="D31" s="2">
        <v>220.8</v>
      </c>
      <c r="E31" s="99">
        <f t="shared" si="4"/>
        <v>41214</v>
      </c>
      <c r="F31" s="94" t="s">
        <v>90</v>
      </c>
      <c r="G31" s="62" t="s">
        <v>91</v>
      </c>
      <c r="H31" s="56">
        <v>253.68</v>
      </c>
      <c r="M31" s="109">
        <f t="shared" si="5"/>
        <v>0</v>
      </c>
      <c r="N31" s="2">
        <f t="shared" si="6"/>
        <v>-220.8</v>
      </c>
      <c r="Q31" s="6" t="s">
        <v>92</v>
      </c>
      <c r="R31" s="57">
        <v>802.47</v>
      </c>
      <c r="S31" s="6">
        <f>R30-R31</f>
        <v>0</v>
      </c>
      <c r="T31" s="2"/>
    </row>
    <row r="32" spans="1:20" x14ac:dyDescent="0.25">
      <c r="A32" s="107">
        <f t="shared" si="3"/>
        <v>10</v>
      </c>
      <c r="B32" s="73">
        <v>41212</v>
      </c>
      <c r="C32" s="52" t="s">
        <v>93</v>
      </c>
      <c r="D32" s="26">
        <v>169.56</v>
      </c>
      <c r="E32" s="104">
        <f t="shared" si="4"/>
        <v>41227</v>
      </c>
      <c r="F32" s="95" t="s">
        <v>94</v>
      </c>
      <c r="G32" s="63" t="s">
        <v>95</v>
      </c>
      <c r="H32" s="59">
        <v>130</v>
      </c>
      <c r="M32" s="109">
        <f t="shared" si="5"/>
        <v>0</v>
      </c>
      <c r="N32" s="2">
        <f t="shared" si="6"/>
        <v>-169.56</v>
      </c>
      <c r="Q32" s="6"/>
      <c r="R32" s="57"/>
      <c r="S32" s="6"/>
      <c r="T32" s="2"/>
    </row>
    <row r="33" spans="1:20" x14ac:dyDescent="0.25">
      <c r="D33"/>
      <c r="E33" s="100"/>
      <c r="F33" s="67"/>
      <c r="H33"/>
      <c r="I33"/>
      <c r="J33"/>
      <c r="K33"/>
      <c r="L33"/>
      <c r="M33"/>
      <c r="N33"/>
      <c r="Q33"/>
      <c r="S33" s="2"/>
      <c r="T33" s="2"/>
    </row>
    <row r="34" spans="1:20" x14ac:dyDescent="0.25">
      <c r="D34"/>
      <c r="E34" s="100"/>
      <c r="F34" s="67"/>
      <c r="H34"/>
      <c r="I34"/>
      <c r="J34"/>
      <c r="K34"/>
      <c r="L34"/>
      <c r="M34"/>
      <c r="N34"/>
      <c r="Q34"/>
      <c r="S34" s="2"/>
      <c r="T34" s="2"/>
    </row>
    <row r="35" spans="1:20" x14ac:dyDescent="0.25">
      <c r="D35"/>
      <c r="E35" s="100"/>
      <c r="F35" s="67"/>
      <c r="H35"/>
      <c r="I35"/>
      <c r="J35"/>
      <c r="K35"/>
      <c r="L35"/>
      <c r="M35"/>
      <c r="N35"/>
      <c r="Q35"/>
      <c r="S35" s="2"/>
      <c r="T35" s="2"/>
    </row>
    <row r="36" spans="1:20" x14ac:dyDescent="0.25">
      <c r="D36"/>
      <c r="E36" s="100"/>
      <c r="F36" s="67"/>
      <c r="H36"/>
      <c r="I36"/>
      <c r="J36"/>
      <c r="K36"/>
      <c r="L36"/>
      <c r="M36"/>
      <c r="N36"/>
      <c r="Q36"/>
      <c r="S36" s="2"/>
      <c r="T36" s="2"/>
    </row>
    <row r="37" spans="1:20" x14ac:dyDescent="0.25">
      <c r="D37"/>
      <c r="E37" s="100"/>
      <c r="F37" s="67"/>
      <c r="H37"/>
      <c r="I37"/>
      <c r="J37"/>
      <c r="K37"/>
      <c r="L37"/>
      <c r="M37"/>
      <c r="N37"/>
      <c r="Q37"/>
      <c r="S37" s="2"/>
      <c r="T37" s="2"/>
    </row>
    <row r="38" spans="1:20" x14ac:dyDescent="0.25">
      <c r="D38"/>
      <c r="E38" s="100"/>
      <c r="F38" s="67"/>
      <c r="H38"/>
      <c r="I38"/>
      <c r="J38"/>
      <c r="K38"/>
      <c r="L38"/>
      <c r="M38"/>
      <c r="N38"/>
      <c r="Q38"/>
      <c r="S38" s="2"/>
      <c r="T38" s="2"/>
    </row>
    <row r="39" spans="1:20" x14ac:dyDescent="0.25">
      <c r="D39"/>
      <c r="E39" s="100"/>
      <c r="F39" s="67"/>
      <c r="H39"/>
      <c r="I39"/>
      <c r="J39"/>
      <c r="K39"/>
      <c r="L39"/>
      <c r="M39"/>
      <c r="N39"/>
      <c r="Q39"/>
      <c r="S39" s="2"/>
      <c r="T39" s="2"/>
    </row>
    <row r="40" spans="1:20" x14ac:dyDescent="0.25">
      <c r="D40"/>
      <c r="E40" s="100"/>
      <c r="F40" s="67"/>
      <c r="H40"/>
      <c r="I40"/>
      <c r="J40"/>
      <c r="K40"/>
      <c r="L40"/>
      <c r="M40"/>
      <c r="N40"/>
      <c r="Q40"/>
      <c r="S40" s="2"/>
      <c r="T40" s="2"/>
    </row>
    <row r="41" spans="1:20" x14ac:dyDescent="0.25">
      <c r="D41"/>
      <c r="E41" s="100"/>
      <c r="F41" s="67"/>
      <c r="H41"/>
      <c r="I41"/>
      <c r="J41"/>
      <c r="K41"/>
      <c r="L41"/>
      <c r="M41"/>
      <c r="N41"/>
      <c r="Q41"/>
      <c r="S41" s="2"/>
      <c r="T41" s="2"/>
    </row>
    <row r="42" spans="1:20" x14ac:dyDescent="0.25">
      <c r="D42"/>
      <c r="E42" s="100"/>
      <c r="F42" s="67"/>
      <c r="H42"/>
      <c r="I42"/>
      <c r="J42"/>
      <c r="K42"/>
      <c r="L42"/>
      <c r="M42"/>
      <c r="N42"/>
      <c r="Q42"/>
      <c r="S42" s="2"/>
      <c r="T42" s="2"/>
    </row>
    <row r="43" spans="1:20" s="3" customFormat="1" x14ac:dyDescent="0.25">
      <c r="A43" s="75"/>
      <c r="B43" s="75"/>
      <c r="E43" s="97"/>
      <c r="F43" s="75"/>
      <c r="O43"/>
      <c r="S43" s="21"/>
      <c r="T43" s="21"/>
    </row>
    <row r="44" spans="1:20" s="3" customFormat="1" x14ac:dyDescent="0.25">
      <c r="A44" s="75"/>
      <c r="B44" s="75"/>
      <c r="E44" s="97"/>
      <c r="F44" s="75"/>
      <c r="O44"/>
      <c r="S44" s="21"/>
      <c r="T44" s="21"/>
    </row>
    <row r="45" spans="1:20" s="3" customFormat="1" x14ac:dyDescent="0.25">
      <c r="A45" s="75"/>
      <c r="B45" s="75"/>
      <c r="D45" s="21"/>
      <c r="E45" s="97"/>
      <c r="F45" s="75"/>
      <c r="H45" s="21"/>
      <c r="I45" s="21"/>
      <c r="J45" s="21"/>
      <c r="K45" s="21"/>
      <c r="L45" s="21"/>
      <c r="M45" s="21"/>
      <c r="N45" s="21"/>
      <c r="O45"/>
      <c r="Q45" s="21"/>
    </row>
    <row r="46" spans="1:20" s="3" customFormat="1" x14ac:dyDescent="0.25">
      <c r="A46" s="75"/>
      <c r="B46" s="75"/>
      <c r="D46" s="21"/>
      <c r="E46" s="97"/>
      <c r="F46" s="75"/>
      <c r="H46" s="21"/>
      <c r="I46" s="21"/>
      <c r="J46" s="21"/>
      <c r="K46" s="21"/>
      <c r="L46" s="21"/>
      <c r="M46" s="21"/>
      <c r="N46" s="21"/>
      <c r="O46"/>
      <c r="Q46" s="21"/>
    </row>
    <row r="47" spans="1:20" s="3" customFormat="1" x14ac:dyDescent="0.25">
      <c r="A47" s="75"/>
      <c r="B47" s="75"/>
      <c r="D47" s="21"/>
      <c r="E47" s="97"/>
      <c r="F47" s="75"/>
      <c r="H47" s="21"/>
      <c r="I47" s="21"/>
      <c r="J47" s="21"/>
      <c r="K47" s="21"/>
      <c r="L47" s="21"/>
      <c r="M47" s="21"/>
      <c r="N47" s="21"/>
      <c r="O47"/>
      <c r="Q47" s="21"/>
    </row>
    <row r="48" spans="1:20" s="3" customFormat="1" x14ac:dyDescent="0.25">
      <c r="A48" s="75"/>
      <c r="B48" s="75"/>
      <c r="D48" s="21"/>
      <c r="E48" s="97"/>
      <c r="F48" s="75"/>
      <c r="H48" s="21"/>
      <c r="I48" s="21"/>
      <c r="J48" s="21"/>
      <c r="K48" s="21"/>
      <c r="L48" s="21"/>
      <c r="M48" s="21"/>
      <c r="N48" s="21"/>
      <c r="O48"/>
      <c r="Q48" s="21"/>
    </row>
    <row r="49" spans="1:17" s="3" customFormat="1" x14ac:dyDescent="0.25">
      <c r="A49" s="75"/>
      <c r="B49" s="75"/>
      <c r="D49" s="21"/>
      <c r="E49" s="97"/>
      <c r="F49" s="75"/>
      <c r="H49" s="21"/>
      <c r="I49" s="21"/>
      <c r="J49" s="21"/>
      <c r="K49" s="21"/>
      <c r="L49" s="21"/>
      <c r="M49" s="21"/>
      <c r="N49" s="21"/>
      <c r="O49"/>
      <c r="Q49" s="21"/>
    </row>
    <row r="50" spans="1:17" s="3" customFormat="1" x14ac:dyDescent="0.25">
      <c r="A50" s="75"/>
      <c r="B50" s="75"/>
      <c r="D50" s="21"/>
      <c r="E50" s="97"/>
      <c r="F50" s="75"/>
      <c r="H50" s="21"/>
      <c r="I50" s="21"/>
      <c r="J50" s="21"/>
      <c r="K50" s="21"/>
      <c r="L50" s="21"/>
      <c r="M50" s="21"/>
      <c r="N50" s="21"/>
      <c r="O50"/>
      <c r="Q50" s="21"/>
    </row>
    <row r="51" spans="1:17" s="3" customFormat="1" x14ac:dyDescent="0.25">
      <c r="A51" s="75"/>
      <c r="B51" s="75"/>
      <c r="D51" s="21"/>
      <c r="E51" s="97"/>
      <c r="F51" s="75"/>
      <c r="H51" s="21"/>
      <c r="I51" s="21"/>
      <c r="J51" s="21"/>
      <c r="K51" s="21"/>
      <c r="L51" s="21"/>
      <c r="M51" s="21"/>
      <c r="N51" s="21"/>
      <c r="O51"/>
      <c r="Q51" s="21"/>
    </row>
    <row r="52" spans="1:17" s="3" customFormat="1" x14ac:dyDescent="0.25">
      <c r="A52" s="75"/>
      <c r="B52" s="75"/>
      <c r="D52" s="21"/>
      <c r="E52" s="97"/>
      <c r="F52" s="75"/>
      <c r="H52" s="21"/>
      <c r="I52" s="21"/>
      <c r="J52" s="21"/>
      <c r="K52" s="21"/>
      <c r="L52" s="21"/>
      <c r="M52" s="21"/>
      <c r="N52" s="21"/>
      <c r="O52"/>
      <c r="Q52" s="21"/>
    </row>
    <row r="53" spans="1:17" s="3" customFormat="1" x14ac:dyDescent="0.25">
      <c r="A53" s="75"/>
      <c r="B53" s="75"/>
      <c r="D53" s="21"/>
      <c r="E53" s="97"/>
      <c r="F53" s="75"/>
      <c r="H53" s="21"/>
      <c r="I53" s="21"/>
      <c r="J53" s="21"/>
      <c r="K53" s="21"/>
      <c r="L53" s="21"/>
      <c r="M53" s="21"/>
      <c r="N53" s="21"/>
      <c r="O53"/>
      <c r="Q53" s="21"/>
    </row>
    <row r="54" spans="1:17" s="3" customFormat="1" x14ac:dyDescent="0.25">
      <c r="A54" s="75"/>
      <c r="B54" s="75"/>
      <c r="D54" s="21"/>
      <c r="E54" s="97"/>
      <c r="F54" s="75"/>
      <c r="H54" s="21"/>
      <c r="I54" s="21"/>
      <c r="J54" s="21"/>
      <c r="K54" s="21"/>
      <c r="L54" s="21"/>
      <c r="M54" s="21"/>
      <c r="N54" s="21"/>
      <c r="O54"/>
      <c r="Q54" s="21"/>
    </row>
    <row r="55" spans="1:17" s="3" customFormat="1" x14ac:dyDescent="0.25">
      <c r="A55" s="75"/>
      <c r="B55" s="75"/>
      <c r="D55" s="21"/>
      <c r="E55" s="97"/>
      <c r="F55" s="75"/>
      <c r="H55" s="21"/>
      <c r="I55" s="21"/>
      <c r="J55" s="21"/>
      <c r="K55" s="21"/>
      <c r="L55" s="21"/>
      <c r="M55" s="21"/>
      <c r="N55" s="21"/>
      <c r="O55"/>
      <c r="Q55" s="21"/>
    </row>
    <row r="56" spans="1:17" s="3" customFormat="1" x14ac:dyDescent="0.25">
      <c r="A56" s="75"/>
      <c r="B56" s="75"/>
      <c r="D56" s="21"/>
      <c r="E56" s="97"/>
      <c r="F56" s="75"/>
      <c r="H56" s="21"/>
      <c r="I56" s="21"/>
      <c r="J56" s="21"/>
      <c r="K56" s="21"/>
      <c r="L56" s="21"/>
      <c r="M56" s="21"/>
      <c r="N56" s="21"/>
      <c r="O56"/>
      <c r="Q56" s="21"/>
    </row>
    <row r="57" spans="1:17" s="3" customFormat="1" x14ac:dyDescent="0.25">
      <c r="A57" s="75"/>
      <c r="B57" s="75"/>
      <c r="D57" s="21"/>
      <c r="E57" s="97"/>
      <c r="F57" s="75"/>
      <c r="H57" s="21"/>
      <c r="I57" s="21"/>
      <c r="J57" s="21"/>
      <c r="K57" s="21"/>
      <c r="L57" s="21"/>
      <c r="M57" s="21"/>
      <c r="N57" s="21"/>
      <c r="O57"/>
      <c r="Q57" s="21"/>
    </row>
    <row r="58" spans="1:17" s="3" customFormat="1" x14ac:dyDescent="0.25">
      <c r="A58" s="75"/>
      <c r="B58" s="75"/>
      <c r="D58" s="21"/>
      <c r="E58" s="97"/>
      <c r="F58" s="75"/>
      <c r="H58" s="21"/>
      <c r="I58" s="21"/>
      <c r="J58" s="21"/>
      <c r="K58" s="21"/>
      <c r="L58" s="21"/>
      <c r="M58" s="21"/>
      <c r="N58" s="21"/>
      <c r="O58"/>
      <c r="Q58" s="21"/>
    </row>
    <row r="59" spans="1:17" s="3" customFormat="1" x14ac:dyDescent="0.25">
      <c r="A59" s="75"/>
      <c r="B59" s="75"/>
      <c r="D59" s="21"/>
      <c r="E59" s="97"/>
      <c r="F59" s="75"/>
      <c r="H59" s="21"/>
      <c r="I59" s="21"/>
      <c r="J59" s="21"/>
      <c r="K59" s="21"/>
      <c r="L59" s="21"/>
      <c r="M59" s="21"/>
      <c r="N59" s="21"/>
      <c r="O59"/>
      <c r="Q59" s="21"/>
    </row>
    <row r="60" spans="1:17" s="3" customFormat="1" x14ac:dyDescent="0.25">
      <c r="A60" s="75"/>
      <c r="B60" s="75"/>
      <c r="D60" s="21"/>
      <c r="E60" s="97"/>
      <c r="F60" s="75"/>
      <c r="H60" s="21"/>
      <c r="I60" s="21"/>
      <c r="J60" s="21"/>
      <c r="K60" s="21"/>
      <c r="L60" s="21"/>
      <c r="M60" s="21"/>
      <c r="N60" s="21"/>
      <c r="O60"/>
      <c r="Q60" s="21"/>
    </row>
    <row r="61" spans="1:17" s="3" customFormat="1" x14ac:dyDescent="0.25">
      <c r="A61" s="75"/>
      <c r="B61" s="75"/>
      <c r="D61" s="21"/>
      <c r="E61" s="97"/>
      <c r="F61" s="75"/>
      <c r="H61" s="21"/>
      <c r="I61" s="21"/>
      <c r="J61" s="21"/>
      <c r="K61" s="21"/>
      <c r="L61" s="21"/>
      <c r="M61" s="21"/>
      <c r="N61" s="21"/>
      <c r="O61"/>
      <c r="Q61" s="21"/>
    </row>
    <row r="62" spans="1:17" s="3" customFormat="1" x14ac:dyDescent="0.25">
      <c r="A62" s="75"/>
      <c r="B62" s="75"/>
      <c r="D62" s="21"/>
      <c r="E62" s="97"/>
      <c r="F62" s="75"/>
      <c r="H62" s="21"/>
      <c r="I62" s="21"/>
      <c r="J62" s="21"/>
      <c r="K62" s="21"/>
      <c r="L62" s="21"/>
      <c r="M62" s="21"/>
      <c r="N62" s="21"/>
      <c r="O62"/>
      <c r="Q62" s="21"/>
    </row>
    <row r="63" spans="1:17" s="3" customFormat="1" x14ac:dyDescent="0.25">
      <c r="A63" s="75"/>
      <c r="B63" s="75"/>
      <c r="D63" s="21"/>
      <c r="E63" s="97"/>
      <c r="F63" s="75"/>
      <c r="H63" s="21"/>
      <c r="I63" s="21"/>
      <c r="J63" s="21"/>
      <c r="K63" s="21"/>
      <c r="L63" s="21"/>
      <c r="M63" s="21"/>
      <c r="N63" s="21"/>
      <c r="O63"/>
      <c r="Q63" s="21"/>
    </row>
    <row r="64" spans="1:17" s="3" customFormat="1" x14ac:dyDescent="0.25">
      <c r="A64" s="75"/>
      <c r="B64" s="75"/>
      <c r="D64" s="21"/>
      <c r="E64" s="97"/>
      <c r="F64" s="75"/>
      <c r="H64" s="21"/>
      <c r="I64" s="21"/>
      <c r="J64" s="21"/>
      <c r="K64" s="21"/>
      <c r="L64" s="21"/>
      <c r="M64" s="21"/>
      <c r="N64" s="21"/>
      <c r="O64"/>
      <c r="Q64" s="21"/>
    </row>
    <row r="65" spans="1:17" s="3" customFormat="1" x14ac:dyDescent="0.25">
      <c r="A65" s="75"/>
      <c r="B65" s="75"/>
      <c r="D65" s="21"/>
      <c r="E65" s="97"/>
      <c r="F65" s="75"/>
      <c r="H65" s="21"/>
      <c r="I65" s="21"/>
      <c r="J65" s="21"/>
      <c r="K65" s="21"/>
      <c r="L65" s="21"/>
      <c r="M65" s="21"/>
      <c r="N65" s="21"/>
      <c r="O65"/>
      <c r="Q65" s="21"/>
    </row>
    <row r="66" spans="1:17" s="3" customFormat="1" x14ac:dyDescent="0.25">
      <c r="A66" s="75"/>
      <c r="B66" s="75"/>
      <c r="D66" s="21"/>
      <c r="E66" s="97"/>
      <c r="F66" s="75"/>
      <c r="H66" s="21"/>
      <c r="I66" s="21"/>
      <c r="J66" s="21"/>
      <c r="K66" s="21"/>
      <c r="L66" s="21"/>
      <c r="M66" s="21"/>
      <c r="N66" s="21"/>
      <c r="O66"/>
      <c r="Q66" s="21"/>
    </row>
    <row r="67" spans="1:17" s="3" customFormat="1" x14ac:dyDescent="0.25">
      <c r="A67" s="75"/>
      <c r="B67" s="75"/>
      <c r="D67" s="21"/>
      <c r="E67" s="97"/>
      <c r="F67" s="75"/>
      <c r="H67" s="21"/>
      <c r="I67" s="21"/>
      <c r="J67" s="21"/>
      <c r="K67" s="21"/>
      <c r="L67" s="21"/>
      <c r="M67" s="21"/>
      <c r="N67" s="21"/>
      <c r="O67"/>
      <c r="Q67" s="21"/>
    </row>
    <row r="68" spans="1:17" s="3" customFormat="1" x14ac:dyDescent="0.25">
      <c r="A68" s="75"/>
      <c r="B68" s="75"/>
      <c r="D68" s="21"/>
      <c r="E68" s="97"/>
      <c r="F68" s="75"/>
      <c r="H68" s="21"/>
      <c r="I68" s="21"/>
      <c r="J68" s="21"/>
      <c r="K68" s="21"/>
      <c r="L68" s="21"/>
      <c r="M68" s="21"/>
      <c r="N68" s="21"/>
      <c r="O68"/>
      <c r="Q68" s="21"/>
    </row>
    <row r="69" spans="1:17" s="3" customFormat="1" x14ac:dyDescent="0.25">
      <c r="A69" s="75"/>
      <c r="B69" s="75"/>
      <c r="D69" s="21"/>
      <c r="E69" s="97"/>
      <c r="F69" s="75"/>
      <c r="H69" s="21"/>
      <c r="I69" s="21"/>
      <c r="J69" s="21"/>
      <c r="K69" s="21"/>
      <c r="L69" s="21"/>
      <c r="M69" s="21"/>
      <c r="N69" s="21"/>
      <c r="O69"/>
      <c r="Q69" s="21"/>
    </row>
    <row r="70" spans="1:17" s="3" customFormat="1" x14ac:dyDescent="0.25">
      <c r="A70" s="75"/>
      <c r="B70" s="75"/>
      <c r="D70" s="21"/>
      <c r="E70" s="97"/>
      <c r="F70" s="75"/>
      <c r="H70" s="21"/>
      <c r="I70" s="21"/>
      <c r="J70" s="21"/>
      <c r="K70" s="21"/>
      <c r="L70" s="21"/>
      <c r="M70" s="21"/>
      <c r="N70" s="21"/>
      <c r="O70"/>
      <c r="Q70" s="21"/>
    </row>
    <row r="71" spans="1:17" s="3" customFormat="1" x14ac:dyDescent="0.25">
      <c r="A71" s="75"/>
      <c r="B71" s="75"/>
      <c r="D71" s="21"/>
      <c r="E71" s="97"/>
      <c r="F71" s="75"/>
      <c r="H71" s="21"/>
      <c r="I71" s="21"/>
      <c r="J71" s="21"/>
      <c r="K71" s="21"/>
      <c r="L71" s="21"/>
      <c r="M71" s="21"/>
      <c r="N71" s="21"/>
      <c r="O71"/>
      <c r="Q71" s="21"/>
    </row>
    <row r="72" spans="1:17" s="3" customFormat="1" x14ac:dyDescent="0.25">
      <c r="A72" s="75"/>
      <c r="B72" s="75"/>
      <c r="D72" s="21"/>
      <c r="E72" s="97"/>
      <c r="F72" s="75"/>
      <c r="H72" s="21"/>
      <c r="I72" s="21"/>
      <c r="J72" s="21"/>
      <c r="K72" s="21"/>
      <c r="L72" s="21"/>
      <c r="M72" s="21"/>
      <c r="N72" s="21"/>
      <c r="O72"/>
      <c r="Q72" s="21"/>
    </row>
    <row r="73" spans="1:17" s="3" customFormat="1" x14ac:dyDescent="0.25">
      <c r="A73" s="75"/>
      <c r="B73" s="75"/>
      <c r="D73" s="21"/>
      <c r="E73" s="97"/>
      <c r="F73" s="75"/>
      <c r="H73" s="21"/>
      <c r="I73" s="21"/>
      <c r="J73" s="21"/>
      <c r="K73" s="21"/>
      <c r="L73" s="21"/>
      <c r="M73" s="21"/>
      <c r="N73" s="21"/>
      <c r="O73"/>
      <c r="Q73" s="21"/>
    </row>
    <row r="74" spans="1:17" s="3" customFormat="1" x14ac:dyDescent="0.25">
      <c r="A74" s="75"/>
      <c r="B74" s="75"/>
      <c r="D74" s="21"/>
      <c r="E74" s="97"/>
      <c r="F74" s="75"/>
      <c r="H74" s="21"/>
      <c r="I74" s="21"/>
      <c r="J74" s="21"/>
      <c r="K74" s="21"/>
      <c r="L74" s="21"/>
      <c r="M74" s="21"/>
      <c r="N74" s="21"/>
      <c r="O74"/>
      <c r="Q74" s="21"/>
    </row>
    <row r="75" spans="1:17" s="3" customFormat="1" x14ac:dyDescent="0.25">
      <c r="A75" s="75"/>
      <c r="B75" s="75"/>
      <c r="D75" s="21"/>
      <c r="E75" s="97"/>
      <c r="F75" s="75"/>
      <c r="H75" s="21"/>
      <c r="I75" s="21"/>
      <c r="J75" s="21"/>
      <c r="K75" s="21"/>
      <c r="L75" s="21"/>
      <c r="M75" s="21"/>
      <c r="N75" s="21"/>
      <c r="O75"/>
      <c r="Q75" s="21"/>
    </row>
    <row r="76" spans="1:17" s="3" customFormat="1" x14ac:dyDescent="0.25">
      <c r="A76" s="75"/>
      <c r="B76" s="75"/>
      <c r="D76" s="21"/>
      <c r="E76" s="97"/>
      <c r="F76" s="75"/>
      <c r="H76" s="21"/>
      <c r="I76" s="21"/>
      <c r="J76" s="21"/>
      <c r="K76" s="21"/>
      <c r="L76" s="21"/>
      <c r="M76" s="21"/>
      <c r="N76" s="21"/>
      <c r="O76"/>
      <c r="Q76" s="21"/>
    </row>
    <row r="77" spans="1:17" s="3" customFormat="1" x14ac:dyDescent="0.25">
      <c r="A77" s="75"/>
      <c r="B77" s="75"/>
      <c r="D77" s="21"/>
      <c r="E77" s="97"/>
      <c r="F77" s="75"/>
      <c r="H77" s="21"/>
      <c r="I77" s="21"/>
      <c r="J77" s="21"/>
      <c r="K77" s="21"/>
      <c r="L77" s="21"/>
      <c r="M77" s="21"/>
      <c r="N77" s="21"/>
      <c r="O77"/>
      <c r="Q77" s="21"/>
    </row>
    <row r="78" spans="1:17" s="3" customFormat="1" x14ac:dyDescent="0.25">
      <c r="A78" s="75"/>
      <c r="B78" s="75"/>
      <c r="D78" s="21"/>
      <c r="E78" s="97"/>
      <c r="F78" s="75"/>
      <c r="H78" s="21"/>
      <c r="I78" s="21"/>
      <c r="J78" s="21"/>
      <c r="K78" s="21"/>
      <c r="L78" s="21"/>
      <c r="M78" s="21"/>
      <c r="N78" s="21"/>
      <c r="O78"/>
      <c r="Q78" s="21"/>
    </row>
    <row r="79" spans="1:17" s="3" customFormat="1" x14ac:dyDescent="0.25">
      <c r="A79" s="75"/>
      <c r="B79" s="75"/>
      <c r="D79" s="21"/>
      <c r="E79" s="97"/>
      <c r="F79" s="75"/>
      <c r="H79" s="21"/>
      <c r="I79" s="21"/>
      <c r="J79" s="21"/>
      <c r="K79" s="21"/>
      <c r="L79" s="21"/>
      <c r="M79" s="21"/>
      <c r="N79" s="21"/>
      <c r="O79"/>
      <c r="Q79" s="21"/>
    </row>
    <row r="80" spans="1:17" s="3" customFormat="1" x14ac:dyDescent="0.25">
      <c r="A80" s="75"/>
      <c r="B80" s="75"/>
      <c r="D80" s="21"/>
      <c r="E80" s="97"/>
      <c r="F80" s="75"/>
      <c r="H80" s="21"/>
      <c r="I80" s="21"/>
      <c r="J80" s="21"/>
      <c r="K80" s="21"/>
      <c r="L80" s="21"/>
      <c r="M80" s="21"/>
      <c r="N80" s="21"/>
      <c r="O80"/>
      <c r="Q80" s="21"/>
    </row>
    <row r="81" spans="1:17" s="3" customFormat="1" x14ac:dyDescent="0.25">
      <c r="A81" s="75"/>
      <c r="B81" s="75"/>
      <c r="D81" s="21"/>
      <c r="E81" s="97"/>
      <c r="F81" s="75"/>
      <c r="H81" s="21"/>
      <c r="I81" s="21"/>
      <c r="J81" s="21"/>
      <c r="K81" s="21"/>
      <c r="L81" s="21"/>
      <c r="M81" s="21"/>
      <c r="N81" s="21"/>
      <c r="O81"/>
      <c r="Q81" s="21"/>
    </row>
    <row r="82" spans="1:17" s="3" customFormat="1" x14ac:dyDescent="0.25">
      <c r="A82" s="75"/>
      <c r="B82" s="75"/>
      <c r="D82" s="21"/>
      <c r="E82" s="97"/>
      <c r="F82" s="75"/>
      <c r="H82" s="21"/>
      <c r="I82" s="21"/>
      <c r="J82" s="21"/>
      <c r="K82" s="21"/>
      <c r="L82" s="21"/>
      <c r="M82" s="21"/>
      <c r="N82" s="21"/>
      <c r="O82"/>
      <c r="Q82" s="21"/>
    </row>
    <row r="83" spans="1:17" s="3" customFormat="1" x14ac:dyDescent="0.25">
      <c r="A83" s="75"/>
      <c r="B83" s="75"/>
      <c r="D83" s="21"/>
      <c r="E83" s="97"/>
      <c r="F83" s="75"/>
      <c r="H83" s="21"/>
      <c r="I83" s="21"/>
      <c r="J83" s="21"/>
      <c r="K83" s="21"/>
      <c r="L83" s="21"/>
      <c r="M83" s="21"/>
      <c r="N83" s="21"/>
      <c r="O83"/>
      <c r="Q83" s="21"/>
    </row>
    <row r="84" spans="1:17" s="3" customFormat="1" x14ac:dyDescent="0.25">
      <c r="A84" s="75"/>
      <c r="B84" s="75"/>
      <c r="D84" s="21"/>
      <c r="E84" s="97"/>
      <c r="F84" s="75"/>
      <c r="H84" s="21"/>
      <c r="I84" s="21"/>
      <c r="J84" s="21"/>
      <c r="K84" s="21"/>
      <c r="L84" s="21"/>
      <c r="M84" s="21"/>
      <c r="N84" s="21"/>
      <c r="O84"/>
      <c r="Q84" s="21"/>
    </row>
    <row r="85" spans="1:17" s="3" customFormat="1" x14ac:dyDescent="0.25">
      <c r="A85" s="75"/>
      <c r="B85" s="75"/>
      <c r="D85" s="21"/>
      <c r="E85" s="97"/>
      <c r="F85" s="75"/>
      <c r="H85" s="21"/>
      <c r="I85" s="21"/>
      <c r="J85" s="21"/>
      <c r="K85" s="21"/>
      <c r="L85" s="21"/>
      <c r="M85" s="21"/>
      <c r="N85" s="21"/>
      <c r="O85"/>
      <c r="Q85" s="21"/>
    </row>
    <row r="86" spans="1:17" s="3" customFormat="1" x14ac:dyDescent="0.25">
      <c r="A86" s="75"/>
      <c r="B86" s="75"/>
      <c r="D86" s="21"/>
      <c r="E86" s="97"/>
      <c r="F86" s="75"/>
      <c r="H86" s="21"/>
      <c r="I86" s="21"/>
      <c r="J86" s="21"/>
      <c r="K86" s="21"/>
      <c r="L86" s="21"/>
      <c r="M86" s="21"/>
      <c r="N86" s="21"/>
      <c r="O86"/>
      <c r="Q86" s="21"/>
    </row>
    <row r="87" spans="1:17" s="3" customFormat="1" x14ac:dyDescent="0.25">
      <c r="A87" s="75"/>
      <c r="B87" s="75"/>
      <c r="D87" s="21"/>
      <c r="E87" s="97"/>
      <c r="F87" s="75"/>
      <c r="H87" s="21"/>
      <c r="I87" s="21"/>
      <c r="J87" s="21"/>
      <c r="K87" s="21"/>
      <c r="L87" s="21"/>
      <c r="M87" s="21"/>
      <c r="N87" s="21"/>
      <c r="O87"/>
      <c r="Q87" s="21"/>
    </row>
    <row r="88" spans="1:17" s="3" customFormat="1" x14ac:dyDescent="0.25">
      <c r="A88" s="75"/>
      <c r="B88" s="75"/>
      <c r="D88" s="21"/>
      <c r="E88" s="97"/>
      <c r="F88" s="75"/>
      <c r="H88" s="21"/>
      <c r="I88" s="21"/>
      <c r="J88" s="21"/>
      <c r="K88" s="21"/>
      <c r="L88" s="21"/>
      <c r="M88" s="21"/>
      <c r="N88" s="21"/>
      <c r="O88"/>
      <c r="Q88" s="21"/>
    </row>
    <row r="89" spans="1:17" s="3" customFormat="1" x14ac:dyDescent="0.25">
      <c r="A89" s="75"/>
      <c r="B89" s="75"/>
      <c r="D89" s="21"/>
      <c r="E89" s="97"/>
      <c r="F89" s="75"/>
      <c r="H89" s="21"/>
      <c r="I89" s="21"/>
      <c r="J89" s="21"/>
      <c r="K89" s="21"/>
      <c r="L89" s="21"/>
      <c r="M89" s="21"/>
      <c r="N89" s="21"/>
      <c r="O89"/>
      <c r="Q89" s="21"/>
    </row>
    <row r="90" spans="1:17" s="3" customFormat="1" x14ac:dyDescent="0.25">
      <c r="A90" s="75"/>
      <c r="B90" s="75"/>
      <c r="D90" s="21"/>
      <c r="E90" s="97"/>
      <c r="F90" s="75"/>
      <c r="H90" s="21"/>
      <c r="I90" s="21"/>
      <c r="J90" s="21"/>
      <c r="K90" s="21"/>
      <c r="L90" s="21"/>
      <c r="M90" s="21"/>
      <c r="N90" s="21"/>
      <c r="O90"/>
      <c r="Q90" s="21"/>
    </row>
    <row r="91" spans="1:17" s="3" customFormat="1" x14ac:dyDescent="0.25">
      <c r="A91" s="75"/>
      <c r="B91" s="75"/>
      <c r="D91" s="21"/>
      <c r="E91" s="97"/>
      <c r="F91" s="75"/>
      <c r="H91" s="21"/>
      <c r="I91" s="21"/>
      <c r="J91" s="21"/>
      <c r="K91" s="21"/>
      <c r="L91" s="21"/>
      <c r="M91" s="21"/>
      <c r="N91" s="21"/>
      <c r="O91"/>
      <c r="Q91" s="21"/>
    </row>
    <row r="92" spans="1:17" s="3" customFormat="1" x14ac:dyDescent="0.25">
      <c r="A92" s="75"/>
      <c r="B92" s="75"/>
      <c r="D92" s="21"/>
      <c r="E92" s="97"/>
      <c r="F92" s="75"/>
      <c r="H92" s="21"/>
      <c r="I92" s="21"/>
      <c r="J92" s="21"/>
      <c r="K92" s="21"/>
      <c r="L92" s="21"/>
      <c r="M92" s="21"/>
      <c r="N92" s="21"/>
      <c r="O92"/>
      <c r="Q92" s="21"/>
    </row>
    <row r="93" spans="1:17" s="3" customFormat="1" x14ac:dyDescent="0.25">
      <c r="A93" s="75"/>
      <c r="B93" s="75"/>
      <c r="D93" s="21"/>
      <c r="E93" s="97"/>
      <c r="F93" s="75"/>
      <c r="H93" s="21"/>
      <c r="I93" s="21"/>
      <c r="J93" s="21"/>
      <c r="K93" s="21"/>
      <c r="L93" s="21"/>
      <c r="M93" s="21"/>
      <c r="N93" s="21"/>
      <c r="O93"/>
      <c r="Q93" s="21"/>
    </row>
    <row r="94" spans="1:17" s="3" customFormat="1" x14ac:dyDescent="0.25">
      <c r="A94" s="75"/>
      <c r="B94" s="75"/>
      <c r="D94" s="21"/>
      <c r="E94" s="97"/>
      <c r="F94" s="75"/>
      <c r="H94" s="21"/>
      <c r="I94" s="21"/>
      <c r="J94" s="21"/>
      <c r="K94" s="21"/>
      <c r="L94" s="21"/>
      <c r="M94" s="21"/>
      <c r="N94" s="21"/>
      <c r="O94"/>
      <c r="Q94" s="21"/>
    </row>
    <row r="95" spans="1:17" s="3" customFormat="1" x14ac:dyDescent="0.25">
      <c r="A95" s="75"/>
      <c r="B95" s="75"/>
      <c r="D95" s="21"/>
      <c r="E95" s="97"/>
      <c r="F95" s="75"/>
      <c r="H95" s="21"/>
      <c r="I95" s="21"/>
      <c r="J95" s="21"/>
      <c r="K95" s="21"/>
      <c r="L95" s="21"/>
      <c r="M95" s="21"/>
      <c r="N95" s="21"/>
      <c r="O95"/>
      <c r="Q95" s="21"/>
    </row>
    <row r="96" spans="1:17" s="3" customFormat="1" x14ac:dyDescent="0.25">
      <c r="A96" s="75"/>
      <c r="B96" s="75"/>
      <c r="D96" s="21"/>
      <c r="E96" s="97"/>
      <c r="F96" s="75"/>
      <c r="H96" s="21"/>
      <c r="I96" s="21"/>
      <c r="J96" s="21"/>
      <c r="K96" s="21"/>
      <c r="L96" s="21"/>
      <c r="M96" s="21"/>
      <c r="N96" s="21"/>
      <c r="O96"/>
      <c r="Q96" s="21"/>
    </row>
    <row r="97" spans="1:17" s="3" customFormat="1" x14ac:dyDescent="0.25">
      <c r="A97" s="75"/>
      <c r="B97" s="75"/>
      <c r="D97" s="21"/>
      <c r="E97" s="97"/>
      <c r="F97" s="75"/>
      <c r="H97" s="21"/>
      <c r="I97" s="21"/>
      <c r="J97" s="21"/>
      <c r="K97" s="21"/>
      <c r="L97" s="21"/>
      <c r="M97" s="21"/>
      <c r="N97" s="21"/>
      <c r="O97"/>
      <c r="Q97" s="21"/>
    </row>
    <row r="98" spans="1:17" s="3" customFormat="1" x14ac:dyDescent="0.25">
      <c r="A98" s="75"/>
      <c r="B98" s="75"/>
      <c r="D98" s="21"/>
      <c r="E98" s="97"/>
      <c r="F98" s="75"/>
      <c r="H98" s="21"/>
      <c r="I98" s="21"/>
      <c r="J98" s="21"/>
      <c r="K98" s="21"/>
      <c r="L98" s="21"/>
      <c r="M98" s="21"/>
      <c r="N98" s="21"/>
      <c r="O98"/>
      <c r="Q98" s="21"/>
    </row>
    <row r="99" spans="1:17" s="3" customFormat="1" x14ac:dyDescent="0.25">
      <c r="A99" s="75"/>
      <c r="B99" s="75"/>
      <c r="D99" s="21"/>
      <c r="E99" s="97"/>
      <c r="F99" s="75"/>
      <c r="H99" s="21"/>
      <c r="I99" s="21"/>
      <c r="J99" s="21"/>
      <c r="K99" s="21"/>
      <c r="L99" s="21"/>
      <c r="M99" s="21"/>
      <c r="N99" s="21"/>
      <c r="O99"/>
      <c r="Q99" s="21"/>
    </row>
    <row r="100" spans="1:17" s="3" customFormat="1" x14ac:dyDescent="0.25">
      <c r="A100" s="75"/>
      <c r="B100" s="75"/>
      <c r="D100" s="21"/>
      <c r="E100" s="97"/>
      <c r="F100" s="75"/>
      <c r="H100" s="21"/>
      <c r="I100" s="21"/>
      <c r="J100" s="21"/>
      <c r="K100" s="21"/>
      <c r="L100" s="21"/>
      <c r="M100" s="21"/>
      <c r="N100" s="21"/>
      <c r="O100"/>
      <c r="Q100" s="21"/>
    </row>
    <row r="101" spans="1:17" s="3" customFormat="1" x14ac:dyDescent="0.25">
      <c r="A101" s="75"/>
      <c r="B101" s="75"/>
      <c r="D101" s="21"/>
      <c r="E101" s="97"/>
      <c r="F101" s="75"/>
      <c r="H101" s="21"/>
      <c r="I101" s="21"/>
      <c r="J101" s="21"/>
      <c r="K101" s="21"/>
      <c r="L101" s="21"/>
      <c r="M101" s="21"/>
      <c r="N101" s="21"/>
      <c r="O101"/>
      <c r="Q101" s="21"/>
    </row>
    <row r="102" spans="1:17" s="3" customFormat="1" x14ac:dyDescent="0.25">
      <c r="A102" s="75"/>
      <c r="B102" s="75"/>
      <c r="D102" s="21"/>
      <c r="E102" s="97"/>
      <c r="F102" s="75"/>
      <c r="H102" s="21"/>
      <c r="I102" s="21"/>
      <c r="J102" s="21"/>
      <c r="K102" s="21"/>
      <c r="L102" s="21"/>
      <c r="M102" s="21"/>
      <c r="N102" s="21"/>
      <c r="O102"/>
      <c r="Q102" s="21"/>
    </row>
    <row r="103" spans="1:17" s="3" customFormat="1" x14ac:dyDescent="0.25">
      <c r="A103" s="75"/>
      <c r="B103" s="75"/>
      <c r="D103" s="21"/>
      <c r="E103" s="97"/>
      <c r="F103" s="75"/>
      <c r="H103" s="21"/>
      <c r="I103" s="21"/>
      <c r="J103" s="21"/>
      <c r="K103" s="21"/>
      <c r="L103" s="21"/>
      <c r="M103" s="21"/>
      <c r="N103" s="21"/>
      <c r="O103"/>
      <c r="Q103" s="21"/>
    </row>
    <row r="104" spans="1:17" s="3" customFormat="1" x14ac:dyDescent="0.25">
      <c r="A104" s="75"/>
      <c r="B104" s="75"/>
      <c r="D104" s="21"/>
      <c r="E104" s="97"/>
      <c r="F104" s="75"/>
      <c r="H104" s="21"/>
      <c r="I104" s="21"/>
      <c r="J104" s="21"/>
      <c r="K104" s="21"/>
      <c r="L104" s="21"/>
      <c r="M104" s="21"/>
      <c r="N104" s="21"/>
      <c r="O104"/>
      <c r="Q104" s="21"/>
    </row>
    <row r="105" spans="1:17" s="3" customFormat="1" x14ac:dyDescent="0.25">
      <c r="A105" s="75"/>
      <c r="B105" s="75"/>
      <c r="D105" s="21"/>
      <c r="E105" s="97"/>
      <c r="F105" s="75"/>
      <c r="H105" s="21"/>
      <c r="I105" s="21"/>
      <c r="J105" s="21"/>
      <c r="K105" s="21"/>
      <c r="L105" s="21"/>
      <c r="M105" s="21"/>
      <c r="N105" s="21"/>
      <c r="O105"/>
      <c r="Q105" s="21"/>
    </row>
    <row r="106" spans="1:17" s="3" customFormat="1" x14ac:dyDescent="0.25">
      <c r="A106" s="75"/>
      <c r="B106" s="75"/>
      <c r="D106" s="21"/>
      <c r="E106" s="97"/>
      <c r="F106" s="75"/>
      <c r="H106" s="21"/>
      <c r="I106" s="21"/>
      <c r="J106" s="21"/>
      <c r="K106" s="21"/>
      <c r="L106" s="21"/>
      <c r="M106" s="21"/>
      <c r="N106" s="21"/>
      <c r="O106"/>
      <c r="Q106" s="21"/>
    </row>
    <row r="107" spans="1:17" s="3" customFormat="1" x14ac:dyDescent="0.25">
      <c r="A107" s="75"/>
      <c r="B107" s="75"/>
      <c r="D107" s="21"/>
      <c r="E107" s="97"/>
      <c r="F107" s="75"/>
      <c r="H107" s="21"/>
      <c r="I107" s="21"/>
      <c r="J107" s="21"/>
      <c r="K107" s="21"/>
      <c r="L107" s="21"/>
      <c r="M107" s="21"/>
      <c r="N107" s="21"/>
      <c r="O107"/>
      <c r="Q107" s="21"/>
    </row>
    <row r="108" spans="1:17" s="3" customFormat="1" x14ac:dyDescent="0.25">
      <c r="A108" s="75"/>
      <c r="B108" s="75"/>
      <c r="D108" s="21"/>
      <c r="E108" s="97"/>
      <c r="F108" s="75"/>
      <c r="H108" s="21"/>
      <c r="I108" s="21"/>
      <c r="J108" s="21"/>
      <c r="K108" s="21"/>
      <c r="L108" s="21"/>
      <c r="M108" s="21"/>
      <c r="N108" s="21"/>
      <c r="O108"/>
      <c r="Q108" s="21"/>
    </row>
    <row r="109" spans="1:17" s="3" customFormat="1" x14ac:dyDescent="0.25">
      <c r="A109" s="75"/>
      <c r="B109" s="75"/>
      <c r="D109" s="21"/>
      <c r="E109" s="97"/>
      <c r="F109" s="75"/>
      <c r="H109" s="21"/>
      <c r="I109" s="21"/>
      <c r="J109" s="21"/>
      <c r="K109" s="21"/>
      <c r="L109" s="21"/>
      <c r="M109" s="21"/>
      <c r="N109" s="21"/>
      <c r="O109"/>
      <c r="Q109" s="21"/>
    </row>
    <row r="110" spans="1:17" s="3" customFormat="1" x14ac:dyDescent="0.25">
      <c r="A110" s="75"/>
      <c r="B110" s="75"/>
      <c r="D110" s="21"/>
      <c r="E110" s="97"/>
      <c r="F110" s="75"/>
      <c r="H110" s="21"/>
      <c r="I110" s="21"/>
      <c r="J110" s="21"/>
      <c r="K110" s="21"/>
      <c r="L110" s="21"/>
      <c r="M110" s="21"/>
      <c r="N110" s="21"/>
      <c r="O110"/>
      <c r="Q110" s="21"/>
    </row>
    <row r="111" spans="1:17" s="3" customFormat="1" x14ac:dyDescent="0.25">
      <c r="A111" s="75"/>
      <c r="B111" s="75"/>
      <c r="D111" s="21"/>
      <c r="E111" s="97"/>
      <c r="F111" s="75"/>
      <c r="H111" s="21"/>
      <c r="I111" s="21"/>
      <c r="J111" s="21"/>
      <c r="K111" s="21"/>
      <c r="L111" s="21"/>
      <c r="M111" s="21"/>
      <c r="N111" s="21"/>
      <c r="O111"/>
      <c r="Q111" s="21"/>
    </row>
    <row r="112" spans="1:17" s="3" customFormat="1" x14ac:dyDescent="0.25">
      <c r="A112" s="75"/>
      <c r="B112" s="75"/>
      <c r="D112" s="21"/>
      <c r="E112" s="97"/>
      <c r="F112" s="75"/>
      <c r="H112" s="21"/>
      <c r="I112" s="21"/>
      <c r="J112" s="21"/>
      <c r="K112" s="21"/>
      <c r="L112" s="21"/>
      <c r="M112" s="21"/>
      <c r="N112" s="21"/>
      <c r="O112"/>
      <c r="Q112" s="21"/>
    </row>
    <row r="197" spans="1:17" ht="15.75" thickBot="1" x14ac:dyDescent="0.3">
      <c r="A197" s="74"/>
      <c r="B197" s="74"/>
      <c r="C197" s="64"/>
      <c r="D197" s="65"/>
      <c r="E197" s="101"/>
      <c r="F197" s="74"/>
      <c r="G197" s="64"/>
      <c r="H197" s="65"/>
      <c r="I197" s="65"/>
      <c r="J197" s="65"/>
      <c r="K197" s="65"/>
      <c r="L197" s="65"/>
      <c r="M197" s="65"/>
      <c r="N197" s="65"/>
      <c r="Q197"/>
    </row>
    <row r="198" spans="1:17" x14ac:dyDescent="0.25">
      <c r="D198" s="2">
        <f>SUM(D5:D197)</f>
        <v>8159.3900000000021</v>
      </c>
      <c r="H198" s="2">
        <f>SUM(H5:H197)</f>
        <v>7486.920000000001</v>
      </c>
      <c r="I198" s="2">
        <f>SUM(I5:I197)</f>
        <v>5019.3300000000008</v>
      </c>
      <c r="J198" s="2">
        <f>SUM(J5:J197)</f>
        <v>2467.59</v>
      </c>
      <c r="K198" s="2">
        <f>SUM(K5:K197)</f>
        <v>0</v>
      </c>
      <c r="L198" s="2">
        <f>SUM(L5:L197)</f>
        <v>0</v>
      </c>
      <c r="Q19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2013-01-10T22:30:49Z</dcterms:modified>
</cp:coreProperties>
</file>