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30" activeTab="1"/>
  </bookViews>
  <sheets>
    <sheet name="Исходные" sheetId="1" r:id="rId1"/>
    <sheet name="Форма отбора" sheetId="2" r:id="rId2"/>
  </sheets>
  <definedNames>
    <definedName name="_xlnm._FilterDatabase" localSheetId="0" hidden="1">Исходные!$B$1:$D$24</definedName>
    <definedName name="Кл">Исходные!$C$2:INDEX(Исходные!$C:$C,COUNTA(Исходные!$B:$B))</definedName>
    <definedName name="Клиент">Исходные!$C:$C</definedName>
    <definedName name="Кол">Исходные!$D$2:INDEX(Исходные!$D:$D,COUNTA(Исходные!$B:$B))</definedName>
    <definedName name="Колличество">Исходные!$D:$D</definedName>
    <definedName name="Список_клиентов">OFFSET(Исходные!$C$2,,,COUNTA(Клиент))</definedName>
    <definedName name="Список_территорий">'Форма отбора'!$Q$3:$Q$4</definedName>
    <definedName name="Список_уникальных_клиентов">IFERROR(INDEX(Список_клиентов,MATCH(0,COUNTIF(Исходные!A$1:A1048576,Список_клиентов),0)),"")</definedName>
    <definedName name="Тер">Исходные!$B$2:INDEX(Исходные!$B:$B,COUNTA(Исходные!$B:$B))</definedName>
    <definedName name="Территория">Исходные!$B:$B</definedName>
  </definedNames>
  <calcPr calcId="152511"/>
  <pivotCaches>
    <pivotCache cacheId="29" r:id="rId3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2" l="1"/>
  <c r="C2" i="2" a="1"/>
  <c r="C2" i="2" s="1"/>
  <c r="D4" i="1"/>
  <c r="C3" i="2" l="1" a="1"/>
  <c r="C3" i="2" s="1"/>
  <c r="E3" i="2" s="1"/>
  <c r="R3" i="2" a="1"/>
  <c r="R3" i="2" s="1"/>
  <c r="D3" i="2"/>
  <c r="D4" i="2"/>
  <c r="D5" i="2"/>
  <c r="D6" i="2"/>
  <c r="D7" i="2"/>
  <c r="D8" i="2"/>
  <c r="D9" i="2"/>
  <c r="D10" i="2"/>
  <c r="D11" i="2"/>
  <c r="D2" i="2"/>
  <c r="C4" i="2" l="1" a="1"/>
  <c r="C4" i="2" s="1"/>
  <c r="E4" i="2" s="1"/>
  <c r="R4" i="2" a="1"/>
  <c r="R4" i="2" s="1"/>
  <c r="R5" i="2" s="1" a="1"/>
  <c r="R5" i="2" s="1"/>
  <c r="C5" i="2" l="1" a="1"/>
  <c r="C5" i="2" s="1"/>
  <c r="R6" i="2" a="1"/>
  <c r="R6" i="2" s="1"/>
  <c r="C6" i="2" l="1" a="1"/>
  <c r="C6" i="2" s="1"/>
  <c r="E6" i="2" s="1"/>
  <c r="E5" i="2"/>
  <c r="R7" i="2" a="1"/>
  <c r="R7" i="2" s="1"/>
  <c r="C7" i="2" l="1" a="1"/>
  <c r="C7" i="2" s="1"/>
  <c r="E7" i="2" s="1"/>
  <c r="R8" i="2" a="1"/>
  <c r="R8" i="2" s="1"/>
  <c r="R9" i="2" s="1" a="1"/>
  <c r="R9" i="2" s="1"/>
  <c r="C8" i="2" l="1" a="1"/>
  <c r="C8" i="2" s="1"/>
  <c r="E8" i="2" s="1"/>
  <c r="R10" i="2" a="1"/>
  <c r="R10" i="2" s="1"/>
  <c r="C9" i="2" l="1" a="1"/>
  <c r="C9" i="2" s="1"/>
  <c r="R11" i="2" a="1"/>
  <c r="R11" i="2" s="1"/>
  <c r="C10" i="2" l="1" a="1"/>
  <c r="C10" i="2" s="1"/>
  <c r="E9" i="2"/>
  <c r="R12" i="2" a="1"/>
  <c r="R12" i="2" s="1"/>
  <c r="R13" i="2" s="1" a="1"/>
  <c r="R13" i="2" s="1"/>
  <c r="R14" i="2" s="1" a="1"/>
  <c r="R14" i="2" s="1"/>
  <c r="R15" i="2" s="1" a="1"/>
  <c r="R15" i="2" s="1"/>
  <c r="R16" i="2" s="1" a="1"/>
  <c r="R16" i="2" s="1"/>
  <c r="R17" i="2" s="1" a="1"/>
  <c r="R17" i="2" s="1"/>
  <c r="R18" i="2" s="1" a="1"/>
  <c r="R18" i="2" s="1"/>
  <c r="R19" i="2" s="1" a="1"/>
  <c r="R19" i="2" s="1"/>
  <c r="R20" i="2" s="1" a="1"/>
  <c r="R20" i="2" s="1"/>
  <c r="R21" i="2" s="1" a="1"/>
  <c r="R21" i="2" s="1"/>
  <c r="R22" i="2" s="1" a="1"/>
  <c r="R22" i="2" s="1"/>
  <c r="R23" i="2" s="1" a="1"/>
  <c r="R23" i="2" s="1"/>
  <c r="R24" i="2" s="1" a="1"/>
  <c r="R24" i="2" s="1"/>
  <c r="R25" i="2" s="1" a="1"/>
  <c r="R25" i="2" s="1"/>
  <c r="R26" i="2" s="1" a="1"/>
  <c r="R26" i="2" s="1"/>
  <c r="C11" i="2" l="1" a="1"/>
  <c r="C11" i="2" s="1"/>
  <c r="E11" i="2" s="1"/>
  <c r="E10" i="2"/>
</calcChain>
</file>

<file path=xl/sharedStrings.xml><?xml version="1.0" encoding="utf-8"?>
<sst xmlns="http://schemas.openxmlformats.org/spreadsheetml/2006/main" count="90" uniqueCount="30">
  <si>
    <t>Территория</t>
  </si>
  <si>
    <t>Клиент</t>
  </si>
  <si>
    <t>Колличество</t>
  </si>
  <si>
    <t>т1</t>
  </si>
  <si>
    <t>К1</t>
  </si>
  <si>
    <t>К2</t>
  </si>
  <si>
    <t>К3</t>
  </si>
  <si>
    <t>К4</t>
  </si>
  <si>
    <t>К5</t>
  </si>
  <si>
    <t>К6</t>
  </si>
  <si>
    <t>К7</t>
  </si>
  <si>
    <t>К8</t>
  </si>
  <si>
    <t>К9</t>
  </si>
  <si>
    <t>К10</t>
  </si>
  <si>
    <t>К11</t>
  </si>
  <si>
    <t>т2</t>
  </si>
  <si>
    <t>К12</t>
  </si>
  <si>
    <t>К13</t>
  </si>
  <si>
    <t>К14</t>
  </si>
  <si>
    <t>К15</t>
  </si>
  <si>
    <t>К16</t>
  </si>
  <si>
    <t>К17</t>
  </si>
  <si>
    <t>К18</t>
  </si>
  <si>
    <t>К19</t>
  </si>
  <si>
    <t>№</t>
  </si>
  <si>
    <t>Условие отбора 10 макс. Значений из выпадающего списка</t>
  </si>
  <si>
    <t>К20</t>
  </si>
  <si>
    <t>Списки</t>
  </si>
  <si>
    <r>
      <t>К</t>
    </r>
    <r>
      <rPr>
        <sz val="11"/>
        <color rgb="FFFF0000"/>
        <rFont val="Calibri"/>
        <family val="2"/>
        <charset val="204"/>
        <scheme val="minor"/>
      </rPr>
      <t>ол</t>
    </r>
    <r>
      <rPr>
        <sz val="11"/>
        <rFont val="Calibri"/>
        <family val="2"/>
        <charset val="204"/>
        <scheme val="minor"/>
      </rPr>
      <t>ичество</t>
    </r>
  </si>
  <si>
    <t>Сумма по полю Колличество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</si>
</sst>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2" xfId="0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/>
    <xf numFmtId="0" fontId="0" fillId="0" borderId="0" xfId="0" pivotButton="1"/>
    <xf numFmtId="0" fontId="0" fillId="0" borderId="0" xfId="0" applyNumberFormat="1"/>
    <xf numFmtId="0" fontId="0" fillId="4" borderId="0" xfId="0" applyNumberFormat="1" applyFill="1"/>
    <xf numFmtId="0" fontId="0" fillId="4" borderId="1" xfId="0" applyFill="1" applyBorder="1"/>
  </cellXfs>
  <cellStyles count="1">
    <cellStyle name="Обычный" xfId="0" builtinId="0"/>
  </cellStyles>
  <dxfs count="1">
    <dxf>
      <fill>
        <patternFill patternType="solid">
          <bgColor theme="5" tint="0.399975585192419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В" refreshedDate="42773.570161111114" createdVersion="5" refreshedVersion="5" minRefreshableVersion="3" recordCount="32">
  <cacheSource type="worksheet">
    <worksheetSource ref="B1:D9999" sheet="Исходные"/>
  </cacheSource>
  <cacheFields count="3">
    <cacheField name="Территория" numFmtId="0">
      <sharedItems containsBlank="1" count="3">
        <s v="т1"/>
        <s v="т2"/>
        <m/>
      </sharedItems>
    </cacheField>
    <cacheField name="Клиент" numFmtId="0">
      <sharedItems containsBlank="1" count="21">
        <s v="К4"/>
        <s v="К5"/>
        <s v="К6"/>
        <s v="К2"/>
        <s v="К1"/>
        <s v="К10"/>
        <s v="К7"/>
        <s v="К11"/>
        <s v="К3"/>
        <s v="К8"/>
        <s v="К9"/>
        <s v="К12"/>
        <s v="К13"/>
        <s v="К14"/>
        <s v="К15"/>
        <s v="К16"/>
        <s v="К17"/>
        <s v="К18"/>
        <s v="К19"/>
        <s v="К20"/>
        <m/>
      </sharedItems>
    </cacheField>
    <cacheField name="Колличество" numFmtId="0">
      <sharedItems containsString="0" containsBlank="1" containsNumber="1" containsInteger="1" minValue="1605" maxValue="6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x v="0"/>
    <x v="0"/>
    <n v="46150"/>
  </r>
  <r>
    <x v="0"/>
    <x v="0"/>
    <n v="45291"/>
  </r>
  <r>
    <x v="0"/>
    <x v="1"/>
    <n v="54542"/>
  </r>
  <r>
    <x v="0"/>
    <x v="2"/>
    <n v="35096"/>
  </r>
  <r>
    <x v="0"/>
    <x v="3"/>
    <n v="31542"/>
  </r>
  <r>
    <x v="0"/>
    <x v="4"/>
    <n v="22433"/>
  </r>
  <r>
    <x v="0"/>
    <x v="5"/>
    <n v="15613"/>
  </r>
  <r>
    <x v="0"/>
    <x v="6"/>
    <n v="8458"/>
  </r>
  <r>
    <x v="0"/>
    <x v="7"/>
    <n v="5854"/>
  </r>
  <r>
    <x v="0"/>
    <x v="8"/>
    <n v="3465"/>
  </r>
  <r>
    <x v="0"/>
    <x v="9"/>
    <n v="1605"/>
  </r>
  <r>
    <x v="0"/>
    <x v="5"/>
    <n v="15000"/>
  </r>
  <r>
    <x v="0"/>
    <x v="10"/>
    <n v="5000"/>
  </r>
  <r>
    <x v="0"/>
    <x v="3"/>
    <n v="6000"/>
  </r>
  <r>
    <x v="0"/>
    <x v="8"/>
    <n v="7000"/>
  </r>
  <r>
    <x v="1"/>
    <x v="11"/>
    <n v="26627"/>
  </r>
  <r>
    <x v="1"/>
    <x v="12"/>
    <n v="43215"/>
  </r>
  <r>
    <x v="1"/>
    <x v="13"/>
    <n v="38069"/>
  </r>
  <r>
    <x v="1"/>
    <x v="14"/>
    <n v="11732"/>
  </r>
  <r>
    <x v="1"/>
    <x v="15"/>
    <n v="5890"/>
  </r>
  <r>
    <x v="1"/>
    <x v="16"/>
    <n v="25990"/>
  </r>
  <r>
    <x v="1"/>
    <x v="17"/>
    <n v="40923"/>
  </r>
  <r>
    <x v="1"/>
    <x v="18"/>
    <n v="28372"/>
  </r>
  <r>
    <x v="0"/>
    <x v="3"/>
    <n v="8000"/>
  </r>
  <r>
    <x v="0"/>
    <x v="3"/>
    <n v="9000"/>
  </r>
  <r>
    <x v="1"/>
    <x v="11"/>
    <n v="25000"/>
  </r>
  <r>
    <x v="0"/>
    <x v="5"/>
    <n v="6900"/>
  </r>
  <r>
    <x v="1"/>
    <x v="12"/>
    <n v="60000"/>
  </r>
  <r>
    <x v="1"/>
    <x v="16"/>
    <n v="55000"/>
  </r>
  <r>
    <x v="1"/>
    <x v="19"/>
    <n v="59000"/>
  </r>
  <r>
    <x v="1"/>
    <x v="15"/>
    <n v="25000"/>
  </r>
  <r>
    <x v="2"/>
    <x v="2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9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compact="0" compactData="0" multipleFieldFilters="0">
  <location ref="H3:I13" firstHeaderRow="1" firstDataRow="1" firstDataCol="1" rowPageCount="1" colPageCount="1"/>
  <pivotFields count="3"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measureFilter="1" sortType="descending" defaultSubtotal="0">
      <items count="21">
        <item x="4"/>
        <item x="5"/>
        <item x="7"/>
        <item x="11"/>
        <item x="12"/>
        <item x="13"/>
        <item x="14"/>
        <item x="15"/>
        <item x="16"/>
        <item x="17"/>
        <item x="18"/>
        <item x="3"/>
        <item x="19"/>
        <item x="8"/>
        <item x="0"/>
        <item x="1"/>
        <item x="2"/>
        <item x="6"/>
        <item x="9"/>
        <item x="10"/>
        <item x="2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</pivotFields>
  <rowFields count="1">
    <field x="1"/>
  </rowFields>
  <rowItems count="10">
    <i>
      <x v="14"/>
    </i>
    <i>
      <x v="15"/>
    </i>
    <i>
      <x v="11"/>
    </i>
    <i>
      <x v="1"/>
    </i>
    <i>
      <x v="16"/>
    </i>
    <i>
      <x/>
    </i>
    <i>
      <x v="13"/>
    </i>
    <i>
      <x v="17"/>
    </i>
    <i>
      <x v="2"/>
    </i>
    <i>
      <x v="19"/>
    </i>
  </rowItems>
  <colItems count="1">
    <i/>
  </colItems>
  <pageFields count="1">
    <pageField fld="0" item="0" hier="-1"/>
  </pageFields>
  <dataFields count="1">
    <dataField name="Сумма по полю Колличество" fld="2" baseField="0" baseItem="0"/>
  </dataFields>
  <formats count="1">
    <format dxfId="0">
      <pivotArea outline="0" collapsedLevelsAreSubtotals="1" fieldPosition="0">
        <references count="1">
          <reference field="1" count="2" selected="0">
            <x v="11"/>
            <x v="15"/>
          </reference>
        </references>
      </pivotArea>
    </format>
  </formats>
  <pivotTableStyleInfo name="PivotStyleLight16" showRowHeaders="1" showColHeaders="1" showRowStripes="0" showColStripes="0" showLastColumn="1"/>
  <filters count="1">
    <filter fld="1" type="count" evalOrder="-1" id="1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workbookViewId="0">
      <selection activeCell="H4" sqref="H4:H13"/>
    </sheetView>
  </sheetViews>
  <sheetFormatPr defaultColWidth="8.85546875" defaultRowHeight="15" x14ac:dyDescent="0.25"/>
  <cols>
    <col min="2" max="2" width="11.85546875" bestFit="1" customWidth="1"/>
    <col min="4" max="4" width="12.7109375" bestFit="1" customWidth="1"/>
    <col min="8" max="8" width="11.85546875" customWidth="1"/>
    <col min="9" max="10" width="28.140625" bestFit="1" customWidth="1"/>
  </cols>
  <sheetData>
    <row r="1" spans="2:9" x14ac:dyDescent="0.25">
      <c r="B1" s="2" t="s">
        <v>0</v>
      </c>
      <c r="C1" s="2" t="s">
        <v>1</v>
      </c>
      <c r="D1" s="2" t="s">
        <v>2</v>
      </c>
      <c r="H1" s="11" t="s">
        <v>0</v>
      </c>
      <c r="I1" t="s">
        <v>3</v>
      </c>
    </row>
    <row r="2" spans="2:9" x14ac:dyDescent="0.25">
      <c r="B2" s="3" t="s">
        <v>3</v>
      </c>
      <c r="C2" s="3" t="s">
        <v>7</v>
      </c>
      <c r="D2" s="3">
        <v>46150</v>
      </c>
    </row>
    <row r="3" spans="2:9" x14ac:dyDescent="0.25">
      <c r="B3" s="3" t="s">
        <v>3</v>
      </c>
      <c r="C3" s="3" t="s">
        <v>7</v>
      </c>
      <c r="D3" s="3">
        <v>45291</v>
      </c>
      <c r="H3" s="11" t="s">
        <v>1</v>
      </c>
      <c r="I3" t="s">
        <v>29</v>
      </c>
    </row>
    <row r="4" spans="2:9" x14ac:dyDescent="0.25">
      <c r="B4" s="3" t="s">
        <v>3</v>
      </c>
      <c r="C4" s="3" t="s">
        <v>8</v>
      </c>
      <c r="D4" s="3">
        <f>45034+9508</f>
        <v>54542</v>
      </c>
      <c r="H4" t="s">
        <v>7</v>
      </c>
      <c r="I4" s="12">
        <v>91441</v>
      </c>
    </row>
    <row r="5" spans="2:9" x14ac:dyDescent="0.25">
      <c r="B5" s="3" t="s">
        <v>3</v>
      </c>
      <c r="C5" s="3" t="s">
        <v>9</v>
      </c>
      <c r="D5" s="3">
        <v>35096</v>
      </c>
      <c r="H5" t="s">
        <v>8</v>
      </c>
      <c r="I5" s="13">
        <v>54542</v>
      </c>
    </row>
    <row r="6" spans="2:9" x14ac:dyDescent="0.25">
      <c r="B6" s="3" t="s">
        <v>3</v>
      </c>
      <c r="C6" s="3" t="s">
        <v>5</v>
      </c>
      <c r="D6" s="3">
        <v>31542</v>
      </c>
      <c r="H6" t="s">
        <v>5</v>
      </c>
      <c r="I6" s="13">
        <v>54542</v>
      </c>
    </row>
    <row r="7" spans="2:9" x14ac:dyDescent="0.25">
      <c r="B7" s="3" t="s">
        <v>3</v>
      </c>
      <c r="C7" s="3" t="s">
        <v>4</v>
      </c>
      <c r="D7" s="3">
        <v>22433</v>
      </c>
      <c r="H7" t="s">
        <v>13</v>
      </c>
      <c r="I7" s="12">
        <v>37513</v>
      </c>
    </row>
    <row r="8" spans="2:9" x14ac:dyDescent="0.25">
      <c r="B8" s="3" t="s">
        <v>3</v>
      </c>
      <c r="C8" s="3" t="s">
        <v>13</v>
      </c>
      <c r="D8" s="3">
        <v>15613</v>
      </c>
      <c r="H8" t="s">
        <v>9</v>
      </c>
      <c r="I8" s="12">
        <v>35096</v>
      </c>
    </row>
    <row r="9" spans="2:9" x14ac:dyDescent="0.25">
      <c r="B9" s="3" t="s">
        <v>3</v>
      </c>
      <c r="C9" s="3" t="s">
        <v>10</v>
      </c>
      <c r="D9" s="3">
        <v>8458</v>
      </c>
      <c r="H9" t="s">
        <v>4</v>
      </c>
      <c r="I9" s="12">
        <v>22433</v>
      </c>
    </row>
    <row r="10" spans="2:9" x14ac:dyDescent="0.25">
      <c r="B10" s="3" t="s">
        <v>3</v>
      </c>
      <c r="C10" s="3" t="s">
        <v>14</v>
      </c>
      <c r="D10" s="3">
        <v>5854</v>
      </c>
      <c r="H10" t="s">
        <v>6</v>
      </c>
      <c r="I10" s="12">
        <v>10465</v>
      </c>
    </row>
    <row r="11" spans="2:9" x14ac:dyDescent="0.25">
      <c r="B11" s="3" t="s">
        <v>3</v>
      </c>
      <c r="C11" s="3" t="s">
        <v>6</v>
      </c>
      <c r="D11" s="3">
        <v>3465</v>
      </c>
      <c r="H11" t="s">
        <v>10</v>
      </c>
      <c r="I11" s="12">
        <v>8458</v>
      </c>
    </row>
    <row r="12" spans="2:9" x14ac:dyDescent="0.25">
      <c r="B12" s="3" t="s">
        <v>3</v>
      </c>
      <c r="C12" s="3" t="s">
        <v>11</v>
      </c>
      <c r="D12" s="3">
        <v>1605</v>
      </c>
      <c r="H12" t="s">
        <v>14</v>
      </c>
      <c r="I12" s="12">
        <v>5854</v>
      </c>
    </row>
    <row r="13" spans="2:9" x14ac:dyDescent="0.25">
      <c r="B13" s="3" t="s">
        <v>3</v>
      </c>
      <c r="C13" s="3" t="s">
        <v>13</v>
      </c>
      <c r="D13" s="3">
        <v>15000</v>
      </c>
      <c r="H13" t="s">
        <v>12</v>
      </c>
      <c r="I13" s="12">
        <v>5000</v>
      </c>
    </row>
    <row r="14" spans="2:9" x14ac:dyDescent="0.25">
      <c r="B14" s="3" t="s">
        <v>3</v>
      </c>
      <c r="C14" s="3" t="s">
        <v>12</v>
      </c>
      <c r="D14" s="3">
        <v>5000</v>
      </c>
    </row>
    <row r="15" spans="2:9" x14ac:dyDescent="0.25">
      <c r="B15" s="3" t="s">
        <v>3</v>
      </c>
      <c r="C15" s="3" t="s">
        <v>5</v>
      </c>
      <c r="D15" s="3">
        <v>6000</v>
      </c>
    </row>
    <row r="16" spans="2:9" x14ac:dyDescent="0.25">
      <c r="B16" s="3" t="s">
        <v>3</v>
      </c>
      <c r="C16" s="3" t="s">
        <v>6</v>
      </c>
      <c r="D16" s="3">
        <v>7000</v>
      </c>
    </row>
    <row r="17" spans="2:4" x14ac:dyDescent="0.25">
      <c r="B17" s="3" t="s">
        <v>15</v>
      </c>
      <c r="C17" s="3" t="s">
        <v>16</v>
      </c>
      <c r="D17" s="3">
        <v>26627</v>
      </c>
    </row>
    <row r="18" spans="2:4" x14ac:dyDescent="0.25">
      <c r="B18" s="3" t="s">
        <v>15</v>
      </c>
      <c r="C18" s="3" t="s">
        <v>17</v>
      </c>
      <c r="D18" s="3">
        <v>43215</v>
      </c>
    </row>
    <row r="19" spans="2:4" x14ac:dyDescent="0.25">
      <c r="B19" s="3" t="s">
        <v>15</v>
      </c>
      <c r="C19" s="3" t="s">
        <v>18</v>
      </c>
      <c r="D19" s="3">
        <v>38069</v>
      </c>
    </row>
    <row r="20" spans="2:4" x14ac:dyDescent="0.25">
      <c r="B20" s="3" t="s">
        <v>15</v>
      </c>
      <c r="C20" s="3" t="s">
        <v>19</v>
      </c>
      <c r="D20" s="3">
        <v>11732</v>
      </c>
    </row>
    <row r="21" spans="2:4" x14ac:dyDescent="0.25">
      <c r="B21" s="3" t="s">
        <v>15</v>
      </c>
      <c r="C21" s="3" t="s">
        <v>20</v>
      </c>
      <c r="D21" s="3">
        <v>5890</v>
      </c>
    </row>
    <row r="22" spans="2:4" x14ac:dyDescent="0.25">
      <c r="B22" s="3" t="s">
        <v>15</v>
      </c>
      <c r="C22" s="3" t="s">
        <v>21</v>
      </c>
      <c r="D22" s="3">
        <v>25990</v>
      </c>
    </row>
    <row r="23" spans="2:4" x14ac:dyDescent="0.25">
      <c r="B23" s="3" t="s">
        <v>15</v>
      </c>
      <c r="C23" s="3" t="s">
        <v>22</v>
      </c>
      <c r="D23" s="3">
        <v>40923</v>
      </c>
    </row>
    <row r="24" spans="2:4" x14ac:dyDescent="0.25">
      <c r="B24" s="3" t="s">
        <v>15</v>
      </c>
      <c r="C24" s="3" t="s">
        <v>23</v>
      </c>
      <c r="D24" s="3">
        <v>28372</v>
      </c>
    </row>
    <row r="25" spans="2:4" x14ac:dyDescent="0.25">
      <c r="B25" s="3" t="s">
        <v>3</v>
      </c>
      <c r="C25" s="3" t="s">
        <v>5</v>
      </c>
      <c r="D25" s="3">
        <v>8000</v>
      </c>
    </row>
    <row r="26" spans="2:4" x14ac:dyDescent="0.25">
      <c r="B26" s="3" t="s">
        <v>3</v>
      </c>
      <c r="C26" s="3" t="s">
        <v>5</v>
      </c>
      <c r="D26" s="3">
        <v>9000</v>
      </c>
    </row>
    <row r="27" spans="2:4" x14ac:dyDescent="0.25">
      <c r="B27" s="3" t="s">
        <v>15</v>
      </c>
      <c r="C27" s="3" t="s">
        <v>16</v>
      </c>
      <c r="D27" s="3">
        <v>25000</v>
      </c>
    </row>
    <row r="28" spans="2:4" x14ac:dyDescent="0.25">
      <c r="B28" s="3" t="s">
        <v>3</v>
      </c>
      <c r="C28" s="3" t="s">
        <v>13</v>
      </c>
      <c r="D28" s="3">
        <v>6900</v>
      </c>
    </row>
    <row r="29" spans="2:4" x14ac:dyDescent="0.25">
      <c r="B29" s="3" t="s">
        <v>15</v>
      </c>
      <c r="C29" s="3" t="s">
        <v>17</v>
      </c>
      <c r="D29" s="3">
        <v>60000</v>
      </c>
    </row>
    <row r="30" spans="2:4" x14ac:dyDescent="0.25">
      <c r="B30" s="3" t="s">
        <v>15</v>
      </c>
      <c r="C30" s="3" t="s">
        <v>21</v>
      </c>
      <c r="D30" s="3">
        <v>55000</v>
      </c>
    </row>
    <row r="31" spans="2:4" x14ac:dyDescent="0.25">
      <c r="B31" s="3" t="s">
        <v>15</v>
      </c>
      <c r="C31" s="3" t="s">
        <v>26</v>
      </c>
      <c r="D31" s="3">
        <v>59000</v>
      </c>
    </row>
    <row r="32" spans="2:4" x14ac:dyDescent="0.25">
      <c r="B32" s="3" t="s">
        <v>15</v>
      </c>
      <c r="C32" s="3" t="s">
        <v>20</v>
      </c>
      <c r="D32" s="3">
        <v>25000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tabSelected="1" workbookViewId="0">
      <selection activeCell="E3" sqref="E3"/>
    </sheetView>
  </sheetViews>
  <sheetFormatPr defaultColWidth="8.85546875" defaultRowHeight="15" x14ac:dyDescent="0.25"/>
  <cols>
    <col min="1" max="1" width="7" customWidth="1"/>
    <col min="2" max="2" width="5.140625" customWidth="1"/>
    <col min="3" max="3" width="10.28515625" bestFit="1" customWidth="1"/>
    <col min="4" max="4" width="11.85546875" bestFit="1" customWidth="1"/>
    <col min="5" max="5" width="12.7109375" bestFit="1" customWidth="1"/>
    <col min="7" max="7" width="10.140625" customWidth="1"/>
    <col min="17" max="17" width="11.85546875" bestFit="1" customWidth="1"/>
    <col min="18" max="18" width="0" hidden="1" customWidth="1"/>
  </cols>
  <sheetData>
    <row r="1" spans="2:18" x14ac:dyDescent="0.25">
      <c r="B1" s="2" t="s">
        <v>24</v>
      </c>
      <c r="C1" s="2" t="s">
        <v>1</v>
      </c>
      <c r="D1" s="2" t="s">
        <v>0</v>
      </c>
      <c r="E1" s="10" t="s">
        <v>28</v>
      </c>
      <c r="Q1" s="9" t="s">
        <v>27</v>
      </c>
      <c r="R1" s="9"/>
    </row>
    <row r="2" spans="2:18" x14ac:dyDescent="0.25">
      <c r="B2" s="3">
        <v>1</v>
      </c>
      <c r="C2" s="4" t="str">
        <f t="array" ref="C2">INDEX(Кл,MATCH(LARGE(SUMIFS(Кол,Тер,G$2,Кл,Кл)+MATCH(Кл,Кл,)%%,1+SUMPRODUCT(COUNTIFS(Тер,G$2,Кл,C$1:C1))),SUMIFS(Кол,Тер,G$2,Кл,Кл)+MATCH(Кл,Кл,)%%,))</f>
        <v>К4</v>
      </c>
      <c r="D2" s="5" t="str">
        <f>$G$2</f>
        <v>т1</v>
      </c>
      <c r="E2" s="3">
        <f>SUMIFS(Кол,Тер,G$2,Кл,C2)</f>
        <v>91441</v>
      </c>
      <c r="G2" s="1" t="s">
        <v>3</v>
      </c>
      <c r="H2" s="6" t="s">
        <v>25</v>
      </c>
      <c r="Q2" s="2" t="s">
        <v>0</v>
      </c>
      <c r="R2" s="2" t="s">
        <v>1</v>
      </c>
    </row>
    <row r="3" spans="2:18" x14ac:dyDescent="0.25">
      <c r="B3" s="3">
        <v>2</v>
      </c>
      <c r="C3" s="4" t="str">
        <f t="array" ref="C3">INDEX(Кл,MATCH(LARGE(SUMIFS(Кол,Тер,G$2,Кл,Кл)+MATCH(Кл,Кл,)%%,1+SUMPRODUCT(COUNTIFS(Тер,G$2,Кл,C$1:C2))),SUMIFS(Кол,Тер,G$2,Кл,Кл)+MATCH(Кл,Кл,)%%,))</f>
        <v>К2</v>
      </c>
      <c r="D3" s="5" t="str">
        <f t="shared" ref="D3:D11" si="0">$G$2</f>
        <v>т1</v>
      </c>
      <c r="E3" s="14">
        <f>SUMIFS(Кол,Тер,G$2,Кл,C3)</f>
        <v>54542</v>
      </c>
      <c r="Q3" s="8" t="s">
        <v>3</v>
      </c>
      <c r="R3" s="3" t="str">
        <f t="array" aca="1" ref="R3" ca="1">IFERROR(INDEX(Список_клиентов,MATCH(0,COUNTIF(R$1:R2,Список_клиентов),0)),"")</f>
        <v>К4</v>
      </c>
    </row>
    <row r="4" spans="2:18" x14ac:dyDescent="0.25">
      <c r="B4" s="3">
        <v>3</v>
      </c>
      <c r="C4" s="4" t="str">
        <f t="array" ref="C4">INDEX(Кл,MATCH(LARGE(SUMIFS(Кол,Тер,G$2,Кл,Кл)+MATCH(Кл,Кл,)%%,1+SUMPRODUCT(COUNTIFS(Тер,G$2,Кл,C$1:C3))),SUMIFS(Кол,Тер,G$2,Кл,Кл)+MATCH(Кл,Кл,)%%,))</f>
        <v>К5</v>
      </c>
      <c r="D4" s="5" t="str">
        <f t="shared" si="0"/>
        <v>т1</v>
      </c>
      <c r="E4" s="14">
        <f>SUMIFS(Кол,Тер,G$2,Кл,C4)</f>
        <v>54542</v>
      </c>
      <c r="Q4" s="8" t="s">
        <v>15</v>
      </c>
      <c r="R4" s="3" t="str">
        <f t="array" aca="1" ref="R4" ca="1">IFERROR(INDEX(Список_клиентов,MATCH(0,COUNTIF(R$1:R3,Список_клиентов),0)),"")</f>
        <v>К5</v>
      </c>
    </row>
    <row r="5" spans="2:18" x14ac:dyDescent="0.25">
      <c r="B5" s="3">
        <v>4</v>
      </c>
      <c r="C5" s="4" t="str">
        <f t="array" ref="C5">INDEX(Кл,MATCH(LARGE(SUMIFS(Кол,Тер,G$2,Кл,Кл)+MATCH(Кл,Кл,)%%,1+SUMPRODUCT(COUNTIFS(Тер,G$2,Кл,C$1:C4))),SUMIFS(Кол,Тер,G$2,Кл,Кл)+MATCH(Кл,Кл,)%%,))</f>
        <v>К10</v>
      </c>
      <c r="D5" s="5" t="str">
        <f t="shared" si="0"/>
        <v>т1</v>
      </c>
      <c r="E5" s="3">
        <f>SUMIFS(Кол,Тер,G$2,Кл,C5)</f>
        <v>37513</v>
      </c>
      <c r="Q5" s="7"/>
      <c r="R5" s="3" t="str">
        <f t="array" aca="1" ref="R5" ca="1">IFERROR(INDEX(Список_клиентов,MATCH(0,COUNTIF(R$1:R4,Список_клиентов),0)),"")</f>
        <v>К6</v>
      </c>
    </row>
    <row r="6" spans="2:18" x14ac:dyDescent="0.25">
      <c r="B6" s="3">
        <v>5</v>
      </c>
      <c r="C6" s="4" t="str">
        <f t="array" ref="C6">INDEX(Кл,MATCH(LARGE(SUMIFS(Кол,Тер,G$2,Кл,Кл)+MATCH(Кл,Кл,)%%,1+SUMPRODUCT(COUNTIFS(Тер,G$2,Кл,C$1:C5))),SUMIFS(Кол,Тер,G$2,Кл,Кл)+MATCH(Кл,Кл,)%%,))</f>
        <v>К6</v>
      </c>
      <c r="D6" s="5" t="str">
        <f t="shared" si="0"/>
        <v>т1</v>
      </c>
      <c r="E6" s="3">
        <f>SUMIFS(Кол,Тер,G$2,Кл,C6)</f>
        <v>35096</v>
      </c>
      <c r="Q6" s="7"/>
      <c r="R6" s="3" t="str">
        <f t="array" aca="1" ref="R6" ca="1">IFERROR(INDEX(Список_клиентов,MATCH(0,COUNTIF(R$1:R5,Список_клиентов),0)),"")</f>
        <v>К2</v>
      </c>
    </row>
    <row r="7" spans="2:18" x14ac:dyDescent="0.25">
      <c r="B7" s="3">
        <v>6</v>
      </c>
      <c r="C7" s="4" t="str">
        <f t="array" ref="C7">INDEX(Кл,MATCH(LARGE(SUMIFS(Кол,Тер,G$2,Кл,Кл)+MATCH(Кл,Кл,)%%,1+SUMPRODUCT(COUNTIFS(Тер,G$2,Кл,C$1:C6))),SUMIFS(Кол,Тер,G$2,Кл,Кл)+MATCH(Кл,Кл,)%%,))</f>
        <v>К1</v>
      </c>
      <c r="D7" s="5" t="str">
        <f t="shared" si="0"/>
        <v>т1</v>
      </c>
      <c r="E7" s="3">
        <f>SUMIFS(Кол,Тер,G$2,Кл,C7)</f>
        <v>22433</v>
      </c>
      <c r="Q7" s="7"/>
      <c r="R7" s="3" t="str">
        <f t="array" aca="1" ref="R7" ca="1">IFERROR(INDEX(Список_клиентов,MATCH(0,COUNTIF(R$1:R6,Список_клиентов),0)),"")</f>
        <v>К1</v>
      </c>
    </row>
    <row r="8" spans="2:18" x14ac:dyDescent="0.25">
      <c r="B8" s="3">
        <v>7</v>
      </c>
      <c r="C8" s="4" t="str">
        <f t="array" ref="C8">INDEX(Кл,MATCH(LARGE(SUMIFS(Кол,Тер,G$2,Кл,Кл)+MATCH(Кл,Кл,)%%,1+SUMPRODUCT(COUNTIFS(Тер,G$2,Кл,C$1:C7))),SUMIFS(Кол,Тер,G$2,Кл,Кл)+MATCH(Кл,Кл,)%%,))</f>
        <v>К3</v>
      </c>
      <c r="D8" s="5" t="str">
        <f t="shared" si="0"/>
        <v>т1</v>
      </c>
      <c r="E8" s="3">
        <f>SUMIFS(Кол,Тер,G$2,Кл,C8)</f>
        <v>10465</v>
      </c>
      <c r="Q8" s="7"/>
      <c r="R8" s="3" t="str">
        <f t="array" aca="1" ref="R8" ca="1">IFERROR(INDEX(Список_клиентов,MATCH(0,COUNTIF(R$1:R7,Список_клиентов),0)),"")</f>
        <v>К10</v>
      </c>
    </row>
    <row r="9" spans="2:18" x14ac:dyDescent="0.25">
      <c r="B9" s="3">
        <v>8</v>
      </c>
      <c r="C9" s="4" t="str">
        <f t="array" ref="C9">INDEX(Кл,MATCH(LARGE(SUMIFS(Кол,Тер,G$2,Кл,Кл)+MATCH(Кл,Кл,)%%,1+SUMPRODUCT(COUNTIFS(Тер,G$2,Кл,C$1:C8))),SUMIFS(Кол,Тер,G$2,Кл,Кл)+MATCH(Кл,Кл,)%%,))</f>
        <v>К7</v>
      </c>
      <c r="D9" s="5" t="str">
        <f t="shared" si="0"/>
        <v>т1</v>
      </c>
      <c r="E9" s="3">
        <f>SUMIFS(Кол,Тер,G$2,Кл,C9)</f>
        <v>8458</v>
      </c>
      <c r="Q9" s="7"/>
      <c r="R9" s="3" t="str">
        <f t="array" aca="1" ref="R9" ca="1">IFERROR(INDEX(Список_клиентов,MATCH(0,COUNTIF(R$1:R8,Список_клиентов),0)),"")</f>
        <v>К7</v>
      </c>
    </row>
    <row r="10" spans="2:18" x14ac:dyDescent="0.25">
      <c r="B10" s="3">
        <v>9</v>
      </c>
      <c r="C10" s="4" t="str">
        <f t="array" ref="C10">INDEX(Кл,MATCH(LARGE(SUMIFS(Кол,Тер,G$2,Кл,Кл)+MATCH(Кл,Кл,)%%,1+SUMPRODUCT(COUNTIFS(Тер,G$2,Кл,C$1:C9))),SUMIFS(Кол,Тер,G$2,Кл,Кл)+MATCH(Кл,Кл,)%%,))</f>
        <v>К11</v>
      </c>
      <c r="D10" s="5" t="str">
        <f t="shared" si="0"/>
        <v>т1</v>
      </c>
      <c r="E10" s="3">
        <f>SUMIFS(Кол,Тер,G$2,Кл,C10)</f>
        <v>5854</v>
      </c>
      <c r="Q10" s="7"/>
      <c r="R10" s="3" t="str">
        <f t="array" aca="1" ref="R10" ca="1">IFERROR(INDEX(Список_клиентов,MATCH(0,COUNTIF(R$1:R9,Список_клиентов),0)),"")</f>
        <v>К11</v>
      </c>
    </row>
    <row r="11" spans="2:18" x14ac:dyDescent="0.25">
      <c r="B11" s="3">
        <v>10</v>
      </c>
      <c r="C11" s="4" t="str">
        <f t="array" ref="C11">INDEX(Кл,MATCH(LARGE(SUMIFS(Кол,Тер,G$2,Кл,Кл)+MATCH(Кл,Кл,)%%,1+SUMPRODUCT(COUNTIFS(Тер,G$2,Кл,C$1:C10))),SUMIFS(Кол,Тер,G$2,Кл,Кл)+MATCH(Кл,Кл,)%%,))</f>
        <v>К9</v>
      </c>
      <c r="D11" s="5" t="str">
        <f t="shared" si="0"/>
        <v>т1</v>
      </c>
      <c r="E11" s="3">
        <f>SUMIFS(Кол,Тер,G$2,Кл,C11)</f>
        <v>5000</v>
      </c>
      <c r="Q11" s="7"/>
      <c r="R11" s="3" t="str">
        <f t="array" aca="1" ref="R11" ca="1">IFERROR(INDEX(Список_клиентов,MATCH(0,COUNTIF(R$1:R10,Список_клиентов),0)),"")</f>
        <v>К3</v>
      </c>
    </row>
    <row r="12" spans="2:18" x14ac:dyDescent="0.25">
      <c r="Q12" s="7"/>
      <c r="R12" s="3" t="str">
        <f t="array" aca="1" ref="R12" ca="1">IFERROR(INDEX(Список_клиентов,MATCH(0,COUNTIF(R$1:R11,Список_клиентов),0)),"")</f>
        <v>К8</v>
      </c>
    </row>
    <row r="13" spans="2:18" x14ac:dyDescent="0.25">
      <c r="Q13" s="7"/>
      <c r="R13" s="3" t="str">
        <f t="array" aca="1" ref="R13" ca="1">IFERROR(INDEX(Список_клиентов,MATCH(0,COUNTIF(R$1:R12,Список_клиентов),0)),"")</f>
        <v>К9</v>
      </c>
    </row>
    <row r="14" spans="2:18" x14ac:dyDescent="0.25">
      <c r="Q14" s="7"/>
      <c r="R14" s="3" t="str">
        <f t="array" aca="1" ref="R14" ca="1">IFERROR(INDEX(Список_клиентов,MATCH(0,COUNTIF(R$1:R13,Список_клиентов),0)),"")</f>
        <v>К12</v>
      </c>
    </row>
    <row r="15" spans="2:18" x14ac:dyDescent="0.25">
      <c r="Q15" s="7"/>
      <c r="R15" s="3" t="str">
        <f t="array" aca="1" ref="R15" ca="1">IFERROR(INDEX(Список_клиентов,MATCH(0,COUNTIF(R$1:R14,Список_клиентов),0)),"")</f>
        <v>К13</v>
      </c>
    </row>
    <row r="16" spans="2:18" x14ac:dyDescent="0.25">
      <c r="Q16" s="7"/>
      <c r="R16" s="3" t="str">
        <f t="array" aca="1" ref="R16" ca="1">IFERROR(INDEX(Список_клиентов,MATCH(0,COUNTIF(R$1:R15,Список_клиентов),0)),"")</f>
        <v>К14</v>
      </c>
    </row>
    <row r="17" spans="17:18" x14ac:dyDescent="0.25">
      <c r="Q17" s="7"/>
      <c r="R17" s="3" t="str">
        <f t="array" aca="1" ref="R17" ca="1">IFERROR(INDEX(Список_клиентов,MATCH(0,COUNTIF(R$1:R16,Список_клиентов),0)),"")</f>
        <v>К15</v>
      </c>
    </row>
    <row r="18" spans="17:18" x14ac:dyDescent="0.25">
      <c r="Q18" s="7"/>
      <c r="R18" s="3" t="str">
        <f t="array" aca="1" ref="R18" ca="1">IFERROR(INDEX(Список_клиентов,MATCH(0,COUNTIF(R$1:R17,Список_клиентов),0)),"")</f>
        <v>К16</v>
      </c>
    </row>
    <row r="19" spans="17:18" x14ac:dyDescent="0.25">
      <c r="Q19" s="7"/>
      <c r="R19" s="3" t="str">
        <f t="array" aca="1" ref="R19" ca="1">IFERROR(INDEX(Список_клиентов,MATCH(0,COUNTIF(R$1:R18,Список_клиентов),0)),"")</f>
        <v>К17</v>
      </c>
    </row>
    <row r="20" spans="17:18" x14ac:dyDescent="0.25">
      <c r="Q20" s="7"/>
      <c r="R20" s="3" t="str">
        <f t="array" aca="1" ref="R20" ca="1">IFERROR(INDEX(Список_клиентов,MATCH(0,COUNTIF(R$1:R19,Список_клиентов),0)),"")</f>
        <v>К18</v>
      </c>
    </row>
    <row r="21" spans="17:18" x14ac:dyDescent="0.25">
      <c r="Q21" s="7"/>
      <c r="R21" s="3" t="str">
        <f t="array" aca="1" ref="R21" ca="1">IFERROR(INDEX(Список_клиентов,MATCH(0,COUNTIF(R$1:R20,Список_клиентов),0)),"")</f>
        <v>К19</v>
      </c>
    </row>
    <row r="22" spans="17:18" x14ac:dyDescent="0.25">
      <c r="Q22" s="7"/>
      <c r="R22" s="3" t="str">
        <f t="array" aca="1" ref="R22" ca="1">IFERROR(INDEX(Список_клиентов,MATCH(0,COUNTIF(R$1:R21,Список_клиентов),0)),"")</f>
        <v>К20</v>
      </c>
    </row>
    <row r="23" spans="17:18" x14ac:dyDescent="0.25">
      <c r="R23" s="3">
        <f t="array" aca="1" ref="R23" ca="1">IFERROR(INDEX(Список_клиентов,MATCH(0,COUNTIF(R$1:R22,Список_клиентов),0)),"")</f>
        <v>0</v>
      </c>
    </row>
    <row r="24" spans="17:18" x14ac:dyDescent="0.25">
      <c r="R24" s="3" t="str">
        <f t="array" aca="1" ref="R24" ca="1">IFERROR(INDEX(Список_клиентов,MATCH(0,COUNTIF(R$1:R23,Список_клиентов),0)),"")</f>
        <v/>
      </c>
    </row>
    <row r="25" spans="17:18" x14ac:dyDescent="0.25">
      <c r="R25" s="3" t="str">
        <f t="array" aca="1" ref="R25" ca="1">IFERROR(INDEX(Список_клиентов,MATCH(0,COUNTIF(R$1:R24,Список_клиентов),0)),"")</f>
        <v/>
      </c>
    </row>
    <row r="26" spans="17:18" x14ac:dyDescent="0.25">
      <c r="R26" s="3" t="str">
        <f t="array" aca="1" ref="R26" ca="1">IFERROR(INDEX(Список_клиентов,MATCH(0,COUNTIF(R$1:R25,Список_клиентов),0)),"")</f>
        <v/>
      </c>
    </row>
  </sheetData>
  <mergeCells count="1">
    <mergeCell ref="Q1:R1"/>
  </mergeCells>
  <dataValidations count="1">
    <dataValidation type="list" allowBlank="1" showInputMessage="1" showErrorMessage="1" sqref="G2">
      <formula1>Список_территорий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Исходные</vt:lpstr>
      <vt:lpstr>Форма отбора</vt:lpstr>
      <vt:lpstr>Клиент</vt:lpstr>
      <vt:lpstr>Колличество</vt:lpstr>
      <vt:lpstr>Список_территорий</vt:lpstr>
      <vt:lpstr>Территория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ГАВ</cp:lastModifiedBy>
  <dcterms:created xsi:type="dcterms:W3CDTF">2014-05-19T13:19:44Z</dcterms:created>
  <dcterms:modified xsi:type="dcterms:W3CDTF">2017-02-07T10:58:17Z</dcterms:modified>
</cp:coreProperties>
</file>