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815" yWindow="-195" windowWidth="15480" windowHeight="11640"/>
  </bookViews>
  <sheets>
    <sheet name="опер" sheetId="14" r:id="rId1"/>
    <sheet name="01_2017" sheetId="1" r:id="rId2"/>
    <sheet name="02_2017" sheetId="15" r:id="rId3"/>
    <sheet name="2017" sheetId="13" state="hidden" r:id="rId4"/>
  </sheets>
  <definedNames>
    <definedName name="_xlnm._FilterDatabase" localSheetId="1" hidden="1">'01_2017'!$B$4:$F$19</definedName>
    <definedName name="_xlnm._FilterDatabase" localSheetId="2" hidden="1">'02_2017'!$B$4:$F$19</definedName>
    <definedName name="_xlnm._FilterDatabase" localSheetId="0" hidden="1">опер!$B$1:$J$30</definedName>
    <definedName name="Код_месяца" comment="МЕСЯЦ">опер!$M$4:$M$15</definedName>
    <definedName name="Код_статті" comment="Выбор_кода_расходов">опер!$N$4:$N$50</definedName>
    <definedName name="Контрагент" comment="Имена контрагентов">опер!$P$4:$P$50</definedName>
    <definedName name="СтаттіВитрат" comment="Название расходов">опер!$O$4:$O$50</definedName>
  </definedNames>
  <calcPr calcId="144525"/>
</workbook>
</file>

<file path=xl/calcChain.xml><?xml version="1.0" encoding="utf-8"?>
<calcChain xmlns="http://schemas.openxmlformats.org/spreadsheetml/2006/main">
  <c r="H240" i="14" l="1"/>
  <c r="G240" i="14"/>
  <c r="E10" i="15" l="1"/>
  <c r="E19" i="15" s="1"/>
  <c r="D10" i="15"/>
  <c r="D19" i="15" s="1"/>
  <c r="F6" i="1"/>
  <c r="C6" i="15" s="1"/>
  <c r="F7" i="1"/>
  <c r="C7" i="15" s="1"/>
  <c r="F7" i="15" s="1"/>
  <c r="F8" i="1"/>
  <c r="C8" i="15" s="1"/>
  <c r="F8" i="15" s="1"/>
  <c r="F9" i="1"/>
  <c r="C9" i="15" s="1"/>
  <c r="F9" i="15" s="1"/>
  <c r="F11" i="1"/>
  <c r="C11" i="15" s="1"/>
  <c r="F11" i="15" s="1"/>
  <c r="F12" i="1"/>
  <c r="C12" i="15" s="1"/>
  <c r="F12" i="15" s="1"/>
  <c r="F13" i="1"/>
  <c r="C13" i="15" s="1"/>
  <c r="F13" i="15" s="1"/>
  <c r="F14" i="1"/>
  <c r="C14" i="15" s="1"/>
  <c r="F14" i="15" s="1"/>
  <c r="F15" i="1"/>
  <c r="C15" i="15" s="1"/>
  <c r="F15" i="15" s="1"/>
  <c r="F16" i="1"/>
  <c r="C16" i="15" s="1"/>
  <c r="F16" i="15" s="1"/>
  <c r="F17" i="1"/>
  <c r="C17" i="15" s="1"/>
  <c r="F17" i="15" s="1"/>
  <c r="F18" i="1"/>
  <c r="C18" i="15" s="1"/>
  <c r="F18" i="15" s="1"/>
  <c r="E10" i="1"/>
  <c r="C10" i="1"/>
  <c r="D10" i="1"/>
  <c r="F10" i="1" s="1"/>
  <c r="C10" i="15" s="1"/>
  <c r="F6" i="15" l="1"/>
  <c r="F10" i="15"/>
  <c r="D19" i="1" l="1"/>
  <c r="F29" i="13" l="1"/>
  <c r="F25" i="13"/>
  <c r="F24" i="13"/>
  <c r="F23" i="13"/>
  <c r="F22" i="13"/>
  <c r="F21" i="13"/>
  <c r="F20" i="13"/>
  <c r="F19" i="13"/>
  <c r="F18" i="13"/>
  <c r="F17" i="13"/>
  <c r="F15" i="13"/>
  <c r="F14" i="13"/>
  <c r="E36" i="13"/>
  <c r="F36" i="13" s="1"/>
  <c r="E35" i="13"/>
  <c r="E34" i="13"/>
  <c r="E33" i="13"/>
  <c r="E32" i="13"/>
  <c r="E31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5" i="13"/>
  <c r="E14" i="13"/>
  <c r="E9" i="13"/>
  <c r="E10" i="13"/>
  <c r="F8" i="13"/>
  <c r="E8" i="13"/>
  <c r="D9" i="13"/>
  <c r="D10" i="13"/>
  <c r="D11" i="13"/>
  <c r="D12" i="13"/>
  <c r="D13" i="13"/>
  <c r="D14" i="13"/>
  <c r="D15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8" i="13"/>
  <c r="F35" i="13"/>
  <c r="G35" i="13"/>
  <c r="F34" i="13"/>
  <c r="G34" i="13"/>
  <c r="F33" i="13"/>
  <c r="G33" i="13"/>
  <c r="F32" i="13"/>
  <c r="G32" i="13"/>
  <c r="F31" i="13"/>
  <c r="G31" i="13"/>
  <c r="F30" i="13"/>
  <c r="E30" i="13"/>
  <c r="G29" i="13"/>
  <c r="F28" i="13"/>
  <c r="G28" i="13"/>
  <c r="F27" i="13"/>
  <c r="G27" i="13"/>
  <c r="F26" i="13"/>
  <c r="G26" i="13"/>
  <c r="G25" i="13"/>
  <c r="G24" i="13"/>
  <c r="G23" i="13"/>
  <c r="G22" i="13"/>
  <c r="G21" i="13"/>
  <c r="G20" i="13"/>
  <c r="G19" i="13"/>
  <c r="G18" i="13"/>
  <c r="G17" i="13"/>
  <c r="F16" i="13"/>
  <c r="F37" i="13" s="1"/>
  <c r="E16" i="13"/>
  <c r="E37" i="13" s="1"/>
  <c r="G15" i="13"/>
  <c r="G14" i="13"/>
  <c r="F13" i="13"/>
  <c r="G13" i="13"/>
  <c r="F12" i="13"/>
  <c r="G12" i="13"/>
  <c r="F11" i="13"/>
  <c r="G11" i="13"/>
  <c r="G10" i="13"/>
  <c r="G9" i="13"/>
  <c r="G8" i="13"/>
  <c r="C19" i="1"/>
  <c r="D16" i="13" l="1"/>
  <c r="G16" i="13" s="1"/>
  <c r="D37" i="13"/>
  <c r="G36" i="13"/>
  <c r="G30" i="13"/>
  <c r="G37" i="13" s="1"/>
  <c r="F5" i="1" l="1"/>
  <c r="C5" i="15" s="1"/>
  <c r="F5" i="15" l="1"/>
  <c r="F19" i="15" s="1"/>
  <c r="C19" i="15"/>
  <c r="E19" i="1"/>
  <c r="F19" i="1" l="1"/>
</calcChain>
</file>

<file path=xl/sharedStrings.xml><?xml version="1.0" encoding="utf-8"?>
<sst xmlns="http://schemas.openxmlformats.org/spreadsheetml/2006/main" count="167" uniqueCount="92">
  <si>
    <t>ОСББ "НАША ЗАТИШНА ДОМІВКА"</t>
  </si>
  <si>
    <t>Залишок на початок місяця</t>
  </si>
  <si>
    <t>Залишок на кінець місяця</t>
  </si>
  <si>
    <t>Електроенергія ГАРАЖИ</t>
  </si>
  <si>
    <t>Компьютерні витрати</t>
  </si>
  <si>
    <t>Канцтовари</t>
  </si>
  <si>
    <t>Електроенергія МЗК</t>
  </si>
  <si>
    <t>Прибирання территорій/ Двірник/</t>
  </si>
  <si>
    <t>Прибирання в підїздах /Прибиральниця/</t>
  </si>
  <si>
    <t>Електрик</t>
  </si>
  <si>
    <t>Сантехнік</t>
  </si>
  <si>
    <t>Голова ОСББ</t>
  </si>
  <si>
    <t>Гол.бухгалтер</t>
  </si>
  <si>
    <t>Прибирання снігу</t>
  </si>
  <si>
    <t>Вивіз будівел.сміття</t>
  </si>
  <si>
    <t>Благоустрій территорії</t>
  </si>
  <si>
    <t>послуги банка</t>
  </si>
  <si>
    <t>Комісія банку</t>
  </si>
  <si>
    <t>Кліент банк</t>
  </si>
  <si>
    <t>ПАТ"ОТІС" /Ліфти/</t>
  </si>
  <si>
    <t>КП Водоекотехпром</t>
  </si>
  <si>
    <t>Інвентар</t>
  </si>
  <si>
    <t>Електроматеріали</t>
  </si>
  <si>
    <t>Разом:</t>
  </si>
  <si>
    <t>статті витрат</t>
  </si>
  <si>
    <t xml:space="preserve">Оплачено </t>
  </si>
  <si>
    <t>Електроенергія для Ліфтів</t>
  </si>
  <si>
    <t>Утримання будинку в т.ч.</t>
  </si>
  <si>
    <t>Матеріальні витрати в т.ч.</t>
  </si>
  <si>
    <t>Витратні матеріали для прибирання</t>
  </si>
  <si>
    <t>Організаційні витрати/За послуги СПД/</t>
  </si>
  <si>
    <t>Енергопостачання - Ів.Франківськ РЕМ в т.ч.(ДОВІДКОВО)</t>
  </si>
  <si>
    <t>Обладнання</t>
  </si>
  <si>
    <t>інше</t>
  </si>
  <si>
    <t>Нараховано витрат/або придбано</t>
  </si>
  <si>
    <t>за  2017 р.</t>
  </si>
  <si>
    <t>Дата</t>
  </si>
  <si>
    <t>Код месяца</t>
  </si>
  <si>
    <t>Код статті</t>
  </si>
  <si>
    <t>Контрагент</t>
  </si>
  <si>
    <t>Приход</t>
  </si>
  <si>
    <t>Расход</t>
  </si>
  <si>
    <t>Дебет</t>
  </si>
  <si>
    <t>Кредит</t>
  </si>
  <si>
    <t>год</t>
  </si>
  <si>
    <t>Стаття витрат</t>
  </si>
  <si>
    <t>Водоканал</t>
  </si>
  <si>
    <t>ЗА ЯНВАРЬ 2017 Г.</t>
  </si>
  <si>
    <t>ОСМД "ДОМОСЕД"</t>
  </si>
  <si>
    <t>код статьи</t>
  </si>
  <si>
    <t>статья расходов</t>
  </si>
  <si>
    <t>Остаток на нач.месяца</t>
  </si>
  <si>
    <t xml:space="preserve">Начислено расходов/или приобретено тмц </t>
  </si>
  <si>
    <t>Остаток на конец месяца</t>
  </si>
  <si>
    <t>Лифты</t>
  </si>
  <si>
    <t>Электроэнергия</t>
  </si>
  <si>
    <t>ИТ</t>
  </si>
  <si>
    <t>Содержание дома в т.ч.:</t>
  </si>
  <si>
    <t>Уборка территории</t>
  </si>
  <si>
    <t>Уборка в подъездах</t>
  </si>
  <si>
    <t>Электрик</t>
  </si>
  <si>
    <t>Сантехник</t>
  </si>
  <si>
    <t>Услуги банка</t>
  </si>
  <si>
    <t>Админ.расходы</t>
  </si>
  <si>
    <t>Материальные расходы</t>
  </si>
  <si>
    <t>Прочее</t>
  </si>
  <si>
    <t>Канцтовары</t>
  </si>
  <si>
    <t>ЗА ФЕВРАЛЬ 2017 Г.</t>
  </si>
  <si>
    <t>м-н Класс</t>
  </si>
  <si>
    <t>РЭС</t>
  </si>
  <si>
    <t>Приват24</t>
  </si>
  <si>
    <t>СПД Кличко</t>
  </si>
  <si>
    <t>СПД Рейдер</t>
  </si>
  <si>
    <t>ООО Подъем</t>
  </si>
  <si>
    <t>МП Колодец</t>
  </si>
  <si>
    <t>Фирма Техновеник</t>
  </si>
  <si>
    <t>КП Клинклининг</t>
  </si>
  <si>
    <t>для</t>
  </si>
  <si>
    <t>вып.списков</t>
  </si>
  <si>
    <t>диапазоны</t>
  </si>
  <si>
    <t>м-н Лампочка</t>
  </si>
  <si>
    <t>Для создания ежемесячных отчетов по статья расходов, необходимо как-то</t>
  </si>
  <si>
    <t>которому присвоено название нужного месяца.</t>
  </si>
  <si>
    <t>Перенести данные с основного листа по шаблону на другие листы</t>
  </si>
  <si>
    <t>Естественно, с суммированием,</t>
  </si>
  <si>
    <t>Начислено расходов/или приобретено тмц /грн</t>
  </si>
  <si>
    <t>Оплачено /грн</t>
  </si>
  <si>
    <t>где значение "код статьи" соответсвует "коду статьи" на листе  опер в столбце D</t>
  </si>
  <si>
    <t>сделать, чтобы данные в листе "опер" переносились в другой лист ,</t>
  </si>
  <si>
    <t xml:space="preserve">Т.е. операции с кодом месяца "1" заносились в лист 01_2017 </t>
  </si>
  <si>
    <t xml:space="preserve">Суммы с листа "опер" из столбца G заносились в столбец  D в соответ.строку, </t>
  </si>
  <si>
    <t>Аналогично поступаем с суммами из столбца H-заносим в столбец 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</si>
</sst>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3F2F"/>
      <name val="Arial"/>
      <family val="2"/>
      <charset val="204"/>
    </font>
    <font>
      <sz val="8"/>
      <color rgb="FF003F2F"/>
      <name val="Arial"/>
      <family val="2"/>
      <charset val="204"/>
    </font>
    <font>
      <sz val="8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003F2F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rgb="FF003F2F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3F2F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3F2F"/>
      <name val="Arial"/>
      <family val="2"/>
      <charset val="204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rgb="FF003F2F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rgb="FF003F2F"/>
      <name val="Arial"/>
      <family val="2"/>
      <charset val="204"/>
    </font>
    <font>
      <sz val="11"/>
      <name val="Arial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rgb="FFD6E5CB"/>
        <bgColor rgb="FFD6E5CB"/>
      </patternFill>
    </fill>
    <fill>
      <patternFill patternType="solid">
        <fgColor rgb="FFF0F6EF"/>
        <bgColor rgb="FFF0F6EF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6E5CB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rgb="FFD6E5CB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Font="1" applyAlignment="1"/>
    <xf numFmtId="0" fontId="2" fillId="2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0" fontId="4" fillId="4" borderId="1" xfId="0" applyFont="1" applyFill="1" applyBorder="1" applyAlignment="1"/>
    <xf numFmtId="0" fontId="4" fillId="4" borderId="1" xfId="0" applyFont="1" applyFill="1" applyBorder="1" applyAlignment="1">
      <alignment vertical="top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top"/>
    </xf>
    <xf numFmtId="0" fontId="4" fillId="2" borderId="3" xfId="0" applyFont="1" applyFill="1" applyBorder="1" applyAlignment="1"/>
    <xf numFmtId="0" fontId="4" fillId="4" borderId="4" xfId="0" applyFont="1" applyFill="1" applyBorder="1" applyAlignment="1">
      <alignment vertical="top"/>
    </xf>
    <xf numFmtId="0" fontId="4" fillId="4" borderId="4" xfId="0" applyFont="1" applyFill="1" applyBorder="1" applyAlignment="1"/>
    <xf numFmtId="0" fontId="4" fillId="5" borderId="1" xfId="0" applyFont="1" applyFill="1" applyBorder="1" applyAlignment="1">
      <alignment horizontal="right" vertical="top"/>
    </xf>
    <xf numFmtId="0" fontId="4" fillId="5" borderId="1" xfId="0" applyFont="1" applyFill="1" applyBorder="1" applyAlignment="1"/>
    <xf numFmtId="2" fontId="4" fillId="6" borderId="1" xfId="0" applyNumberFormat="1" applyFont="1" applyFill="1" applyBorder="1" applyAlignment="1">
      <alignment horizontal="right" vertical="top"/>
    </xf>
    <xf numFmtId="2" fontId="4" fillId="6" borderId="1" xfId="0" applyNumberFormat="1" applyFont="1" applyFill="1" applyBorder="1" applyAlignment="1"/>
    <xf numFmtId="2" fontId="4" fillId="2" borderId="1" xfId="0" applyNumberFormat="1" applyFont="1" applyFill="1" applyBorder="1" applyAlignment="1">
      <alignment horizontal="right" vertical="top"/>
    </xf>
    <xf numFmtId="0" fontId="4" fillId="7" borderId="1" xfId="0" applyFont="1" applyFill="1" applyBorder="1" applyAlignment="1"/>
    <xf numFmtId="0" fontId="4" fillId="7" borderId="1" xfId="0" applyFont="1" applyFill="1" applyBorder="1" applyAlignment="1">
      <alignment horizontal="right" vertical="top"/>
    </xf>
    <xf numFmtId="0" fontId="0" fillId="0" borderId="0" xfId="0" applyFont="1" applyAlignment="1"/>
    <xf numFmtId="0" fontId="7" fillId="0" borderId="4" xfId="0" applyFont="1" applyBorder="1" applyAlignment="1"/>
    <xf numFmtId="0" fontId="7" fillId="8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/>
    <xf numFmtId="0" fontId="10" fillId="0" borderId="0" xfId="0" applyFont="1" applyAlignment="1"/>
    <xf numFmtId="0" fontId="8" fillId="2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right" vertical="top"/>
    </xf>
    <xf numFmtId="2" fontId="9" fillId="2" borderId="1" xfId="0" applyNumberFormat="1" applyFont="1" applyFill="1" applyBorder="1" applyAlignment="1">
      <alignment horizontal="right" vertical="top"/>
    </xf>
    <xf numFmtId="0" fontId="12" fillId="4" borderId="5" xfId="0" applyFont="1" applyFill="1" applyBorder="1" applyAlignment="1"/>
    <xf numFmtId="0" fontId="12" fillId="4" borderId="5" xfId="0" applyFont="1" applyFill="1" applyBorder="1" applyAlignment="1">
      <alignment wrapText="1"/>
    </xf>
    <xf numFmtId="0" fontId="13" fillId="2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vertical="top"/>
    </xf>
    <xf numFmtId="0" fontId="12" fillId="4" borderId="6" xfId="0" applyFont="1" applyFill="1" applyBorder="1" applyAlignment="1"/>
    <xf numFmtId="0" fontId="12" fillId="2" borderId="7" xfId="0" applyFont="1" applyFill="1" applyBorder="1" applyAlignment="1"/>
    <xf numFmtId="0" fontId="6" fillId="0" borderId="0" xfId="0" applyFont="1" applyAlignment="1"/>
    <xf numFmtId="0" fontId="0" fillId="0" borderId="4" xfId="0" applyBorder="1"/>
    <xf numFmtId="0" fontId="5" fillId="9" borderId="4" xfId="0" applyFont="1" applyFill="1" applyBorder="1" applyAlignment="1">
      <alignment horizontal="center" vertical="center"/>
    </xf>
    <xf numFmtId="0" fontId="0" fillId="9" borderId="4" xfId="0" applyFill="1" applyBorder="1"/>
    <xf numFmtId="0" fontId="17" fillId="0" borderId="1" xfId="0" applyFont="1" applyFill="1" applyBorder="1" applyAlignment="1"/>
    <xf numFmtId="0" fontId="18" fillId="0" borderId="1" xfId="0" applyFont="1" applyFill="1" applyBorder="1" applyAlignment="1">
      <alignment horizontal="right" vertical="top"/>
    </xf>
    <xf numFmtId="0" fontId="17" fillId="0" borderId="1" xfId="0" applyFont="1" applyFill="1" applyBorder="1" applyAlignment="1">
      <alignment horizontal="right" vertical="top"/>
    </xf>
    <xf numFmtId="2" fontId="17" fillId="0" borderId="1" xfId="0" applyNumberFormat="1" applyFont="1" applyFill="1" applyBorder="1" applyAlignment="1"/>
    <xf numFmtId="0" fontId="12" fillId="4" borderId="8" xfId="0" applyFont="1" applyFill="1" applyBorder="1" applyAlignment="1">
      <alignment vertical="top"/>
    </xf>
    <xf numFmtId="0" fontId="12" fillId="4" borderId="9" xfId="0" applyFont="1" applyFill="1" applyBorder="1" applyAlignment="1">
      <alignment vertical="top"/>
    </xf>
    <xf numFmtId="0" fontId="9" fillId="4" borderId="7" xfId="0" applyFont="1" applyFill="1" applyBorder="1" applyAlignment="1"/>
    <xf numFmtId="0" fontId="9" fillId="0" borderId="4" xfId="0" applyFont="1" applyFill="1" applyBorder="1" applyAlignment="1"/>
    <xf numFmtId="0" fontId="19" fillId="0" borderId="1" xfId="0" applyFont="1" applyFill="1" applyBorder="1" applyAlignment="1"/>
    <xf numFmtId="0" fontId="20" fillId="0" borderId="1" xfId="0" applyFont="1" applyFill="1" applyBorder="1" applyAlignment="1">
      <alignment horizontal="right" vertical="top"/>
    </xf>
    <xf numFmtId="2" fontId="19" fillId="0" borderId="4" xfId="0" applyNumberFormat="1" applyFont="1" applyFill="1" applyBorder="1" applyAlignment="1">
      <alignment horizontal="right" vertical="top"/>
    </xf>
    <xf numFmtId="0" fontId="0" fillId="10" borderId="0" xfId="0" applyFill="1"/>
    <xf numFmtId="0" fontId="0" fillId="11" borderId="4" xfId="0" applyFill="1" applyBorder="1"/>
    <xf numFmtId="0" fontId="0" fillId="11" borderId="4" xfId="0" applyFont="1" applyFill="1" applyBorder="1" applyAlignment="1"/>
    <xf numFmtId="0" fontId="5" fillId="11" borderId="4" xfId="0" applyFont="1" applyFill="1" applyBorder="1" applyAlignment="1"/>
    <xf numFmtId="0" fontId="0" fillId="12" borderId="4" xfId="0" applyFill="1" applyBorder="1"/>
    <xf numFmtId="0" fontId="0" fillId="15" borderId="4" xfId="0" applyFill="1" applyBorder="1"/>
    <xf numFmtId="0" fontId="0" fillId="15" borderId="4" xfId="0" applyFont="1" applyFill="1" applyBorder="1" applyAlignment="1"/>
    <xf numFmtId="0" fontId="0" fillId="16" borderId="4" xfId="0" applyFill="1" applyBorder="1"/>
    <xf numFmtId="0" fontId="5" fillId="17" borderId="4" xfId="0" applyFont="1" applyFill="1" applyBorder="1" applyAlignment="1">
      <alignment horizontal="center" vertical="center"/>
    </xf>
    <xf numFmtId="14" fontId="0" fillId="17" borderId="4" xfId="0" applyNumberFormat="1" applyFill="1" applyBorder="1"/>
    <xf numFmtId="0" fontId="0" fillId="17" borderId="4" xfId="0" applyFill="1" applyBorder="1"/>
    <xf numFmtId="0" fontId="0" fillId="13" borderId="10" xfId="0" applyFill="1" applyBorder="1"/>
    <xf numFmtId="0" fontId="15" fillId="13" borderId="10" xfId="0" applyFont="1" applyFill="1" applyBorder="1" applyAlignment="1"/>
    <xf numFmtId="0" fontId="16" fillId="14" borderId="9" xfId="0" applyFont="1" applyFill="1" applyBorder="1" applyAlignment="1">
      <alignment vertical="top"/>
    </xf>
    <xf numFmtId="0" fontId="16" fillId="14" borderId="9" xfId="0" applyFont="1" applyFill="1" applyBorder="1" applyAlignment="1"/>
    <xf numFmtId="0" fontId="17" fillId="18" borderId="1" xfId="0" applyFont="1" applyFill="1" applyBorder="1" applyAlignment="1">
      <alignment horizontal="right" vertical="top"/>
    </xf>
    <xf numFmtId="0" fontId="17" fillId="18" borderId="1" xfId="0" applyFont="1" applyFill="1" applyBorder="1" applyAlignment="1"/>
    <xf numFmtId="0" fontId="9" fillId="18" borderId="4" xfId="0" applyFont="1" applyFill="1" applyBorder="1" applyAlignment="1">
      <alignment horizontal="right" vertical="top"/>
    </xf>
    <xf numFmtId="2" fontId="9" fillId="18" borderId="4" xfId="0" applyNumberFormat="1" applyFont="1" applyFill="1" applyBorder="1" applyAlignment="1"/>
    <xf numFmtId="0" fontId="9" fillId="18" borderId="4" xfId="0" applyFont="1" applyFill="1" applyBorder="1" applyAlignment="1"/>
    <xf numFmtId="2" fontId="19" fillId="18" borderId="4" xfId="0" applyNumberFormat="1" applyFont="1" applyFill="1" applyBorder="1" applyAlignment="1">
      <alignment horizontal="right" vertical="top"/>
    </xf>
    <xf numFmtId="2" fontId="9" fillId="6" borderId="3" xfId="0" applyNumberFormat="1" applyFont="1" applyFill="1" applyBorder="1" applyAlignment="1">
      <alignment horizontal="right" vertical="top"/>
    </xf>
    <xf numFmtId="0" fontId="9" fillId="6" borderId="3" xfId="0" applyFont="1" applyFill="1" applyBorder="1" applyAlignment="1"/>
    <xf numFmtId="2" fontId="9" fillId="6" borderId="1" xfId="0" applyNumberFormat="1" applyFont="1" applyFill="1" applyBorder="1" applyAlignment="1">
      <alignment horizontal="right" vertical="top"/>
    </xf>
    <xf numFmtId="0" fontId="9" fillId="6" borderId="1" xfId="0" applyFont="1" applyFill="1" applyBorder="1" applyAlignment="1"/>
    <xf numFmtId="4" fontId="9" fillId="6" borderId="1" xfId="0" applyNumberFormat="1" applyFont="1" applyFill="1" applyBorder="1" applyAlignment="1"/>
    <xf numFmtId="2" fontId="17" fillId="18" borderId="1" xfId="0" applyNumberFormat="1" applyFont="1" applyFill="1" applyBorder="1" applyAlignment="1"/>
    <xf numFmtId="2" fontId="17" fillId="18" borderId="1" xfId="0" applyNumberFormat="1" applyFont="1" applyFill="1" applyBorder="1" applyAlignment="1">
      <alignment horizontal="right"/>
    </xf>
    <xf numFmtId="2" fontId="18" fillId="0" borderId="1" xfId="0" applyNumberFormat="1" applyFont="1" applyFill="1" applyBorder="1" applyAlignment="1">
      <alignment horizontal="right"/>
    </xf>
    <xf numFmtId="0" fontId="5" fillId="0" borderId="4" xfId="0" applyFont="1" applyBorder="1" applyAlignment="1"/>
    <xf numFmtId="0" fontId="1" fillId="4" borderId="5" xfId="0" applyFont="1" applyFill="1" applyBorder="1" applyAlignment="1"/>
    <xf numFmtId="0" fontId="1" fillId="4" borderId="5" xfId="0" applyFont="1" applyFill="1" applyBorder="1" applyAlignment="1">
      <alignment wrapText="1"/>
    </xf>
    <xf numFmtId="0" fontId="1" fillId="4" borderId="8" xfId="0" applyFont="1" applyFill="1" applyBorder="1" applyAlignment="1">
      <alignment vertical="top"/>
    </xf>
    <xf numFmtId="0" fontId="1" fillId="4" borderId="9" xfId="0" applyFont="1" applyFill="1" applyBorder="1" applyAlignment="1">
      <alignment vertical="top"/>
    </xf>
    <xf numFmtId="0" fontId="1" fillId="4" borderId="6" xfId="0" applyFont="1" applyFill="1" applyBorder="1" applyAlignment="1">
      <alignment vertical="top"/>
    </xf>
    <xf numFmtId="0" fontId="1" fillId="4" borderId="6" xfId="0" applyFont="1" applyFill="1" applyBorder="1" applyAlignment="1"/>
    <xf numFmtId="0" fontId="5" fillId="12" borderId="4" xfId="0" applyFont="1" applyFill="1" applyBorder="1"/>
    <xf numFmtId="0" fontId="14" fillId="8" borderId="4" xfId="0" applyFont="1" applyFill="1" applyBorder="1" applyAlignment="1">
      <alignment horizontal="center" vertical="center"/>
    </xf>
    <xf numFmtId="0" fontId="15" fillId="19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14" fillId="8" borderId="4" xfId="0" applyFont="1" applyFill="1" applyBorder="1" applyAlignment="1">
      <alignment horizontal="center" vertical="center" wrapText="1"/>
    </xf>
    <xf numFmtId="0" fontId="15" fillId="19" borderId="2" xfId="0" applyFont="1" applyFill="1" applyBorder="1" applyAlignment="1">
      <alignment horizontal="center" vertical="center" wrapText="1"/>
    </xf>
    <xf numFmtId="0" fontId="0" fillId="17" borderId="11" xfId="0" applyFill="1" applyBorder="1"/>
    <xf numFmtId="0" fontId="0" fillId="9" borderId="11" xfId="0" applyFill="1" applyBorder="1"/>
    <xf numFmtId="0" fontId="0" fillId="16" borderId="11" xfId="0" applyFill="1" applyBorder="1"/>
    <xf numFmtId="0" fontId="0" fillId="0" borderId="11" xfId="0" applyBorder="1"/>
    <xf numFmtId="0" fontId="0" fillId="12" borderId="11" xfId="0" applyFill="1" applyBorder="1"/>
    <xf numFmtId="0" fontId="0" fillId="11" borderId="11" xfId="0" applyFill="1" applyBorder="1"/>
    <xf numFmtId="0" fontId="0" fillId="13" borderId="12" xfId="0" applyFill="1" applyBorder="1"/>
    <xf numFmtId="0" fontId="0" fillId="15" borderId="11" xfId="0" applyFill="1" applyBorder="1"/>
    <xf numFmtId="0" fontId="0" fillId="17" borderId="13" xfId="0" applyFill="1" applyBorder="1"/>
    <xf numFmtId="0" fontId="0" fillId="12" borderId="13" xfId="0" applyFill="1" applyBorder="1"/>
    <xf numFmtId="0" fontId="0" fillId="11" borderId="13" xfId="0" applyFill="1" applyBorder="1"/>
    <xf numFmtId="0" fontId="0" fillId="13" borderId="14" xfId="0" applyFill="1" applyBorder="1"/>
    <xf numFmtId="0" fontId="0" fillId="15" borderId="13" xfId="0" applyFill="1" applyBorder="1"/>
    <xf numFmtId="0" fontId="0" fillId="10" borderId="0" xfId="0" applyFill="1" applyBorder="1"/>
    <xf numFmtId="0" fontId="0" fillId="9" borderId="10" xfId="0" applyFill="1" applyBorder="1"/>
    <xf numFmtId="0" fontId="0" fillId="9" borderId="0" xfId="0" applyFill="1" applyBorder="1"/>
    <xf numFmtId="0" fontId="0" fillId="16" borderId="0" xfId="0" applyFill="1" applyBorder="1"/>
    <xf numFmtId="0" fontId="0" fillId="0" borderId="0" xfId="0" applyBorder="1"/>
    <xf numFmtId="0" fontId="0" fillId="9" borderId="14" xfId="0" applyFill="1" applyBorder="1"/>
    <xf numFmtId="0" fontId="0" fillId="20" borderId="4" xfId="0" applyFill="1" applyBorder="1"/>
    <xf numFmtId="0" fontId="15" fillId="21" borderId="2" xfId="0" applyFont="1" applyFill="1" applyBorder="1" applyAlignment="1">
      <alignment horizontal="center" vertical="center" wrapText="1"/>
    </xf>
    <xf numFmtId="0" fontId="15" fillId="21" borderId="5" xfId="0" applyFont="1" applyFill="1" applyBorder="1" applyAlignment="1">
      <alignment horizontal="center" vertical="center"/>
    </xf>
    <xf numFmtId="0" fontId="11" fillId="21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21" fillId="4" borderId="5" xfId="0" applyFont="1" applyFill="1" applyBorder="1" applyAlignment="1"/>
    <xf numFmtId="0" fontId="21" fillId="4" borderId="5" xfId="0" applyFont="1" applyFill="1" applyBorder="1" applyAlignment="1">
      <alignment wrapText="1"/>
    </xf>
    <xf numFmtId="0" fontId="21" fillId="4" borderId="8" xfId="0" applyFont="1" applyFill="1" applyBorder="1" applyAlignment="1">
      <alignment vertical="top"/>
    </xf>
    <xf numFmtId="0" fontId="21" fillId="4" borderId="9" xfId="0" applyFont="1" applyFill="1" applyBorder="1" applyAlignment="1">
      <alignment vertical="top"/>
    </xf>
    <xf numFmtId="0" fontId="21" fillId="4" borderId="6" xfId="0" applyFont="1" applyFill="1" applyBorder="1" applyAlignment="1">
      <alignment vertical="top"/>
    </xf>
    <xf numFmtId="0" fontId="21" fillId="4" borderId="6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4"/>
  <sheetViews>
    <sheetView tabSelected="1" topLeftCell="A11" workbookViewId="0">
      <selection activeCell="J243" sqref="J243"/>
    </sheetView>
  </sheetViews>
  <sheetFormatPr defaultRowHeight="12.75" x14ac:dyDescent="0.2"/>
  <cols>
    <col min="1" max="1" width="9.140625" style="48"/>
    <col min="2" max="2" width="11.140625" style="58" customWidth="1"/>
    <col min="3" max="3" width="10" style="36" customWidth="1"/>
    <col min="4" max="4" width="6" style="36" customWidth="1"/>
    <col min="5" max="5" width="16.7109375" style="36" customWidth="1"/>
    <col min="6" max="6" width="15.140625" style="36" customWidth="1"/>
    <col min="7" max="7" width="13" style="36" customWidth="1"/>
    <col min="8" max="8" width="12.140625" style="36" customWidth="1"/>
    <col min="9" max="10" width="9.140625" style="55"/>
    <col min="11" max="11" width="9.140625" style="34"/>
    <col min="12" max="12" width="9.140625" style="48"/>
    <col min="13" max="13" width="9.140625" style="52"/>
    <col min="14" max="14" width="9.140625" style="49"/>
    <col min="15" max="15" width="18" style="59" customWidth="1"/>
    <col min="16" max="16" width="20.7109375" style="53" customWidth="1"/>
  </cols>
  <sheetData>
    <row r="1" spans="2:16" ht="25.5" customHeight="1" x14ac:dyDescent="0.2">
      <c r="B1" s="56">
        <v>2017</v>
      </c>
      <c r="C1" s="35" t="s">
        <v>44</v>
      </c>
      <c r="D1" s="35"/>
      <c r="E1" s="35"/>
      <c r="F1" s="35"/>
      <c r="G1" s="35"/>
      <c r="H1" s="35"/>
      <c r="M1" s="52">
        <v>1</v>
      </c>
      <c r="N1" s="49">
        <v>2</v>
      </c>
      <c r="O1" s="59">
        <v>3</v>
      </c>
    </row>
    <row r="2" spans="2:16" x14ac:dyDescent="0.2">
      <c r="B2" s="56"/>
      <c r="C2" s="35"/>
      <c r="D2" s="35"/>
      <c r="E2" s="35"/>
      <c r="F2" s="35"/>
      <c r="G2" s="35" t="s">
        <v>40</v>
      </c>
      <c r="H2" s="35" t="s">
        <v>41</v>
      </c>
      <c r="M2" s="52" t="s">
        <v>79</v>
      </c>
      <c r="N2" s="49" t="s">
        <v>77</v>
      </c>
      <c r="O2" s="59" t="s">
        <v>78</v>
      </c>
    </row>
    <row r="3" spans="2:16" ht="71.25" x14ac:dyDescent="0.2">
      <c r="B3" s="85" t="s">
        <v>36</v>
      </c>
      <c r="C3" s="85" t="s">
        <v>37</v>
      </c>
      <c r="D3" s="89" t="s">
        <v>49</v>
      </c>
      <c r="E3" s="86" t="s">
        <v>50</v>
      </c>
      <c r="F3" s="85" t="s">
        <v>39</v>
      </c>
      <c r="G3" s="90" t="s">
        <v>85</v>
      </c>
      <c r="H3" s="90" t="s">
        <v>86</v>
      </c>
      <c r="I3" s="85" t="s">
        <v>42</v>
      </c>
      <c r="J3" s="85" t="s">
        <v>43</v>
      </c>
      <c r="M3" s="52" t="s">
        <v>37</v>
      </c>
      <c r="N3" s="50" t="s">
        <v>38</v>
      </c>
      <c r="O3" s="60" t="s">
        <v>45</v>
      </c>
      <c r="P3" s="54" t="s">
        <v>39</v>
      </c>
    </row>
    <row r="4" spans="2:16" x14ac:dyDescent="0.2">
      <c r="B4" s="57">
        <v>42765</v>
      </c>
      <c r="C4" s="36">
        <v>1</v>
      </c>
      <c r="D4" s="36">
        <v>1</v>
      </c>
      <c r="E4" s="36" t="s">
        <v>54</v>
      </c>
      <c r="F4" s="36" t="s">
        <v>73</v>
      </c>
      <c r="G4" s="110">
        <v>2216.4499999999998</v>
      </c>
      <c r="H4" s="110"/>
      <c r="I4" s="55">
        <v>92</v>
      </c>
      <c r="J4" s="55">
        <v>685</v>
      </c>
      <c r="M4" s="84">
        <v>1</v>
      </c>
      <c r="N4" s="77">
        <v>1</v>
      </c>
      <c r="O4" s="78" t="s">
        <v>54</v>
      </c>
      <c r="P4" s="36" t="s">
        <v>73</v>
      </c>
    </row>
    <row r="5" spans="2:16" x14ac:dyDescent="0.2">
      <c r="B5" s="57">
        <v>42750</v>
      </c>
      <c r="C5" s="36">
        <v>1</v>
      </c>
      <c r="D5" s="36">
        <v>2</v>
      </c>
      <c r="E5" s="36" t="s">
        <v>46</v>
      </c>
      <c r="F5" s="36" t="s">
        <v>74</v>
      </c>
      <c r="G5" s="110">
        <v>6950</v>
      </c>
      <c r="H5" s="110"/>
      <c r="I5" s="55">
        <v>92</v>
      </c>
      <c r="J5" s="55">
        <v>685</v>
      </c>
      <c r="M5" s="84">
        <v>2</v>
      </c>
      <c r="N5" s="77">
        <v>2</v>
      </c>
      <c r="O5" s="78" t="s">
        <v>46</v>
      </c>
      <c r="P5" s="36" t="s">
        <v>74</v>
      </c>
    </row>
    <row r="6" spans="2:16" x14ac:dyDescent="0.2">
      <c r="B6" s="57">
        <v>42739</v>
      </c>
      <c r="C6" s="36">
        <v>1</v>
      </c>
      <c r="D6" s="36">
        <v>5</v>
      </c>
      <c r="E6" s="36" t="s">
        <v>66</v>
      </c>
      <c r="F6" s="36" t="s">
        <v>68</v>
      </c>
      <c r="G6" s="110">
        <v>80</v>
      </c>
      <c r="H6" s="110"/>
      <c r="I6" s="55">
        <v>92</v>
      </c>
      <c r="J6" s="55">
        <v>631</v>
      </c>
      <c r="M6" s="84">
        <v>3</v>
      </c>
      <c r="N6" s="77">
        <v>3</v>
      </c>
      <c r="O6" s="79" t="s">
        <v>55</v>
      </c>
      <c r="P6" s="36" t="s">
        <v>68</v>
      </c>
    </row>
    <row r="7" spans="2:16" x14ac:dyDescent="0.2">
      <c r="B7" s="57">
        <v>42751</v>
      </c>
      <c r="C7" s="36">
        <v>1</v>
      </c>
      <c r="D7" s="36">
        <v>3</v>
      </c>
      <c r="E7" s="36" t="s">
        <v>55</v>
      </c>
      <c r="F7" s="36" t="s">
        <v>69</v>
      </c>
      <c r="G7" s="110">
        <v>4150</v>
      </c>
      <c r="H7" s="110"/>
      <c r="I7" s="55">
        <v>92</v>
      </c>
      <c r="J7" s="55">
        <v>685</v>
      </c>
      <c r="M7" s="84">
        <v>4</v>
      </c>
      <c r="N7" s="77">
        <v>4</v>
      </c>
      <c r="O7" s="80" t="s">
        <v>56</v>
      </c>
      <c r="P7" s="36" t="s">
        <v>69</v>
      </c>
    </row>
    <row r="8" spans="2:16" x14ac:dyDescent="0.2">
      <c r="B8" s="57">
        <v>42766</v>
      </c>
      <c r="C8" s="36">
        <v>1</v>
      </c>
      <c r="D8" s="36">
        <v>61</v>
      </c>
      <c r="E8" s="36" t="s">
        <v>58</v>
      </c>
      <c r="F8" s="36" t="s">
        <v>75</v>
      </c>
      <c r="G8" s="110">
        <v>2400</v>
      </c>
      <c r="H8" s="110"/>
      <c r="I8" s="55">
        <v>92</v>
      </c>
      <c r="J8" s="55">
        <v>685</v>
      </c>
      <c r="M8" s="84">
        <v>5</v>
      </c>
      <c r="N8" s="77">
        <v>5</v>
      </c>
      <c r="O8" s="81" t="s">
        <v>66</v>
      </c>
      <c r="P8" s="36" t="s">
        <v>75</v>
      </c>
    </row>
    <row r="9" spans="2:16" x14ac:dyDescent="0.2">
      <c r="B9" s="57">
        <v>42766</v>
      </c>
      <c r="C9" s="36">
        <v>1</v>
      </c>
      <c r="D9" s="36">
        <v>62</v>
      </c>
      <c r="E9" s="36" t="s">
        <v>59</v>
      </c>
      <c r="F9" s="36" t="s">
        <v>76</v>
      </c>
      <c r="G9" s="110">
        <v>3150</v>
      </c>
      <c r="H9" s="110"/>
      <c r="I9" s="55">
        <v>92</v>
      </c>
      <c r="J9" s="55">
        <v>685</v>
      </c>
      <c r="M9" s="84">
        <v>6</v>
      </c>
      <c r="N9" s="77">
        <v>6</v>
      </c>
      <c r="O9" s="81" t="s">
        <v>57</v>
      </c>
      <c r="P9" s="36" t="s">
        <v>76</v>
      </c>
    </row>
    <row r="10" spans="2:16" x14ac:dyDescent="0.2">
      <c r="B10" s="57">
        <v>42947</v>
      </c>
      <c r="C10" s="36">
        <v>1</v>
      </c>
      <c r="D10" s="36">
        <v>7</v>
      </c>
      <c r="E10" s="36" t="s">
        <v>62</v>
      </c>
      <c r="F10" s="36" t="s">
        <v>70</v>
      </c>
      <c r="G10" s="110">
        <v>125</v>
      </c>
      <c r="H10" s="110"/>
      <c r="I10" s="55">
        <v>92</v>
      </c>
      <c r="J10" s="55">
        <v>685</v>
      </c>
      <c r="M10" s="84">
        <v>7</v>
      </c>
      <c r="N10" s="77">
        <v>61</v>
      </c>
      <c r="O10" s="82" t="s">
        <v>58</v>
      </c>
      <c r="P10" s="36" t="s">
        <v>70</v>
      </c>
    </row>
    <row r="11" spans="2:16" x14ac:dyDescent="0.2">
      <c r="B11" s="57">
        <v>42766</v>
      </c>
      <c r="C11" s="36">
        <v>1</v>
      </c>
      <c r="D11" s="36">
        <v>1</v>
      </c>
      <c r="E11" s="36" t="s">
        <v>54</v>
      </c>
      <c r="F11" s="36" t="s">
        <v>73</v>
      </c>
      <c r="G11" s="110"/>
      <c r="H11" s="110">
        <v>2100</v>
      </c>
      <c r="I11" s="55">
        <v>685</v>
      </c>
      <c r="J11" s="55">
        <v>311</v>
      </c>
      <c r="M11" s="84">
        <v>8</v>
      </c>
      <c r="N11" s="77">
        <v>62</v>
      </c>
      <c r="O11" s="82" t="s">
        <v>59</v>
      </c>
      <c r="P11" s="36" t="s">
        <v>72</v>
      </c>
    </row>
    <row r="12" spans="2:16" x14ac:dyDescent="0.2">
      <c r="B12" s="57">
        <v>42947</v>
      </c>
      <c r="C12" s="36">
        <v>1</v>
      </c>
      <c r="D12" s="36">
        <v>2</v>
      </c>
      <c r="E12" s="36" t="s">
        <v>46</v>
      </c>
      <c r="F12" s="36" t="s">
        <v>74</v>
      </c>
      <c r="G12" s="110"/>
      <c r="H12" s="110">
        <v>9100</v>
      </c>
      <c r="I12" s="55">
        <v>685</v>
      </c>
      <c r="J12" s="55">
        <v>311</v>
      </c>
      <c r="M12" s="84">
        <v>9</v>
      </c>
      <c r="N12" s="77">
        <v>63</v>
      </c>
      <c r="O12" s="82" t="s">
        <v>60</v>
      </c>
      <c r="P12" s="36" t="s">
        <v>71</v>
      </c>
    </row>
    <row r="13" spans="2:16" x14ac:dyDescent="0.2">
      <c r="B13" s="57">
        <v>42766</v>
      </c>
      <c r="C13" s="36">
        <v>1</v>
      </c>
      <c r="D13" s="36">
        <v>5</v>
      </c>
      <c r="E13" s="36" t="s">
        <v>66</v>
      </c>
      <c r="F13" s="36" t="s">
        <v>68</v>
      </c>
      <c r="G13" s="110"/>
      <c r="H13" s="110">
        <v>80</v>
      </c>
      <c r="I13" s="55">
        <v>631</v>
      </c>
      <c r="J13" s="55">
        <v>372</v>
      </c>
      <c r="M13" s="84">
        <v>10</v>
      </c>
      <c r="N13" s="77">
        <v>64</v>
      </c>
      <c r="O13" s="82" t="s">
        <v>61</v>
      </c>
    </row>
    <row r="14" spans="2:16" x14ac:dyDescent="0.2">
      <c r="B14" s="57">
        <v>42947</v>
      </c>
      <c r="C14" s="36">
        <v>1</v>
      </c>
      <c r="D14" s="36">
        <v>3</v>
      </c>
      <c r="E14" s="36" t="s">
        <v>55</v>
      </c>
      <c r="F14" s="36" t="s">
        <v>69</v>
      </c>
      <c r="G14" s="110"/>
      <c r="H14" s="110">
        <v>4125</v>
      </c>
      <c r="I14" s="55">
        <v>685</v>
      </c>
      <c r="J14" s="55">
        <v>311</v>
      </c>
      <c r="M14" s="84">
        <v>11</v>
      </c>
      <c r="N14" s="77">
        <v>7</v>
      </c>
      <c r="O14" s="82" t="s">
        <v>62</v>
      </c>
    </row>
    <row r="15" spans="2:16" x14ac:dyDescent="0.2">
      <c r="B15" s="57">
        <v>42769</v>
      </c>
      <c r="C15" s="36">
        <v>2</v>
      </c>
      <c r="D15" s="36">
        <v>61</v>
      </c>
      <c r="E15" s="36" t="s">
        <v>58</v>
      </c>
      <c r="F15" s="36" t="s">
        <v>75</v>
      </c>
      <c r="G15" s="110"/>
      <c r="H15" s="110">
        <v>2400</v>
      </c>
      <c r="I15" s="55">
        <v>685</v>
      </c>
      <c r="J15" s="55">
        <v>311</v>
      </c>
      <c r="M15" s="84">
        <v>12</v>
      </c>
      <c r="N15" s="77">
        <v>8</v>
      </c>
      <c r="O15" s="83" t="s">
        <v>63</v>
      </c>
    </row>
    <row r="16" spans="2:16" x14ac:dyDescent="0.2">
      <c r="B16" s="57">
        <v>42771</v>
      </c>
      <c r="C16" s="36">
        <v>2</v>
      </c>
      <c r="D16" s="36">
        <v>62</v>
      </c>
      <c r="E16" s="36" t="s">
        <v>59</v>
      </c>
      <c r="F16" s="36" t="s">
        <v>76</v>
      </c>
      <c r="G16" s="110"/>
      <c r="H16" s="110">
        <v>3150</v>
      </c>
      <c r="I16" s="55">
        <v>685</v>
      </c>
      <c r="J16" s="55">
        <v>311</v>
      </c>
      <c r="N16" s="77">
        <v>9</v>
      </c>
      <c r="O16" s="82" t="s">
        <v>64</v>
      </c>
    </row>
    <row r="17" spans="2:15" x14ac:dyDescent="0.2">
      <c r="B17" s="57">
        <v>42766</v>
      </c>
      <c r="C17" s="36">
        <v>1</v>
      </c>
      <c r="D17" s="36">
        <v>7</v>
      </c>
      <c r="E17" s="36" t="s">
        <v>62</v>
      </c>
      <c r="F17" s="36" t="s">
        <v>70</v>
      </c>
      <c r="G17" s="110"/>
      <c r="H17" s="110">
        <v>125</v>
      </c>
      <c r="I17" s="55">
        <v>685</v>
      </c>
      <c r="J17" s="55">
        <v>311</v>
      </c>
      <c r="N17" s="77">
        <v>10</v>
      </c>
      <c r="O17" s="82" t="s">
        <v>65</v>
      </c>
    </row>
    <row r="18" spans="2:15" x14ac:dyDescent="0.2">
      <c r="B18" s="57">
        <v>42781</v>
      </c>
      <c r="C18" s="36">
        <v>2</v>
      </c>
      <c r="D18" s="36">
        <v>10</v>
      </c>
      <c r="E18" s="36" t="s">
        <v>65</v>
      </c>
      <c r="F18" s="36" t="s">
        <v>72</v>
      </c>
      <c r="G18" s="110">
        <v>1210</v>
      </c>
      <c r="H18" s="110"/>
      <c r="I18" s="55">
        <v>92</v>
      </c>
      <c r="J18" s="55">
        <v>685</v>
      </c>
      <c r="N18" s="51"/>
      <c r="O18" s="61"/>
    </row>
    <row r="19" spans="2:15" x14ac:dyDescent="0.2">
      <c r="B19" s="57">
        <v>42773</v>
      </c>
      <c r="C19" s="36">
        <v>2</v>
      </c>
      <c r="D19" s="36">
        <v>4</v>
      </c>
      <c r="E19" s="36" t="s">
        <v>56</v>
      </c>
      <c r="F19" s="36" t="s">
        <v>71</v>
      </c>
      <c r="G19" s="110">
        <v>250</v>
      </c>
      <c r="H19" s="110"/>
      <c r="I19" s="55">
        <v>92</v>
      </c>
      <c r="J19" s="55">
        <v>685</v>
      </c>
      <c r="N19" s="51"/>
      <c r="O19" s="61"/>
    </row>
    <row r="20" spans="2:15" x14ac:dyDescent="0.2">
      <c r="B20" s="57">
        <v>42776</v>
      </c>
      <c r="C20" s="36">
        <v>2</v>
      </c>
      <c r="D20" s="36">
        <v>9</v>
      </c>
      <c r="E20" s="36" t="s">
        <v>64</v>
      </c>
      <c r="F20" s="36" t="s">
        <v>80</v>
      </c>
      <c r="G20" s="110">
        <v>180</v>
      </c>
      <c r="H20" s="110"/>
      <c r="I20" s="55">
        <v>92</v>
      </c>
      <c r="J20" s="55">
        <v>631</v>
      </c>
      <c r="N20" s="51"/>
      <c r="O20" s="61"/>
    </row>
    <row r="21" spans="2:15" x14ac:dyDescent="0.2">
      <c r="G21" s="110"/>
      <c r="H21" s="110"/>
      <c r="N21" s="51"/>
      <c r="O21" s="62"/>
    </row>
    <row r="22" spans="2:15" x14ac:dyDescent="0.2">
      <c r="G22" s="110"/>
      <c r="H22" s="110"/>
      <c r="N22" s="51"/>
      <c r="O22" s="61"/>
    </row>
    <row r="23" spans="2:15" x14ac:dyDescent="0.2">
      <c r="G23" s="110"/>
      <c r="H23" s="110"/>
      <c r="N23" s="51"/>
      <c r="O23" s="61"/>
    </row>
    <row r="24" spans="2:15" hidden="1" x14ac:dyDescent="0.2">
      <c r="N24" s="51"/>
      <c r="O24" s="61"/>
    </row>
    <row r="25" spans="2:15" hidden="1" x14ac:dyDescent="0.2">
      <c r="N25" s="51"/>
      <c r="O25" s="61"/>
    </row>
    <row r="26" spans="2:15" hidden="1" x14ac:dyDescent="0.2">
      <c r="N26" s="51"/>
      <c r="O26" s="61"/>
    </row>
    <row r="27" spans="2:15" hidden="1" x14ac:dyDescent="0.2">
      <c r="N27" s="51"/>
      <c r="O27" s="61"/>
    </row>
    <row r="28" spans="2:15" hidden="1" x14ac:dyDescent="0.2"/>
    <row r="29" spans="2:15" hidden="1" x14ac:dyDescent="0.2"/>
    <row r="30" spans="2:15" hidden="1" x14ac:dyDescent="0.2"/>
    <row r="31" spans="2:15" hidden="1" x14ac:dyDescent="0.2"/>
    <row r="32" spans="2:15" hidden="1" x14ac:dyDescent="0.2">
      <c r="N32" s="51"/>
      <c r="O32" s="61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spans="2:16" hidden="1" x14ac:dyDescent="0.2"/>
    <row r="226" spans="2:16" hidden="1" x14ac:dyDescent="0.2"/>
    <row r="227" spans="2:16" hidden="1" x14ac:dyDescent="0.2"/>
    <row r="228" spans="2:16" hidden="1" x14ac:dyDescent="0.2"/>
    <row r="229" spans="2:16" hidden="1" x14ac:dyDescent="0.2"/>
    <row r="230" spans="2:16" hidden="1" x14ac:dyDescent="0.2"/>
    <row r="231" spans="2:16" hidden="1" x14ac:dyDescent="0.2"/>
    <row r="232" spans="2:16" hidden="1" x14ac:dyDescent="0.2"/>
    <row r="233" spans="2:16" hidden="1" x14ac:dyDescent="0.2"/>
    <row r="234" spans="2:16" hidden="1" x14ac:dyDescent="0.2"/>
    <row r="235" spans="2:16" hidden="1" x14ac:dyDescent="0.2"/>
    <row r="236" spans="2:16" hidden="1" x14ac:dyDescent="0.2"/>
    <row r="237" spans="2:16" hidden="1" x14ac:dyDescent="0.2"/>
    <row r="238" spans="2:16" hidden="1" x14ac:dyDescent="0.2"/>
    <row r="239" spans="2:16" hidden="1" x14ac:dyDescent="0.2">
      <c r="B239" s="91"/>
      <c r="C239" s="92"/>
      <c r="D239" s="92"/>
      <c r="E239" s="92"/>
      <c r="F239" s="92"/>
      <c r="G239" s="92"/>
      <c r="H239" s="92"/>
      <c r="I239" s="93"/>
      <c r="J239" s="93"/>
      <c r="K239" s="94"/>
      <c r="M239" s="95"/>
      <c r="N239" s="96"/>
      <c r="O239" s="97"/>
      <c r="P239" s="98"/>
    </row>
    <row r="240" spans="2:16" s="104" customFormat="1" x14ac:dyDescent="0.2">
      <c r="G240" s="104">
        <f>SUM(G4:G23)</f>
        <v>20711.45</v>
      </c>
      <c r="H240" s="104">
        <f>SUM(H4:H23)</f>
        <v>21080</v>
      </c>
    </row>
    <row r="241" spans="2:16" s="104" customFormat="1" x14ac:dyDescent="0.2"/>
    <row r="242" spans="2:16" x14ac:dyDescent="0.2">
      <c r="B242" s="99"/>
      <c r="C242" s="109"/>
      <c r="D242" s="106"/>
      <c r="E242" s="106" t="s">
        <v>83</v>
      </c>
      <c r="F242" s="106"/>
      <c r="G242" s="106"/>
      <c r="H242" s="106"/>
      <c r="I242" s="107"/>
      <c r="J242" s="107"/>
      <c r="K242" s="108"/>
      <c r="M242" s="100"/>
      <c r="N242" s="101"/>
      <c r="O242" s="102"/>
      <c r="P242" s="103"/>
    </row>
    <row r="243" spans="2:16" x14ac:dyDescent="0.2">
      <c r="C243" s="105"/>
      <c r="D243" s="106"/>
      <c r="E243" s="106"/>
      <c r="F243" s="106"/>
      <c r="G243" s="106"/>
      <c r="H243" s="106"/>
      <c r="I243" s="107"/>
      <c r="J243" s="107"/>
      <c r="K243" s="108"/>
    </row>
    <row r="244" spans="2:16" x14ac:dyDescent="0.2">
      <c r="C244" s="105"/>
      <c r="D244" s="106"/>
      <c r="E244" s="106" t="s">
        <v>81</v>
      </c>
      <c r="F244" s="106"/>
      <c r="G244" s="106"/>
      <c r="H244" s="106"/>
      <c r="I244" s="107"/>
      <c r="J244" s="107"/>
      <c r="K244" s="108"/>
    </row>
    <row r="245" spans="2:16" x14ac:dyDescent="0.2">
      <c r="C245" s="105"/>
      <c r="D245" s="106"/>
      <c r="E245" s="106" t="s">
        <v>88</v>
      </c>
      <c r="F245" s="106"/>
      <c r="G245" s="106"/>
      <c r="H245" s="106"/>
      <c r="I245" s="107"/>
      <c r="J245" s="107"/>
      <c r="K245" s="108"/>
    </row>
    <row r="246" spans="2:16" x14ac:dyDescent="0.2">
      <c r="C246" s="105"/>
      <c r="D246" s="106"/>
      <c r="E246" s="106" t="s">
        <v>82</v>
      </c>
      <c r="F246" s="106"/>
      <c r="G246" s="106"/>
      <c r="H246" s="106"/>
      <c r="I246" s="107"/>
      <c r="J246" s="107"/>
      <c r="K246" s="108"/>
    </row>
    <row r="247" spans="2:16" x14ac:dyDescent="0.2">
      <c r="C247" s="105"/>
      <c r="D247" s="106"/>
      <c r="E247" s="106" t="s">
        <v>89</v>
      </c>
      <c r="F247" s="106"/>
      <c r="G247" s="106"/>
      <c r="H247" s="106"/>
      <c r="I247" s="107"/>
      <c r="J247" s="107"/>
      <c r="K247" s="108"/>
    </row>
    <row r="248" spans="2:16" x14ac:dyDescent="0.2">
      <c r="C248" s="105"/>
      <c r="D248" s="106"/>
      <c r="E248" s="106"/>
      <c r="F248" s="106"/>
      <c r="G248" s="106"/>
      <c r="H248" s="106"/>
      <c r="I248" s="107"/>
      <c r="J248" s="107"/>
      <c r="K248" s="108"/>
    </row>
    <row r="249" spans="2:16" x14ac:dyDescent="0.2">
      <c r="C249" s="105"/>
      <c r="D249" s="106"/>
      <c r="E249" s="106" t="s">
        <v>84</v>
      </c>
      <c r="F249" s="106"/>
      <c r="G249" s="106"/>
      <c r="H249" s="106"/>
      <c r="I249" s="107"/>
      <c r="J249" s="107"/>
      <c r="K249" s="108"/>
    </row>
    <row r="250" spans="2:16" x14ac:dyDescent="0.2">
      <c r="C250" s="105"/>
      <c r="D250" s="106"/>
      <c r="E250" s="106"/>
      <c r="F250" s="106"/>
      <c r="G250" s="106"/>
      <c r="H250" s="106"/>
      <c r="I250" s="107"/>
      <c r="J250" s="107"/>
      <c r="K250" s="108"/>
    </row>
    <row r="251" spans="2:16" x14ac:dyDescent="0.2">
      <c r="C251" s="105"/>
      <c r="D251" s="106"/>
      <c r="E251" s="106" t="s">
        <v>90</v>
      </c>
      <c r="F251" s="106"/>
      <c r="G251" s="106"/>
      <c r="H251" s="106"/>
      <c r="I251" s="107"/>
      <c r="J251" s="107"/>
      <c r="K251" s="108"/>
    </row>
    <row r="252" spans="2:16" x14ac:dyDescent="0.2">
      <c r="C252" s="105"/>
      <c r="D252" s="106"/>
      <c r="E252" s="106" t="s">
        <v>87</v>
      </c>
      <c r="F252" s="106"/>
      <c r="G252" s="106"/>
      <c r="H252" s="106"/>
      <c r="I252" s="107"/>
      <c r="J252" s="107"/>
      <c r="K252" s="108"/>
    </row>
    <row r="253" spans="2:16" x14ac:dyDescent="0.2">
      <c r="C253" s="105"/>
      <c r="D253" s="106"/>
      <c r="E253" s="106" t="s">
        <v>91</v>
      </c>
      <c r="F253" s="106"/>
      <c r="G253" s="106"/>
      <c r="H253" s="106"/>
      <c r="I253" s="107"/>
      <c r="J253" s="107"/>
      <c r="K253" s="108"/>
    </row>
    <row r="254" spans="2:16" x14ac:dyDescent="0.2">
      <c r="C254" s="105"/>
      <c r="D254" s="106"/>
      <c r="E254" s="106"/>
      <c r="F254" s="106"/>
      <c r="G254" s="106"/>
      <c r="H254" s="106"/>
      <c r="I254" s="107"/>
      <c r="J254" s="107"/>
      <c r="K254" s="108"/>
    </row>
  </sheetData>
  <dataValidations count="3">
    <dataValidation type="list" allowBlank="1" showInputMessage="1" showErrorMessage="1" error="НЕ СУЩЕСТВУЕТ" promptTitle="МЕСЯЦ" sqref="C4:C31">
      <formula1>Код_месяца</formula1>
    </dataValidation>
    <dataValidation type="list" allowBlank="1" showInputMessage="1" showErrorMessage="1" error="ОШИБКА" prompt="КОД" sqref="D4:D391">
      <formula1>$N$4:$N$50</formula1>
    </dataValidation>
    <dataValidation type="list" allowBlank="1" showInputMessage="1" showErrorMessage="1" error="не существует!" promptTitle="затрата" prompt="за что?" sqref="E4:E33">
      <formula1>$O$4:$O$50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21" sqref="B21"/>
    </sheetView>
  </sheetViews>
  <sheetFormatPr defaultColWidth="14.42578125" defaultRowHeight="15.75" customHeight="1" x14ac:dyDescent="0.25"/>
  <cols>
    <col min="1" max="1" width="14.42578125" style="20"/>
    <col min="2" max="2" width="38" style="33" customWidth="1"/>
    <col min="3" max="3" width="14.42578125" style="23"/>
    <col min="4" max="4" width="15.85546875" style="23" customWidth="1"/>
    <col min="5" max="5" width="14.42578125" style="23"/>
    <col min="6" max="6" width="18.42578125" style="23" customWidth="1"/>
    <col min="7" max="16384" width="14.42578125" style="1"/>
  </cols>
  <sheetData>
    <row r="1" spans="1:6" x14ac:dyDescent="0.25">
      <c r="A1" s="20">
        <v>1</v>
      </c>
      <c r="B1" s="87" t="s">
        <v>48</v>
      </c>
      <c r="C1" s="88"/>
      <c r="D1" s="88"/>
      <c r="E1" s="88"/>
      <c r="F1" s="88"/>
    </row>
    <row r="2" spans="1:6" x14ac:dyDescent="0.25">
      <c r="B2" s="87" t="s">
        <v>47</v>
      </c>
      <c r="C2" s="88"/>
      <c r="D2" s="88"/>
      <c r="E2" s="88"/>
      <c r="F2" s="88"/>
    </row>
    <row r="4" spans="1:6" ht="43.5" customHeight="1" x14ac:dyDescent="0.2">
      <c r="A4" s="21" t="s">
        <v>49</v>
      </c>
      <c r="B4" s="112" t="s">
        <v>50</v>
      </c>
      <c r="C4" s="113" t="s">
        <v>51</v>
      </c>
      <c r="D4" s="111" t="s">
        <v>85</v>
      </c>
      <c r="E4" s="111" t="s">
        <v>86</v>
      </c>
      <c r="F4" s="113" t="s">
        <v>53</v>
      </c>
    </row>
    <row r="5" spans="1:6" ht="15" x14ac:dyDescent="0.2">
      <c r="A5" s="114">
        <v>1</v>
      </c>
      <c r="B5" s="115" t="s">
        <v>54</v>
      </c>
      <c r="C5" s="37">
        <v>15</v>
      </c>
      <c r="D5" s="63">
        <v>2216.4499999999998</v>
      </c>
      <c r="E5" s="63">
        <v>2100</v>
      </c>
      <c r="F5" s="38">
        <f t="shared" ref="F5:F18" si="0">C5+D5-E5</f>
        <v>131.44999999999982</v>
      </c>
    </row>
    <row r="6" spans="1:6" ht="15" x14ac:dyDescent="0.2">
      <c r="A6" s="114">
        <v>2</v>
      </c>
      <c r="B6" s="115" t="s">
        <v>46</v>
      </c>
      <c r="C6" s="37">
        <v>2100</v>
      </c>
      <c r="D6" s="63">
        <v>6950</v>
      </c>
      <c r="E6" s="63">
        <v>9100</v>
      </c>
      <c r="F6" s="38">
        <f t="shared" si="0"/>
        <v>-50</v>
      </c>
    </row>
    <row r="7" spans="1:6" ht="19.5" customHeight="1" x14ac:dyDescent="0.2">
      <c r="A7" s="114">
        <v>3</v>
      </c>
      <c r="B7" s="116" t="s">
        <v>55</v>
      </c>
      <c r="C7" s="37">
        <v>-25</v>
      </c>
      <c r="D7" s="64">
        <v>4150</v>
      </c>
      <c r="E7" s="75">
        <v>4125</v>
      </c>
      <c r="F7" s="76">
        <f t="shared" si="0"/>
        <v>0</v>
      </c>
    </row>
    <row r="8" spans="1:6" ht="15" x14ac:dyDescent="0.2">
      <c r="A8" s="114">
        <v>4</v>
      </c>
      <c r="B8" s="117" t="s">
        <v>56</v>
      </c>
      <c r="C8" s="44">
        <v>150</v>
      </c>
      <c r="D8" s="65"/>
      <c r="E8" s="66"/>
      <c r="F8" s="38">
        <f t="shared" si="0"/>
        <v>150</v>
      </c>
    </row>
    <row r="9" spans="1:6" ht="15" x14ac:dyDescent="0.2">
      <c r="A9" s="114">
        <v>5</v>
      </c>
      <c r="B9" s="118" t="s">
        <v>66</v>
      </c>
      <c r="C9" s="44">
        <v>0</v>
      </c>
      <c r="D9" s="65">
        <v>80</v>
      </c>
      <c r="E9" s="67">
        <v>80</v>
      </c>
      <c r="F9" s="38">
        <f t="shared" si="0"/>
        <v>0</v>
      </c>
    </row>
    <row r="10" spans="1:6" ht="15" x14ac:dyDescent="0.2">
      <c r="A10" s="114">
        <v>6</v>
      </c>
      <c r="B10" s="118" t="s">
        <v>57</v>
      </c>
      <c r="C10" s="47">
        <f>C11+C12+C13+C14</f>
        <v>14150</v>
      </c>
      <c r="D10" s="68">
        <f>D11+D12+D13+D14</f>
        <v>5550</v>
      </c>
      <c r="E10" s="68">
        <f t="shared" ref="E10" si="1">E11+E12+E13+E14</f>
        <v>0</v>
      </c>
      <c r="F10" s="46">
        <f t="shared" si="0"/>
        <v>19700</v>
      </c>
    </row>
    <row r="11" spans="1:6" ht="15" x14ac:dyDescent="0.2">
      <c r="A11" s="114">
        <v>61</v>
      </c>
      <c r="B11" s="119" t="s">
        <v>58</v>
      </c>
      <c r="C11" s="43">
        <v>2400</v>
      </c>
      <c r="D11" s="69">
        <v>2400</v>
      </c>
      <c r="E11" s="70"/>
      <c r="F11" s="38">
        <f t="shared" si="0"/>
        <v>4800</v>
      </c>
    </row>
    <row r="12" spans="1:6" ht="15" x14ac:dyDescent="0.2">
      <c r="A12" s="114">
        <v>62</v>
      </c>
      <c r="B12" s="119" t="s">
        <v>59</v>
      </c>
      <c r="C12" s="22">
        <v>3150</v>
      </c>
      <c r="D12" s="71">
        <v>3150</v>
      </c>
      <c r="E12" s="72"/>
      <c r="F12" s="38">
        <f t="shared" si="0"/>
        <v>6300</v>
      </c>
    </row>
    <row r="13" spans="1:6" ht="15" x14ac:dyDescent="0.2">
      <c r="A13" s="114">
        <v>63</v>
      </c>
      <c r="B13" s="119" t="s">
        <v>60</v>
      </c>
      <c r="C13" s="22">
        <v>1100</v>
      </c>
      <c r="D13" s="71"/>
      <c r="E13" s="72"/>
      <c r="F13" s="38">
        <f t="shared" si="0"/>
        <v>1100</v>
      </c>
    </row>
    <row r="14" spans="1:6" ht="15" x14ac:dyDescent="0.2">
      <c r="A14" s="114">
        <v>64</v>
      </c>
      <c r="B14" s="119" t="s">
        <v>61</v>
      </c>
      <c r="C14" s="22">
        <v>7500</v>
      </c>
      <c r="D14" s="71"/>
      <c r="E14" s="72"/>
      <c r="F14" s="38">
        <f t="shared" si="0"/>
        <v>7500</v>
      </c>
    </row>
    <row r="15" spans="1:6" ht="15" x14ac:dyDescent="0.2">
      <c r="A15" s="114">
        <v>7</v>
      </c>
      <c r="B15" s="119" t="s">
        <v>62</v>
      </c>
      <c r="C15" s="37">
        <v>0</v>
      </c>
      <c r="D15" s="64">
        <v>125</v>
      </c>
      <c r="E15" s="64">
        <v>125</v>
      </c>
      <c r="F15" s="38">
        <f t="shared" si="0"/>
        <v>0</v>
      </c>
    </row>
    <row r="16" spans="1:6" ht="15" x14ac:dyDescent="0.2">
      <c r="A16" s="114">
        <v>8</v>
      </c>
      <c r="B16" s="120" t="s">
        <v>63</v>
      </c>
      <c r="C16" s="25">
        <v>0</v>
      </c>
      <c r="D16" s="72"/>
      <c r="E16" s="73"/>
      <c r="F16" s="38">
        <f t="shared" si="0"/>
        <v>0</v>
      </c>
    </row>
    <row r="17" spans="1:6" ht="15" x14ac:dyDescent="0.2">
      <c r="A17" s="114">
        <v>9</v>
      </c>
      <c r="B17" s="119" t="s">
        <v>64</v>
      </c>
      <c r="C17" s="40">
        <v>0</v>
      </c>
      <c r="D17" s="74"/>
      <c r="E17" s="74"/>
      <c r="F17" s="38">
        <f t="shared" si="0"/>
        <v>0</v>
      </c>
    </row>
    <row r="18" spans="1:6" ht="15" x14ac:dyDescent="0.2">
      <c r="A18" s="114">
        <v>10</v>
      </c>
      <c r="B18" s="119" t="s">
        <v>65</v>
      </c>
      <c r="C18" s="39">
        <v>0</v>
      </c>
      <c r="D18" s="63"/>
      <c r="E18" s="64"/>
      <c r="F18" s="38">
        <f t="shared" si="0"/>
        <v>0</v>
      </c>
    </row>
    <row r="19" spans="1:6" x14ac:dyDescent="0.25">
      <c r="B19" s="32" t="s">
        <v>23</v>
      </c>
      <c r="C19" s="26">
        <f>C5+C6+C7+C8+C9+C10+C15+C17+C18</f>
        <v>16390</v>
      </c>
      <c r="D19" s="26">
        <f>D5+D6+D7+D8+D9+D10+D15+D17+D18</f>
        <v>19071.45</v>
      </c>
      <c r="E19" s="26">
        <f>E5+E6+E7+E8+E9+E10+E15+E17+E18</f>
        <v>15530</v>
      </c>
      <c r="F19" s="26">
        <f>F5+F6+F7+F8+F9+F10+F15+F17+F18</f>
        <v>19931.45</v>
      </c>
    </row>
  </sheetData>
  <autoFilter ref="B4:F19"/>
  <mergeCells count="2"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B25" sqref="B25"/>
    </sheetView>
  </sheetViews>
  <sheetFormatPr defaultColWidth="14.42578125" defaultRowHeight="15.75" customHeight="1" x14ac:dyDescent="0.25"/>
  <cols>
    <col min="1" max="1" width="14.42578125" style="20"/>
    <col min="2" max="2" width="38" style="33" customWidth="1"/>
    <col min="3" max="3" width="14.42578125" style="23"/>
    <col min="4" max="4" width="15.85546875" style="23" customWidth="1"/>
    <col min="5" max="5" width="14.42578125" style="23"/>
    <col min="6" max="6" width="18.42578125" style="23" customWidth="1"/>
    <col min="7" max="16384" width="14.42578125" style="19"/>
  </cols>
  <sheetData>
    <row r="1" spans="1:6" x14ac:dyDescent="0.25">
      <c r="A1" s="20">
        <v>2</v>
      </c>
      <c r="B1" s="87" t="s">
        <v>48</v>
      </c>
      <c r="C1" s="88"/>
      <c r="D1" s="88"/>
      <c r="E1" s="88"/>
      <c r="F1" s="88"/>
    </row>
    <row r="2" spans="1:6" x14ac:dyDescent="0.25">
      <c r="B2" s="87" t="s">
        <v>67</v>
      </c>
      <c r="C2" s="88"/>
      <c r="D2" s="88"/>
      <c r="E2" s="88"/>
      <c r="F2" s="88"/>
    </row>
    <row r="4" spans="1:6" ht="43.5" customHeight="1" x14ac:dyDescent="0.2">
      <c r="A4" s="21" t="s">
        <v>49</v>
      </c>
      <c r="B4" s="29" t="s">
        <v>50</v>
      </c>
      <c r="C4" s="24" t="s">
        <v>51</v>
      </c>
      <c r="D4" s="24" t="s">
        <v>52</v>
      </c>
      <c r="E4" s="24" t="s">
        <v>25</v>
      </c>
      <c r="F4" s="24" t="s">
        <v>53</v>
      </c>
    </row>
    <row r="5" spans="1:6" x14ac:dyDescent="0.25">
      <c r="A5" s="20">
        <v>1</v>
      </c>
      <c r="B5" s="27" t="s">
        <v>54</v>
      </c>
      <c r="C5" s="37">
        <f>'01_2017'!F5</f>
        <v>131.44999999999982</v>
      </c>
      <c r="D5" s="63"/>
      <c r="E5" s="63"/>
      <c r="F5" s="38">
        <f t="shared" ref="F5:F18" si="0">C5+D5-E5</f>
        <v>131.44999999999982</v>
      </c>
    </row>
    <row r="6" spans="1:6" x14ac:dyDescent="0.25">
      <c r="A6" s="20">
        <v>2</v>
      </c>
      <c r="B6" s="27" t="s">
        <v>46</v>
      </c>
      <c r="C6" s="37">
        <f>'01_2017'!F6</f>
        <v>-50</v>
      </c>
      <c r="D6" s="63"/>
      <c r="E6" s="63"/>
      <c r="F6" s="38">
        <f t="shared" si="0"/>
        <v>-50</v>
      </c>
    </row>
    <row r="7" spans="1:6" ht="19.5" customHeight="1" x14ac:dyDescent="0.25">
      <c r="A7" s="20">
        <v>3</v>
      </c>
      <c r="B7" s="28" t="s">
        <v>55</v>
      </c>
      <c r="C7" s="37">
        <f>'01_2017'!F7</f>
        <v>0</v>
      </c>
      <c r="D7" s="64"/>
      <c r="E7" s="75"/>
      <c r="F7" s="76">
        <f t="shared" si="0"/>
        <v>0</v>
      </c>
    </row>
    <row r="8" spans="1:6" x14ac:dyDescent="0.25">
      <c r="A8" s="20">
        <v>4</v>
      </c>
      <c r="B8" s="41" t="s">
        <v>56</v>
      </c>
      <c r="C8" s="37">
        <f>'01_2017'!F8</f>
        <v>150</v>
      </c>
      <c r="D8" s="65">
        <v>250</v>
      </c>
      <c r="E8" s="66"/>
      <c r="F8" s="38">
        <f t="shared" si="0"/>
        <v>400</v>
      </c>
    </row>
    <row r="9" spans="1:6" x14ac:dyDescent="0.25">
      <c r="A9" s="20">
        <v>5</v>
      </c>
      <c r="B9" s="42" t="s">
        <v>66</v>
      </c>
      <c r="C9" s="37">
        <f>'01_2017'!F9</f>
        <v>0</v>
      </c>
      <c r="D9" s="65"/>
      <c r="E9" s="67"/>
      <c r="F9" s="38">
        <f t="shared" si="0"/>
        <v>0</v>
      </c>
    </row>
    <row r="10" spans="1:6" x14ac:dyDescent="0.25">
      <c r="A10" s="20">
        <v>6</v>
      </c>
      <c r="B10" s="42" t="s">
        <v>57</v>
      </c>
      <c r="C10" s="45">
        <f>'01_2017'!F10</f>
        <v>19700</v>
      </c>
      <c r="D10" s="68">
        <f>D11+D12+D13+D14</f>
        <v>0</v>
      </c>
      <c r="E10" s="68">
        <f t="shared" ref="E10" si="1">E11+E12+E13+E14</f>
        <v>5550</v>
      </c>
      <c r="F10" s="46">
        <f t="shared" si="0"/>
        <v>14150</v>
      </c>
    </row>
    <row r="11" spans="1:6" x14ac:dyDescent="0.25">
      <c r="A11" s="20">
        <v>61</v>
      </c>
      <c r="B11" s="30" t="s">
        <v>58</v>
      </c>
      <c r="C11" s="37">
        <f>'01_2017'!F11</f>
        <v>4800</v>
      </c>
      <c r="D11" s="69"/>
      <c r="E11" s="70">
        <v>2400</v>
      </c>
      <c r="F11" s="38">
        <f t="shared" si="0"/>
        <v>2400</v>
      </c>
    </row>
    <row r="12" spans="1:6" x14ac:dyDescent="0.25">
      <c r="A12" s="20">
        <v>62</v>
      </c>
      <c r="B12" s="30" t="s">
        <v>59</v>
      </c>
      <c r="C12" s="37">
        <f>'01_2017'!F12</f>
        <v>6300</v>
      </c>
      <c r="D12" s="71"/>
      <c r="E12" s="72">
        <v>3150</v>
      </c>
      <c r="F12" s="38">
        <f t="shared" si="0"/>
        <v>3150</v>
      </c>
    </row>
    <row r="13" spans="1:6" x14ac:dyDescent="0.25">
      <c r="A13" s="20">
        <v>63</v>
      </c>
      <c r="B13" s="30" t="s">
        <v>60</v>
      </c>
      <c r="C13" s="37">
        <f>'01_2017'!F13</f>
        <v>1100</v>
      </c>
      <c r="D13" s="71"/>
      <c r="E13" s="72"/>
      <c r="F13" s="38">
        <f t="shared" si="0"/>
        <v>1100</v>
      </c>
    </row>
    <row r="14" spans="1:6" x14ac:dyDescent="0.25">
      <c r="A14" s="20">
        <v>64</v>
      </c>
      <c r="B14" s="30" t="s">
        <v>61</v>
      </c>
      <c r="C14" s="37">
        <f>'01_2017'!F14</f>
        <v>7500</v>
      </c>
      <c r="D14" s="71"/>
      <c r="E14" s="72"/>
      <c r="F14" s="38">
        <f t="shared" si="0"/>
        <v>7500</v>
      </c>
    </row>
    <row r="15" spans="1:6" x14ac:dyDescent="0.25">
      <c r="A15" s="20">
        <v>7</v>
      </c>
      <c r="B15" s="30" t="s">
        <v>62</v>
      </c>
      <c r="C15" s="37">
        <f>'01_2017'!F15</f>
        <v>0</v>
      </c>
      <c r="D15" s="64"/>
      <c r="E15" s="64"/>
      <c r="F15" s="38">
        <f t="shared" si="0"/>
        <v>0</v>
      </c>
    </row>
    <row r="16" spans="1:6" x14ac:dyDescent="0.25">
      <c r="A16" s="20">
        <v>8</v>
      </c>
      <c r="B16" s="31" t="s">
        <v>63</v>
      </c>
      <c r="C16" s="37">
        <f>'01_2017'!F16</f>
        <v>0</v>
      </c>
      <c r="D16" s="72"/>
      <c r="E16" s="73"/>
      <c r="F16" s="38">
        <f t="shared" si="0"/>
        <v>0</v>
      </c>
    </row>
    <row r="17" spans="1:6" x14ac:dyDescent="0.25">
      <c r="A17" s="20">
        <v>9</v>
      </c>
      <c r="B17" s="30" t="s">
        <v>64</v>
      </c>
      <c r="C17" s="37">
        <f>'01_2017'!F17</f>
        <v>0</v>
      </c>
      <c r="D17" s="74">
        <v>180</v>
      </c>
      <c r="E17" s="74"/>
      <c r="F17" s="38">
        <f t="shared" si="0"/>
        <v>180</v>
      </c>
    </row>
    <row r="18" spans="1:6" x14ac:dyDescent="0.25">
      <c r="A18" s="20">
        <v>10</v>
      </c>
      <c r="B18" s="30" t="s">
        <v>65</v>
      </c>
      <c r="C18" s="37">
        <f>'01_2017'!F18</f>
        <v>0</v>
      </c>
      <c r="D18" s="63">
        <v>1210</v>
      </c>
      <c r="E18" s="64"/>
      <c r="F18" s="38">
        <f t="shared" si="0"/>
        <v>1210</v>
      </c>
    </row>
    <row r="19" spans="1:6" x14ac:dyDescent="0.25">
      <c r="B19" s="32" t="s">
        <v>23</v>
      </c>
      <c r="C19" s="26">
        <f>C5+C6+C7+C8+C9+C10+C15+C17+C18</f>
        <v>19931.45</v>
      </c>
      <c r="D19" s="26">
        <f>D5+D6+D7+D8+D9+D10+D15+D17+D18</f>
        <v>1640</v>
      </c>
      <c r="E19" s="26">
        <f>E5+E6+E7+E8+E9+E10+E15+E17+E18</f>
        <v>5550</v>
      </c>
      <c r="F19" s="26">
        <f>F5+F6+F7+F8+F9+F10+F15+F17+F18</f>
        <v>16021.45</v>
      </c>
    </row>
  </sheetData>
  <autoFilter ref="B4:F19"/>
  <mergeCells count="2"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37"/>
  <sheetViews>
    <sheetView workbookViewId="0">
      <selection activeCell="E18" sqref="E18"/>
    </sheetView>
  </sheetViews>
  <sheetFormatPr defaultRowHeight="12.75" x14ac:dyDescent="0.2"/>
  <cols>
    <col min="3" max="3" width="20" customWidth="1"/>
    <col min="4" max="4" width="21.140625" customWidth="1"/>
    <col min="5" max="5" width="20.28515625" customWidth="1"/>
    <col min="6" max="6" width="20.140625" customWidth="1"/>
    <col min="7" max="7" width="19.5703125" customWidth="1"/>
  </cols>
  <sheetData>
    <row r="4" spans="3:7" x14ac:dyDescent="0.2">
      <c r="C4" s="87" t="s">
        <v>0</v>
      </c>
      <c r="D4" s="88"/>
      <c r="E4" s="88"/>
      <c r="F4" s="88"/>
      <c r="G4" s="88"/>
    </row>
    <row r="5" spans="3:7" x14ac:dyDescent="0.2">
      <c r="C5" s="87" t="s">
        <v>35</v>
      </c>
      <c r="D5" s="88"/>
      <c r="E5" s="88"/>
      <c r="F5" s="88"/>
      <c r="G5" s="88"/>
    </row>
    <row r="6" spans="3:7" x14ac:dyDescent="0.2">
      <c r="C6" s="1"/>
      <c r="D6" s="1"/>
      <c r="E6" s="1"/>
      <c r="F6" s="1"/>
      <c r="G6" s="1"/>
    </row>
    <row r="7" spans="3:7" ht="38.25" x14ac:dyDescent="0.2">
      <c r="C7" s="2" t="s">
        <v>24</v>
      </c>
      <c r="D7" s="6" t="s">
        <v>1</v>
      </c>
      <c r="E7" s="6" t="s">
        <v>34</v>
      </c>
      <c r="F7" s="7" t="s">
        <v>25</v>
      </c>
      <c r="G7" s="6" t="s">
        <v>2</v>
      </c>
    </row>
    <row r="8" spans="3:7" x14ac:dyDescent="0.2">
      <c r="C8" s="4" t="s">
        <v>19</v>
      </c>
      <c r="D8" s="4">
        <f>'01_2017'!C5</f>
        <v>15</v>
      </c>
      <c r="E8" s="12" t="e">
        <f>'01_2017'!D5+#REF!+#REF!+#REF!+#REF!+#REF!+#REF!+#REF!+#REF!+#REF!+#REF!+#REF!</f>
        <v>#REF!</v>
      </c>
      <c r="F8" s="12" t="e">
        <f>'01_2017'!E5+#REF!+#REF!+#REF!+#REF!+#REF!+#REF!+#REF!+#REF!+#REF!+#REF!+#REF!</f>
        <v>#REF!</v>
      </c>
      <c r="G8" s="3" t="e">
        <f t="shared" ref="G8:G36" si="0">D8+E8-F8</f>
        <v>#REF!</v>
      </c>
    </row>
    <row r="9" spans="3:7" x14ac:dyDescent="0.2">
      <c r="C9" s="4" t="s">
        <v>20</v>
      </c>
      <c r="D9" s="4">
        <f>'01_2017'!C6</f>
        <v>2100</v>
      </c>
      <c r="E9" s="12" t="e">
        <f>'01_2017'!D6+#REF!+#REF!+#REF!+#REF!+#REF!+#REF!+#REF!+#REF!+#REF!+#REF!+#REF!</f>
        <v>#REF!</v>
      </c>
      <c r="F9" s="12"/>
      <c r="G9" s="3" t="e">
        <f t="shared" si="0"/>
        <v>#REF!</v>
      </c>
    </row>
    <row r="10" spans="3:7" x14ac:dyDescent="0.2">
      <c r="C10" s="4" t="s">
        <v>31</v>
      </c>
      <c r="D10" s="4">
        <f>'01_2017'!C7</f>
        <v>-25</v>
      </c>
      <c r="E10" s="12" t="e">
        <f>'01_2017'!D7+#REF!+#REF!+#REF!+#REF!+#REF!+#REF!+#REF!+#REF!+#REF!+#REF!+#REF!</f>
        <v>#REF!</v>
      </c>
      <c r="F10" s="12"/>
      <c r="G10" s="3" t="e">
        <f t="shared" si="0"/>
        <v>#REF!</v>
      </c>
    </row>
    <row r="11" spans="3:7" x14ac:dyDescent="0.2">
      <c r="C11" s="5" t="s">
        <v>3</v>
      </c>
      <c r="D11" s="4" t="e">
        <f>'01_2017'!#REF!</f>
        <v>#REF!</v>
      </c>
      <c r="E11" s="17"/>
      <c r="F11" s="18">
        <f>E11</f>
        <v>0</v>
      </c>
      <c r="G11" s="3" t="e">
        <f t="shared" si="0"/>
        <v>#REF!</v>
      </c>
    </row>
    <row r="12" spans="3:7" x14ac:dyDescent="0.2">
      <c r="C12" s="5" t="s">
        <v>6</v>
      </c>
      <c r="D12" s="4" t="e">
        <f>'01_2017'!#REF!</f>
        <v>#REF!</v>
      </c>
      <c r="E12" s="17"/>
      <c r="F12" s="18">
        <f t="shared" ref="F12:F13" si="1">E12</f>
        <v>0</v>
      </c>
      <c r="G12" s="3" t="e">
        <f t="shared" si="0"/>
        <v>#REF!</v>
      </c>
    </row>
    <row r="13" spans="3:7" x14ac:dyDescent="0.2">
      <c r="C13" s="5" t="s">
        <v>26</v>
      </c>
      <c r="D13" s="4" t="e">
        <f>'01_2017'!#REF!</f>
        <v>#REF!</v>
      </c>
      <c r="E13" s="17"/>
      <c r="F13" s="18">
        <f t="shared" si="1"/>
        <v>0</v>
      </c>
      <c r="G13" s="3" t="e">
        <f t="shared" si="0"/>
        <v>#REF!</v>
      </c>
    </row>
    <row r="14" spans="3:7" x14ac:dyDescent="0.2">
      <c r="C14" s="8" t="s">
        <v>4</v>
      </c>
      <c r="D14" s="4">
        <f>'01_2017'!C8</f>
        <v>150</v>
      </c>
      <c r="E14" s="12" t="e">
        <f>'01_2017'!D8+#REF!+#REF!+#REF!+#REF!+#REF!+#REF!+#REF!+#REF!+#REF!+#REF!+#REF!</f>
        <v>#REF!</v>
      </c>
      <c r="F14" s="12" t="e">
        <f>'01_2017'!E8+#REF!+#REF!+#REF!+#REF!+#REF!+#REF!+#REF!+#REF!+#REF!+#REF!+#REF!</f>
        <v>#REF!</v>
      </c>
      <c r="G14" s="3" t="e">
        <f t="shared" si="0"/>
        <v>#REF!</v>
      </c>
    </row>
    <row r="15" spans="3:7" x14ac:dyDescent="0.2">
      <c r="C15" s="10" t="s">
        <v>5</v>
      </c>
      <c r="D15" s="4">
        <f>'01_2017'!C9</f>
        <v>0</v>
      </c>
      <c r="E15" s="12" t="e">
        <f>'01_2017'!D9+#REF!+#REF!+#REF!+#REF!+#REF!+#REF!+#REF!+#REF!+#REF!+#REF!+#REF!</f>
        <v>#REF!</v>
      </c>
      <c r="F15" s="12" t="e">
        <f>'01_2017'!E9+#REF!+#REF!+#REF!+#REF!+#REF!+#REF!+#REF!+#REF!+#REF!+#REF!+#REF!</f>
        <v>#REF!</v>
      </c>
      <c r="G15" s="3" t="e">
        <f t="shared" si="0"/>
        <v>#REF!</v>
      </c>
    </row>
    <row r="16" spans="3:7" x14ac:dyDescent="0.2">
      <c r="C16" s="10" t="s">
        <v>27</v>
      </c>
      <c r="D16" s="4">
        <f>'01_2017'!C10</f>
        <v>14150</v>
      </c>
      <c r="E16" s="14" t="e">
        <f>E17+E18+E19+E20+E21+E22+E23+E24+E25+E26+E27+E29</f>
        <v>#REF!</v>
      </c>
      <c r="F16" s="14" t="e">
        <f>F17+F18+F19+F20+F21+F22+F23+F24+F25+F26+F27+F29</f>
        <v>#REF!</v>
      </c>
      <c r="G16" s="3" t="e">
        <f t="shared" si="0"/>
        <v>#REF!</v>
      </c>
    </row>
    <row r="17" spans="3:7" x14ac:dyDescent="0.2">
      <c r="C17" s="10" t="s">
        <v>7</v>
      </c>
      <c r="D17" s="4">
        <f>'01_2017'!C11</f>
        <v>2400</v>
      </c>
      <c r="E17" s="12" t="e">
        <f>'01_2017'!D11+#REF!+#REF!+#REF!+#REF!+#REF!+#REF!+#REF!+#REF!+#REF!+#REF!+#REF!</f>
        <v>#REF!</v>
      </c>
      <c r="F17" s="12" t="e">
        <f>'01_2017'!E11+#REF!+#REF!+#REF!+#REF!+#REF!+#REF!+#REF!+#REF!+#REF!+#REF!+#REF!</f>
        <v>#REF!</v>
      </c>
      <c r="G17" s="3" t="e">
        <f t="shared" si="0"/>
        <v>#REF!</v>
      </c>
    </row>
    <row r="18" spans="3:7" x14ac:dyDescent="0.2">
      <c r="C18" s="10" t="s">
        <v>8</v>
      </c>
      <c r="D18" s="4">
        <f>'01_2017'!C12</f>
        <v>3150</v>
      </c>
      <c r="E18" s="12" t="e">
        <f>'01_2017'!D12+#REF!+#REF!+#REF!+#REF!+#REF!+#REF!+#REF!+#REF!+#REF!+#REF!+#REF!</f>
        <v>#REF!</v>
      </c>
      <c r="F18" s="12" t="e">
        <f>'01_2017'!E12+#REF!+#REF!+#REF!+#REF!+#REF!+#REF!+#REF!+#REF!+#REF!+#REF!+#REF!</f>
        <v>#REF!</v>
      </c>
      <c r="G18" s="3" t="e">
        <f t="shared" si="0"/>
        <v>#REF!</v>
      </c>
    </row>
    <row r="19" spans="3:7" x14ac:dyDescent="0.2">
      <c r="C19" s="10" t="s">
        <v>9</v>
      </c>
      <c r="D19" s="4">
        <f>'01_2017'!C13</f>
        <v>1100</v>
      </c>
      <c r="E19" s="12" t="e">
        <f>'01_2017'!D13+#REF!+#REF!+#REF!+#REF!+#REF!+#REF!+#REF!+#REF!+#REF!+#REF!+#REF!</f>
        <v>#REF!</v>
      </c>
      <c r="F19" s="12" t="e">
        <f>'01_2017'!E13+#REF!+#REF!+#REF!+#REF!+#REF!+#REF!+#REF!+#REF!+#REF!+#REF!+#REF!</f>
        <v>#REF!</v>
      </c>
      <c r="G19" s="3" t="e">
        <f t="shared" si="0"/>
        <v>#REF!</v>
      </c>
    </row>
    <row r="20" spans="3:7" x14ac:dyDescent="0.2">
      <c r="C20" s="10" t="s">
        <v>10</v>
      </c>
      <c r="D20" s="4">
        <f>'01_2017'!C14</f>
        <v>7500</v>
      </c>
      <c r="E20" s="12" t="e">
        <f>'01_2017'!D14+#REF!+#REF!+#REF!+#REF!+#REF!+#REF!+#REF!+#REF!+#REF!+#REF!+#REF!</f>
        <v>#REF!</v>
      </c>
      <c r="F20" s="12" t="e">
        <f>'01_2017'!E14+#REF!+#REF!+#REF!+#REF!+#REF!+#REF!+#REF!+#REF!+#REF!+#REF!+#REF!</f>
        <v>#REF!</v>
      </c>
      <c r="G20" s="3" t="e">
        <f t="shared" si="0"/>
        <v>#REF!</v>
      </c>
    </row>
    <row r="21" spans="3:7" x14ac:dyDescent="0.2">
      <c r="C21" s="10" t="s">
        <v>11</v>
      </c>
      <c r="D21" s="4" t="e">
        <f>'01_2017'!#REF!</f>
        <v>#REF!</v>
      </c>
      <c r="E21" s="12" t="e">
        <f>'01_2017'!#REF!+#REF!+#REF!+#REF!+#REF!+#REF!+#REF!+#REF!+#REF!+#REF!+#REF!+#REF!</f>
        <v>#REF!</v>
      </c>
      <c r="F21" s="12" t="e">
        <f>'01_2017'!#REF!+#REF!+#REF!+#REF!+#REF!+#REF!+#REF!+#REF!+#REF!+#REF!+#REF!+#REF!</f>
        <v>#REF!</v>
      </c>
      <c r="G21" s="3" t="e">
        <f t="shared" si="0"/>
        <v>#REF!</v>
      </c>
    </row>
    <row r="22" spans="3:7" x14ac:dyDescent="0.2">
      <c r="C22" s="10" t="s">
        <v>12</v>
      </c>
      <c r="D22" s="4" t="e">
        <f>'01_2017'!#REF!</f>
        <v>#REF!</v>
      </c>
      <c r="E22" s="12" t="e">
        <f>'01_2017'!#REF!+#REF!+#REF!+#REF!+#REF!+#REF!+#REF!+#REF!+#REF!+#REF!+#REF!+#REF!</f>
        <v>#REF!</v>
      </c>
      <c r="F22" s="12" t="e">
        <f>'01_2017'!#REF!+#REF!+#REF!+#REF!+#REF!+#REF!+#REF!+#REF!+#REF!+#REF!+#REF!+#REF!</f>
        <v>#REF!</v>
      </c>
      <c r="G22" s="3" t="e">
        <f t="shared" si="0"/>
        <v>#REF!</v>
      </c>
    </row>
    <row r="23" spans="3:7" x14ac:dyDescent="0.2">
      <c r="C23" s="10" t="s">
        <v>13</v>
      </c>
      <c r="D23" s="4" t="e">
        <f>'01_2017'!#REF!</f>
        <v>#REF!</v>
      </c>
      <c r="E23" s="12" t="e">
        <f>'01_2017'!#REF!+#REF!+#REF!+#REF!+#REF!+#REF!+#REF!+#REF!+#REF!+#REF!+#REF!+#REF!</f>
        <v>#REF!</v>
      </c>
      <c r="F23" s="12" t="e">
        <f>'01_2017'!#REF!+#REF!+#REF!+#REF!+#REF!+#REF!+#REF!+#REF!+#REF!+#REF!+#REF!+#REF!</f>
        <v>#REF!</v>
      </c>
      <c r="G23" s="3" t="e">
        <f t="shared" si="0"/>
        <v>#REF!</v>
      </c>
    </row>
    <row r="24" spans="3:7" x14ac:dyDescent="0.2">
      <c r="C24" s="10" t="s">
        <v>14</v>
      </c>
      <c r="D24" s="4" t="e">
        <f>'01_2017'!#REF!</f>
        <v>#REF!</v>
      </c>
      <c r="E24" s="12" t="e">
        <f>'01_2017'!#REF!+#REF!+#REF!+#REF!+#REF!+#REF!+#REF!+#REF!+#REF!+#REF!+#REF!+#REF!</f>
        <v>#REF!</v>
      </c>
      <c r="F24" s="12" t="e">
        <f>'01_2017'!#REF!+#REF!+#REF!+#REF!+#REF!+#REF!+#REF!+#REF!+#REF!+#REF!+#REF!+#REF!</f>
        <v>#REF!</v>
      </c>
      <c r="G24" s="3" t="e">
        <f t="shared" si="0"/>
        <v>#REF!</v>
      </c>
    </row>
    <row r="25" spans="3:7" x14ac:dyDescent="0.2">
      <c r="C25" s="10" t="s">
        <v>15</v>
      </c>
      <c r="D25" s="4" t="e">
        <f>'01_2017'!#REF!</f>
        <v>#REF!</v>
      </c>
      <c r="E25" s="12" t="e">
        <f>'01_2017'!#REF!+#REF!+#REF!+#REF!+#REF!+#REF!+#REF!+#REF!+#REF!+#REF!+#REF!+#REF!</f>
        <v>#REF!</v>
      </c>
      <c r="F25" s="12" t="e">
        <f>'01_2017'!#REF!+#REF!+#REF!+#REF!+#REF!+#REF!+#REF!+#REF!+#REF!+#REF!+#REF!+#REF!</f>
        <v>#REF!</v>
      </c>
      <c r="G25" s="3" t="e">
        <f t="shared" si="0"/>
        <v>#REF!</v>
      </c>
    </row>
    <row r="26" spans="3:7" x14ac:dyDescent="0.2">
      <c r="C26" s="10" t="s">
        <v>16</v>
      </c>
      <c r="D26" s="4" t="e">
        <f>'01_2017'!#REF!</f>
        <v>#REF!</v>
      </c>
      <c r="E26" s="12" t="e">
        <f>'01_2017'!#REF!+#REF!+#REF!+#REF!+#REF!+#REF!+#REF!+#REF!+#REF!+#REF!+#REF!+#REF!</f>
        <v>#REF!</v>
      </c>
      <c r="F26" s="13" t="e">
        <f>E26</f>
        <v>#REF!</v>
      </c>
      <c r="G26" s="3" t="e">
        <f t="shared" si="0"/>
        <v>#REF!</v>
      </c>
    </row>
    <row r="27" spans="3:7" x14ac:dyDescent="0.2">
      <c r="C27" s="10" t="s">
        <v>17</v>
      </c>
      <c r="D27" s="4" t="e">
        <f>'01_2017'!#REF!</f>
        <v>#REF!</v>
      </c>
      <c r="E27" s="12" t="e">
        <f>'01_2017'!#REF!+#REF!+#REF!+#REF!+#REF!+#REF!+#REF!+#REF!+#REF!+#REF!+#REF!+#REF!</f>
        <v>#REF!</v>
      </c>
      <c r="F27" s="13" t="e">
        <f t="shared" ref="F27:F28" si="2">E27</f>
        <v>#REF!</v>
      </c>
      <c r="G27" s="3" t="e">
        <f t="shared" si="0"/>
        <v>#REF!</v>
      </c>
    </row>
    <row r="28" spans="3:7" x14ac:dyDescent="0.2">
      <c r="C28" s="10" t="s">
        <v>18</v>
      </c>
      <c r="D28" s="4" t="e">
        <f>'01_2017'!#REF!</f>
        <v>#REF!</v>
      </c>
      <c r="E28" s="12" t="e">
        <f>'01_2017'!#REF!+#REF!+#REF!+#REF!+#REF!+#REF!+#REF!+#REF!+#REF!+#REF!+#REF!+#REF!</f>
        <v>#REF!</v>
      </c>
      <c r="F28" s="13" t="e">
        <f t="shared" si="2"/>
        <v>#REF!</v>
      </c>
      <c r="G28" s="3" t="e">
        <f t="shared" si="0"/>
        <v>#REF!</v>
      </c>
    </row>
    <row r="29" spans="3:7" x14ac:dyDescent="0.2">
      <c r="C29" s="11" t="s">
        <v>30</v>
      </c>
      <c r="D29" s="4">
        <f>'01_2017'!C16</f>
        <v>0</v>
      </c>
      <c r="E29" s="12" t="e">
        <f>'01_2017'!D16+#REF!+#REF!+#REF!+#REF!+#REF!+#REF!+#REF!+#REF!+#REF!+#REF!+#REF!</f>
        <v>#REF!</v>
      </c>
      <c r="F29" s="12" t="e">
        <f>'01_2017'!E16+#REF!+#REF!+#REF!+#REF!+#REF!+#REF!+#REF!+#REF!+#REF!+#REF!+#REF!</f>
        <v>#REF!</v>
      </c>
      <c r="G29" s="3" t="e">
        <f t="shared" si="0"/>
        <v>#REF!</v>
      </c>
    </row>
    <row r="30" spans="3:7" x14ac:dyDescent="0.2">
      <c r="C30" s="10" t="s">
        <v>28</v>
      </c>
      <c r="D30" s="4">
        <f>'01_2017'!C17</f>
        <v>0</v>
      </c>
      <c r="E30" s="15" t="e">
        <f>E31+E32+E33+E34+E35</f>
        <v>#REF!</v>
      </c>
      <c r="F30" s="15" t="e">
        <f>F31+F32+F33+F34+F35</f>
        <v>#REF!</v>
      </c>
      <c r="G30" s="3" t="e">
        <f t="shared" si="0"/>
        <v>#REF!</v>
      </c>
    </row>
    <row r="31" spans="3:7" x14ac:dyDescent="0.2">
      <c r="C31" s="10" t="s">
        <v>21</v>
      </c>
      <c r="D31" s="4" t="e">
        <f>'01_2017'!#REF!</f>
        <v>#REF!</v>
      </c>
      <c r="E31" s="12" t="e">
        <f>'01_2017'!#REF!+#REF!+#REF!+#REF!+#REF!+#REF!+#REF!+#REF!+#REF!+#REF!+#REF!+#REF!</f>
        <v>#REF!</v>
      </c>
      <c r="F31" s="13" t="e">
        <f>E31</f>
        <v>#REF!</v>
      </c>
      <c r="G31" s="3" t="e">
        <f t="shared" si="0"/>
        <v>#REF!</v>
      </c>
    </row>
    <row r="32" spans="3:7" x14ac:dyDescent="0.2">
      <c r="C32" s="10" t="s">
        <v>29</v>
      </c>
      <c r="D32" s="4" t="e">
        <f>'01_2017'!#REF!</f>
        <v>#REF!</v>
      </c>
      <c r="E32" s="12" t="e">
        <f>'01_2017'!#REF!+#REF!+#REF!+#REF!+#REF!+#REF!+#REF!+#REF!+#REF!+#REF!+#REF!+#REF!</f>
        <v>#REF!</v>
      </c>
      <c r="F32" s="13" t="e">
        <f t="shared" ref="F32:F36" si="3">E32</f>
        <v>#REF!</v>
      </c>
      <c r="G32" s="3" t="e">
        <f t="shared" si="0"/>
        <v>#REF!</v>
      </c>
    </row>
    <row r="33" spans="3:7" x14ac:dyDescent="0.2">
      <c r="C33" s="10" t="s">
        <v>32</v>
      </c>
      <c r="D33" s="4" t="e">
        <f>'01_2017'!#REF!</f>
        <v>#REF!</v>
      </c>
      <c r="E33" s="12" t="e">
        <f>'01_2017'!#REF!+#REF!+#REF!+#REF!+#REF!+#REF!+#REF!+#REF!+#REF!+#REF!+#REF!+#REF!</f>
        <v>#REF!</v>
      </c>
      <c r="F33" s="13" t="e">
        <f t="shared" si="3"/>
        <v>#REF!</v>
      </c>
      <c r="G33" s="3" t="e">
        <f t="shared" si="0"/>
        <v>#REF!</v>
      </c>
    </row>
    <row r="34" spans="3:7" x14ac:dyDescent="0.2">
      <c r="C34" s="10" t="s">
        <v>22</v>
      </c>
      <c r="D34" s="4" t="e">
        <f>'01_2017'!#REF!</f>
        <v>#REF!</v>
      </c>
      <c r="E34" s="12" t="e">
        <f>'01_2017'!#REF!+#REF!+#REF!+#REF!+#REF!+#REF!+#REF!+#REF!+#REF!+#REF!+#REF!+#REF!</f>
        <v>#REF!</v>
      </c>
      <c r="F34" s="13" t="e">
        <f t="shared" si="3"/>
        <v>#REF!</v>
      </c>
      <c r="G34" s="3" t="e">
        <f t="shared" si="0"/>
        <v>#REF!</v>
      </c>
    </row>
    <row r="35" spans="3:7" x14ac:dyDescent="0.2">
      <c r="C35" s="10" t="s">
        <v>33</v>
      </c>
      <c r="D35" s="4">
        <f>'01_2017'!C18</f>
        <v>0</v>
      </c>
      <c r="E35" s="12" t="e">
        <f>'01_2017'!D18+#REF!+#REF!+#REF!+#REF!+#REF!+#REF!+#REF!+#REF!+#REF!+#REF!+#REF!</f>
        <v>#REF!</v>
      </c>
      <c r="F35" s="13" t="e">
        <f t="shared" si="3"/>
        <v>#REF!</v>
      </c>
      <c r="G35" s="3" t="e">
        <f t="shared" si="0"/>
        <v>#REF!</v>
      </c>
    </row>
    <row r="36" spans="3:7" x14ac:dyDescent="0.2">
      <c r="C36" s="10"/>
      <c r="D36" s="4" t="e">
        <f>'01_2017'!#REF!</f>
        <v>#REF!</v>
      </c>
      <c r="E36" s="12" t="e">
        <f>'01_2017'!#REF!+#REF!+#REF!+#REF!+#REF!+#REF!+#REF!+#REF!+#REF!+#REF!+#REF!+#REF!</f>
        <v>#REF!</v>
      </c>
      <c r="F36" s="13" t="e">
        <f t="shared" si="3"/>
        <v>#REF!</v>
      </c>
      <c r="G36" s="3" t="e">
        <f t="shared" si="0"/>
        <v>#REF!</v>
      </c>
    </row>
    <row r="37" spans="3:7" x14ac:dyDescent="0.2">
      <c r="C37" s="9" t="s">
        <v>23</v>
      </c>
      <c r="D37" s="16">
        <f>D30+D16+D15+D14+D10+D9+D8</f>
        <v>16390</v>
      </c>
      <c r="E37" s="16" t="e">
        <f>E30+E16+E15+E14+E10+E9+E8</f>
        <v>#REF!</v>
      </c>
      <c r="F37" s="16" t="e">
        <f>F30+F16+F15+F14+F10+F9+F8</f>
        <v>#REF!</v>
      </c>
      <c r="G37" s="16" t="e">
        <f>G30+G16+G15+G14+G10+G9+G8</f>
        <v>#REF!</v>
      </c>
    </row>
  </sheetData>
  <mergeCells count="2">
    <mergeCell ref="C4:G4"/>
    <mergeCell ref="C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опер</vt:lpstr>
      <vt:lpstr>01_2017</vt:lpstr>
      <vt:lpstr>02_2017</vt:lpstr>
      <vt:lpstr>2017</vt:lpstr>
      <vt:lpstr>Код_месяца</vt:lpstr>
      <vt:lpstr>Код_статті</vt:lpstr>
      <vt:lpstr>Контрагент</vt:lpstr>
      <vt:lpstr>СтаттіВитрат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Giulietta</dc:creator>
  <cp:lastModifiedBy>julia</cp:lastModifiedBy>
  <dcterms:created xsi:type="dcterms:W3CDTF">2016-12-17T18:24:57Z</dcterms:created>
  <dcterms:modified xsi:type="dcterms:W3CDTF">2017-02-16T11:02:59Z</dcterms:modified>
</cp:coreProperties>
</file>