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925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muzykin ma\Desktop\"/>
    </mc:Choice>
  </mc:AlternateContent>
  <bookViews>
    <workbookView xWindow="5580" yWindow="0" windowWidth="27870" windowHeight="12270"/>
  </bookViews>
  <sheets>
    <sheet name="ANCOVA" sheetId="1" r:id="rId1"/>
    <sheet name="Регрессия" sheetId="4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2" i="4" l="1"/>
  <c r="P5" i="4" l="1"/>
  <c r="P4" i="4"/>
  <c r="S4" i="4" s="1"/>
  <c r="C10" i="4"/>
  <c r="C9" i="4"/>
  <c r="C7" i="4"/>
  <c r="C6" i="4"/>
  <c r="F5" i="4" s="1"/>
  <c r="C3" i="4"/>
  <c r="C4" i="4" s="1"/>
  <c r="C8" i="4" s="1"/>
  <c r="C5" i="4"/>
  <c r="F4" i="4" s="1"/>
  <c r="G5" i="4" l="1"/>
  <c r="H5" i="4" s="1"/>
  <c r="I5" i="4" s="1"/>
  <c r="G4" i="4"/>
  <c r="H4" i="4" s="1"/>
  <c r="I4" i="4" s="1"/>
  <c r="S5" i="4"/>
  <c r="S6" i="4" s="1"/>
  <c r="S7" i="4" s="1"/>
  <c r="S8" i="4" s="1"/>
  <c r="S9" i="4" s="1"/>
  <c r="S10" i="4" s="1"/>
  <c r="S11" i="4" s="1"/>
  <c r="S12" i="4" s="1"/>
  <c r="S13" i="4" s="1"/>
  <c r="S14" i="4" s="1"/>
  <c r="S15" i="4" s="1"/>
  <c r="S16" i="4" s="1"/>
  <c r="S17" i="4" s="1"/>
  <c r="S18" i="4" s="1"/>
  <c r="S19" i="4" s="1"/>
  <c r="S20" i="4" s="1"/>
  <c r="S21" i="4" s="1"/>
  <c r="S22" i="4" s="1"/>
  <c r="S23" i="4" s="1"/>
  <c r="S24" i="4" s="1"/>
  <c r="S25" i="4" s="1"/>
  <c r="S26" i="4" s="1"/>
  <c r="S27" i="4" s="1"/>
  <c r="S28" i="4" s="1"/>
  <c r="S29" i="4" s="1"/>
  <c r="T4" i="4"/>
  <c r="U4" i="4"/>
  <c r="Q4" i="4"/>
  <c r="Q5" i="4"/>
  <c r="U5" i="4" l="1"/>
  <c r="T5" i="4"/>
  <c r="T6" i="4" l="1"/>
  <c r="U6" i="4"/>
  <c r="T7" i="4" l="1"/>
  <c r="U7" i="4"/>
  <c r="U8" i="4" l="1"/>
  <c r="T8" i="4"/>
  <c r="U9" i="4" l="1"/>
  <c r="T9" i="4"/>
  <c r="T10" i="4" l="1"/>
  <c r="U10" i="4"/>
  <c r="T11" i="4" l="1"/>
  <c r="U11" i="4"/>
  <c r="U12" i="4" l="1"/>
  <c r="T12" i="4"/>
  <c r="U13" i="4" l="1"/>
  <c r="T13" i="4"/>
  <c r="T14" i="4" l="1"/>
  <c r="U14" i="4"/>
  <c r="T15" i="4" l="1"/>
  <c r="U15" i="4"/>
  <c r="U16" i="4" l="1"/>
  <c r="T16" i="4"/>
  <c r="U17" i="4" l="1"/>
  <c r="T17" i="4"/>
  <c r="T18" i="4" l="1"/>
  <c r="U18" i="4"/>
  <c r="U19" i="4" l="1"/>
  <c r="T19" i="4"/>
  <c r="U20" i="4" l="1"/>
  <c r="T20" i="4"/>
  <c r="U21" i="4" l="1"/>
  <c r="T21" i="4"/>
  <c r="T22" i="4" l="1"/>
  <c r="U22" i="4"/>
  <c r="T23" i="4" l="1"/>
  <c r="U23" i="4"/>
  <c r="U24" i="4" l="1"/>
  <c r="T24" i="4"/>
  <c r="U25" i="4" l="1"/>
  <c r="T25" i="4"/>
  <c r="T26" i="4" l="1"/>
  <c r="U26" i="4"/>
  <c r="U27" i="4" l="1"/>
  <c r="T27" i="4"/>
  <c r="U28" i="4" l="1"/>
  <c r="T28" i="4"/>
  <c r="U29" i="4" l="1"/>
  <c r="T29" i="4"/>
  <c r="G12" i="1" l="1"/>
  <c r="G11" i="1"/>
  <c r="G10" i="1"/>
  <c r="G9" i="1"/>
  <c r="G13" i="1"/>
  <c r="G15" i="1" l="1"/>
  <c r="D10" i="1"/>
  <c r="D9" i="1"/>
  <c r="F7" i="1"/>
  <c r="G7" i="1"/>
  <c r="H7" i="1"/>
  <c r="D6" i="1"/>
  <c r="E6" i="1"/>
  <c r="F6" i="1"/>
  <c r="G6" i="1"/>
  <c r="H6" i="1"/>
  <c r="C6" i="1"/>
  <c r="D5" i="1"/>
  <c r="D7" i="1" s="1"/>
  <c r="E5" i="1"/>
  <c r="E7" i="1" s="1"/>
  <c r="F5" i="1"/>
  <c r="G5" i="1"/>
  <c r="H5" i="1"/>
  <c r="C5" i="1"/>
  <c r="C7" i="1" s="1"/>
  <c r="D4" i="1"/>
  <c r="E4" i="1"/>
  <c r="F4" i="1"/>
  <c r="G4" i="1"/>
  <c r="H4" i="1"/>
  <c r="C4" i="1"/>
  <c r="D14" i="1" l="1"/>
  <c r="D11" i="1"/>
  <c r="D13" i="1"/>
  <c r="G18" i="1"/>
  <c r="D18" i="1"/>
  <c r="D12" i="1"/>
  <c r="D15" i="1" l="1"/>
  <c r="D16" i="1" s="1"/>
  <c r="D17" i="1" s="1"/>
  <c r="C19" i="1" s="1"/>
  <c r="G14" i="1" l="1"/>
  <c r="G16" i="1" s="1"/>
  <c r="G17" i="1" s="1"/>
  <c r="F19" i="1" s="1"/>
</calcChain>
</file>

<file path=xl/sharedStrings.xml><?xml version="1.0" encoding="utf-8"?>
<sst xmlns="http://schemas.openxmlformats.org/spreadsheetml/2006/main" count="53" uniqueCount="46">
  <si>
    <t>t</t>
  </si>
  <si>
    <t>SSE(i)</t>
  </si>
  <si>
    <t>SSE</t>
  </si>
  <si>
    <t>SSW</t>
  </si>
  <si>
    <t>N</t>
  </si>
  <si>
    <t>K</t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</si>
  <si>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xx</t>
    </r>
    <r>
      <rPr>
        <b/>
        <sz val="11"/>
        <color theme="1"/>
        <rFont val="Trebuchet MS"/>
        <family val="2"/>
        <charset val="204"/>
      </rPr>
      <t>(i)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</si>
  <si>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yy</t>
    </r>
    <r>
      <rPr>
        <b/>
        <sz val="11"/>
        <color theme="1"/>
        <rFont val="Trebuchet MS"/>
        <family val="2"/>
        <charset val="204"/>
      </rPr>
      <t>(i)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</si>
  <si>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xy</t>
    </r>
    <r>
      <rPr>
        <b/>
        <sz val="11"/>
        <color theme="1"/>
        <rFont val="Trebuchet MS"/>
        <family val="2"/>
        <charset val="204"/>
      </rPr>
      <t>(i)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</si>
  <si>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xx</t>
    </r>
    <r>
      <rPr>
        <b/>
        <sz val="11"/>
        <color theme="1"/>
        <rFont val="Trebuchet MS"/>
        <family val="2"/>
        <charset val="204"/>
      </rPr>
      <t>(W)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</si>
  <si>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yy</t>
    </r>
    <r>
      <rPr>
        <b/>
        <sz val="11"/>
        <color theme="1"/>
        <rFont val="Trebuchet MS"/>
        <family val="2"/>
        <charset val="204"/>
      </rPr>
      <t>(W)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</si>
  <si>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xy</t>
    </r>
    <r>
      <rPr>
        <b/>
        <sz val="11"/>
        <color theme="1"/>
        <rFont val="Trebuchet MS"/>
        <family val="2"/>
        <charset val="204"/>
      </rPr>
      <t>(W)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</si>
  <si>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b</t>
    </r>
  </si>
  <si>
    <r>
      <t>F</t>
    </r>
    <r>
      <rPr>
        <b/>
        <vertAlign val="subscript"/>
        <sz val="11"/>
        <color theme="1"/>
        <rFont val="Trebuchet MS"/>
        <family val="2"/>
        <charset val="204"/>
      </rPr>
      <t>b</t>
    </r>
  </si>
  <si>
    <r>
      <t>F</t>
    </r>
    <r>
      <rPr>
        <b/>
        <vertAlign val="subscript"/>
        <sz val="11"/>
        <color theme="1"/>
        <rFont val="Trebuchet MS"/>
        <family val="2"/>
        <charset val="204"/>
      </rPr>
      <t>critical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</si>
  <si>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xx</t>
    </r>
    <r>
      <rPr>
        <b/>
        <sz val="11"/>
        <color theme="1"/>
        <rFont val="Trebuchet MS"/>
        <family val="2"/>
        <charset val="204"/>
      </rPr>
      <t>(T)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</si>
  <si>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yy</t>
    </r>
    <r>
      <rPr>
        <b/>
        <sz val="11"/>
        <color theme="1"/>
        <rFont val="Trebuchet MS"/>
        <family val="2"/>
        <charset val="204"/>
      </rPr>
      <t>(T)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</si>
  <si>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xy</t>
    </r>
    <r>
      <rPr>
        <b/>
        <sz val="11"/>
        <color theme="1"/>
        <rFont val="Trebuchet MS"/>
        <family val="2"/>
        <charset val="204"/>
      </rPr>
      <t>(T)</t>
    </r>
  </si>
  <si>
    <t>SST</t>
  </si>
  <si>
    <r>
      <t>F</t>
    </r>
    <r>
      <rPr>
        <b/>
        <vertAlign val="subscript"/>
        <sz val="11"/>
        <color theme="1"/>
        <rFont val="Trebuchet MS"/>
        <family val="2"/>
        <charset val="204"/>
      </rPr>
      <t>a</t>
    </r>
  </si>
  <si>
    <r>
      <t>SS</t>
    </r>
    <r>
      <rPr>
        <b/>
        <vertAlign val="subscript"/>
        <sz val="11"/>
        <color theme="1"/>
        <rFont val="Trebuchet MS"/>
        <family val="2"/>
        <charset val="204"/>
      </rPr>
      <t>a</t>
    </r>
  </si>
  <si>
    <r>
      <t>x</t>
    </r>
    <r>
      <rPr>
        <b/>
        <sz val="11"/>
        <color theme="1"/>
        <rFont val="Arial"/>
        <family val="2"/>
        <charset val="204"/>
      </rPr>
      <t>̄</t>
    </r>
  </si>
  <si>
    <r>
      <t>y</t>
    </r>
    <r>
      <rPr>
        <b/>
        <sz val="11"/>
        <color theme="1"/>
        <rFont val="Arial"/>
        <family val="2"/>
        <charset val="204"/>
      </rPr>
      <t>̄</t>
    </r>
  </si>
  <si>
    <t>ANCOVA, ver. 1.0</t>
  </si>
  <si>
    <t>X</t>
  </si>
  <si>
    <t>Y</t>
  </si>
  <si>
    <t>n</t>
  </si>
  <si>
    <t>f</t>
  </si>
  <si>
    <t>a</t>
  </si>
  <si>
    <t>b</t>
  </si>
  <si>
    <r>
      <t>s</t>
    </r>
    <r>
      <rPr>
        <b/>
        <vertAlign val="subscript"/>
        <sz val="11"/>
        <rFont val="Trebuchet MS"/>
        <family val="2"/>
        <charset val="204"/>
      </rPr>
      <t>0</t>
    </r>
  </si>
  <si>
    <r>
      <t>x</t>
    </r>
    <r>
      <rPr>
        <sz val="11"/>
        <color theme="1"/>
        <rFont val="Arial"/>
        <family val="2"/>
        <charset val="204"/>
      </rPr>
      <t>̄</t>
    </r>
  </si>
  <si>
    <r>
      <t>SS</t>
    </r>
    <r>
      <rPr>
        <b/>
        <vertAlign val="subscript"/>
        <sz val="11"/>
        <rFont val="Trebuchet MS"/>
        <family val="2"/>
        <charset val="204"/>
      </rPr>
      <t>xx</t>
    </r>
  </si>
  <si>
    <t>Тренд:</t>
  </si>
  <si>
    <t>от</t>
  </si>
  <si>
    <t>до</t>
  </si>
  <si>
    <t>∆</t>
  </si>
  <si>
    <t>Регрессия, ver. 1.0</t>
  </si>
  <si>
    <t>доверительный</t>
  </si>
  <si>
    <t>выводить</t>
  </si>
  <si>
    <t>не выводить</t>
  </si>
  <si>
    <t xml:space="preserve"> - </t>
  </si>
  <si>
    <t xml:space="preserve"> + </t>
  </si>
  <si>
    <t>S</t>
  </si>
  <si>
    <t>значимость</t>
  </si>
  <si>
    <t>значение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</si>
</sst>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Trebuchet MS"/>
      <family val="2"/>
      <charset val="204"/>
    </font>
    <font>
      <b/>
      <sz val="11"/>
      <color theme="4"/>
      <name val="Trebuchet MS"/>
      <family val="2"/>
      <charset val="204"/>
    </font>
    <font>
      <b/>
      <sz val="11"/>
      <color theme="1"/>
      <name val="Trebuchet MS"/>
      <family val="2"/>
      <charset val="204"/>
    </font>
    <font>
      <b/>
      <sz val="10"/>
      <color theme="4"/>
      <name val="Trebuchet MS"/>
      <family val="2"/>
      <charset val="204"/>
    </font>
    <font>
      <b/>
      <vertAlign val="subscript"/>
      <sz val="11"/>
      <color theme="1"/>
      <name val="Trebuchet MS"/>
      <family val="2"/>
      <charset val="204"/>
    </font>
    <font>
      <b/>
      <sz val="11"/>
      <color theme="1"/>
      <name val="Arial"/>
      <family val="2"/>
      <charset val="204"/>
    </font>
    <font>
      <sz val="8"/>
      <color theme="1"/>
      <name val="Trebuchet MS"/>
      <family val="2"/>
      <charset val="204"/>
    </font>
    <font>
      <b/>
      <sz val="11"/>
      <name val="Trebuchet MS"/>
      <family val="2"/>
      <charset val="204"/>
    </font>
    <font>
      <b/>
      <vertAlign val="subscript"/>
      <sz val="11"/>
      <name val="Trebuchet MS"/>
      <family val="2"/>
      <charset val="204"/>
    </font>
    <font>
      <sz val="11"/>
      <color theme="1"/>
      <name val="Arial"/>
      <family val="2"/>
      <charset val="204"/>
    </font>
    <font>
      <b/>
      <sz val="10"/>
      <name val="Trebuchet MS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</borders>
  <cellStyleXfs count="1">
    <xf numFmtId="0" fontId="0" fillId="3" borderId="0"/>
  </cellStyleXfs>
  <cellXfs count="16">
    <xf numFmtId="0" fontId="0" fillId="3" borderId="0" xfId="0"/>
    <xf numFmtId="0" fontId="2" fillId="3" borderId="1" xfId="0" applyFont="1" applyBorder="1" applyAlignment="1">
      <alignment horizontal="center" vertical="center"/>
    </xf>
    <xf numFmtId="0" fontId="1" fillId="3" borderId="0" xfId="0" applyFont="1"/>
    <xf numFmtId="0" fontId="4" fillId="3" borderId="0" xfId="0" applyFont="1" applyAlignment="1">
      <alignment horizontal="right"/>
    </xf>
    <xf numFmtId="0" fontId="1" fillId="2" borderId="1" xfId="0" applyFont="1" applyFill="1" applyBorder="1" applyProtection="1">
      <protection locked="0"/>
    </xf>
    <xf numFmtId="0" fontId="1" fillId="3" borderId="1" xfId="0" applyFont="1" applyBorder="1" applyAlignment="1">
      <alignment horizontal="center" vertical="center"/>
    </xf>
    <xf numFmtId="0" fontId="1" fillId="3" borderId="0" xfId="0" applyFont="1" applyBorder="1" applyAlignment="1">
      <alignment horizontal="center" vertical="center"/>
    </xf>
    <xf numFmtId="0" fontId="3" fillId="3" borderId="1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11" fillId="3" borderId="1" xfId="0" applyFont="1" applyFill="1" applyBorder="1" applyAlignment="1">
      <alignment horizontal="center" vertical="center"/>
    </xf>
    <xf numFmtId="0" fontId="7" fillId="3" borderId="2" xfId="0" applyFont="1" applyBorder="1" applyAlignment="1">
      <alignment horizontal="center" vertical="center"/>
    </xf>
    <xf numFmtId="0" fontId="7" fillId="3" borderId="3" xfId="0" applyFont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</cellXfs>
  <cellStyles count="1"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Регрессия!$B$19:$B$43</c:f>
              <c:numCache>
                <c:formatCode>General</c:formatCode>
                <c:ptCount val="25"/>
              </c:numCache>
            </c:numRef>
          </c:xVal>
          <c:yVal>
            <c:numRef>
              <c:f>Регрессия!$C$19:$C$43</c:f>
              <c:numCache>
                <c:formatCode>General</c:formatCode>
                <c:ptCount val="2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9BB-47C5-A7A6-A0BCA3A8E974}"/>
            </c:ext>
          </c:extLst>
        </c:ser>
        <c:ser>
          <c:idx val="1"/>
          <c:order val="1"/>
          <c:spPr>
            <a:ln w="1270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Регрессия!$P$4:$P$5</c:f>
            </c:numRef>
          </c:xVal>
          <c:yVal>
            <c:numRef>
              <c:f>Регрессия!$Q$4:$Q$5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9BB-47C5-A7A6-A0BCA3A8E974}"/>
            </c:ext>
          </c:extLst>
        </c:ser>
        <c:ser>
          <c:idx val="2"/>
          <c:order val="2"/>
          <c:spPr>
            <a:ln w="12700" cap="rnd">
              <a:solidFill>
                <a:schemeClr val="accent1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Регрессия!$S$4:$S$29</c:f>
            </c:numRef>
          </c:xVal>
          <c:yVal>
            <c:numRef>
              <c:f>Регрессия!$T$4:$T$29</c:f>
              <c:numCache>
                <c:formatCode>General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9BB-47C5-A7A6-A0BCA3A8E974}"/>
            </c:ext>
          </c:extLst>
        </c:ser>
        <c:ser>
          <c:idx val="3"/>
          <c:order val="3"/>
          <c:spPr>
            <a:ln w="12700" cap="rnd">
              <a:solidFill>
                <a:schemeClr val="accent1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Регрессия!$S$4:$S$29</c:f>
            </c:numRef>
          </c:xVal>
          <c:yVal>
            <c:numRef>
              <c:f>Регрессия!$U$4:$U$29</c:f>
              <c:numCache>
                <c:formatCode>General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9BB-47C5-A7A6-A0BCA3A8E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888088"/>
        <c:axId val="553888416"/>
      </c:scatterChart>
      <c:valAx>
        <c:axId val="553888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53888416"/>
        <c:crosses val="autoZero"/>
        <c:crossBetween val="midCat"/>
      </c:valAx>
      <c:valAx>
        <c:axId val="5538884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53888088"/>
        <c:crosses val="autoZero"/>
        <c:crossBetween val="midCat"/>
      </c:valAx>
      <c:spPr>
        <a:noFill/>
        <a:ln>
          <a:noFill/>
        </a:ln>
        <a:effectLst/>
      </c:spPr>
    </c:plotArea>
    <c:plotVisOnly val="0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352425</xdr:colOff>
      <xdr:row>7</xdr:row>
      <xdr:rowOff>204786</xdr:rowOff>
    </xdr:from>
    <xdr:to>
      <xdr:col>10</xdr:col>
      <xdr:colOff>228600</xdr:colOff>
      <xdr:row>28</xdr:row>
      <xdr:rowOff>171450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57150</xdr:colOff>
      <xdr:row>5</xdr:row>
      <xdr:rowOff>142824</xdr:rowOff>
    </xdr:from>
    <xdr:to>
      <xdr:col>9</xdr:col>
      <xdr:colOff>135465</xdr:colOff>
      <xdr:row>8</xdr:row>
      <xdr:rowOff>24092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914650" y="1190574"/>
          <a:ext cx="3650190" cy="5480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ПОЛИСАН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0055A5"/>
      </a:accent1>
      <a:accent2>
        <a:srgbClr val="37B44B"/>
      </a:accent2>
      <a:accent3>
        <a:srgbClr val="7DA0D2"/>
      </a:accent3>
      <a:accent4>
        <a:srgbClr val="87C896"/>
      </a:accent4>
      <a:accent5>
        <a:srgbClr val="FA961E"/>
      </a:accent5>
      <a:accent6>
        <a:srgbClr val="4BC8E1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K42"/>
  <sheetViews>
    <sheetView tabSelected="1" workbookViewId="0">
      <selection activeCell="F19" sqref="F19:G19"/>
    </sheetView>
  </sheetViews>
  <sheetFormatPr defaultColWidth="0" defaultRowHeight="16.5" zeroHeight="1" x14ac:dyDescent="0.3"/>
  <cols>
    <col min="1" max="1" width="3.5703125" style="2" customWidth="1"/>
    <col min="2" max="9" width="9.140625" style="2" customWidth="1"/>
    <col min="10" max="11" width="0" style="2" hidden="1" customWidth="1"/>
    <col min="12" max="16384" width="9.140625" style="2" hidden="1"/>
  </cols>
  <sheetData>
    <row r="1" spans="2:8" x14ac:dyDescent="0.3">
      <c r="H1" s="3" t="s">
        <v>23</v>
      </c>
    </row>
    <row r="2" spans="2:8" ht="18.75" customHeight="1" x14ac:dyDescent="0.3"/>
    <row r="3" spans="2:8" x14ac:dyDescent="0.3">
      <c r="B3" s="1"/>
      <c r="C3" s="1">
        <v>1</v>
      </c>
      <c r="D3" s="1">
        <v>2</v>
      </c>
      <c r="E3" s="1">
        <v>3</v>
      </c>
      <c r="F3" s="1">
        <v>4</v>
      </c>
      <c r="G3" s="1">
        <v>5</v>
      </c>
      <c r="H3" s="1">
        <v>6</v>
      </c>
    </row>
    <row r="4" spans="2:8" ht="19.5" x14ac:dyDescent="0.3">
      <c r="B4" s="7" t="s">
        <v>6</v>
      </c>
      <c r="C4" s="5" t="str">
        <f>IF(ISNUMBER(C22),DEVSQ($B$22:$B$41),"-")</f>
        <v>-</v>
      </c>
      <c r="D4" s="5" t="str">
        <f t="shared" ref="D4:H4" si="0">IF(ISNUMBER(D22),DEVSQ($B$22:$B$41),"-")</f>
        <v>-</v>
      </c>
      <c r="E4" s="5" t="str">
        <f t="shared" si="0"/>
        <v>-</v>
      </c>
      <c r="F4" s="5" t="str">
        <f t="shared" si="0"/>
        <v>-</v>
      </c>
      <c r="G4" s="5" t="str">
        <f t="shared" si="0"/>
        <v>-</v>
      </c>
      <c r="H4" s="5" t="str">
        <f t="shared" si="0"/>
        <v>-</v>
      </c>
    </row>
    <row r="5" spans="2:8" ht="19.5" x14ac:dyDescent="0.3">
      <c r="B5" s="7" t="s">
        <v>7</v>
      </c>
      <c r="C5" s="5" t="str">
        <f>IF(ISNUMBER(C22),DEVSQ(C22:C41),"-")</f>
        <v>-</v>
      </c>
      <c r="D5" s="5" t="str">
        <f t="shared" ref="D5:H5" si="1">IF(ISNUMBER(D22),DEVSQ(D22:D41),"-")</f>
        <v>-</v>
      </c>
      <c r="E5" s="5" t="str">
        <f t="shared" si="1"/>
        <v>-</v>
      </c>
      <c r="F5" s="5" t="str">
        <f t="shared" si="1"/>
        <v>-</v>
      </c>
      <c r="G5" s="5" t="str">
        <f t="shared" si="1"/>
        <v>-</v>
      </c>
      <c r="H5" s="5" t="str">
        <f t="shared" si="1"/>
        <v>-</v>
      </c>
    </row>
    <row r="6" spans="2:8" ht="19.5" x14ac:dyDescent="0.3">
      <c r="B6" s="7" t="s">
        <v>8</v>
      </c>
      <c r="C6" s="5" t="str">
        <f>IF(ISNUMBER(C22),SUMPRODUCT((C22:C41-AVERAGE(C22:C41))*($B$22:$B$41-AVERAGE($B$22:$B$41))*ISNUMBER(C22:C41)),"-")</f>
        <v>-</v>
      </c>
      <c r="D6" s="5" t="str">
        <f t="shared" ref="D6:H6" si="2">IF(ISNUMBER(D22),SUMPRODUCT((D22:D41-AVERAGE(D22:D41))*($B$22:$B$41-AVERAGE($B$22:$B$41))*ISNUMBER(D22:D41)),"-")</f>
        <v>-</v>
      </c>
      <c r="E6" s="5" t="str">
        <f t="shared" si="2"/>
        <v>-</v>
      </c>
      <c r="F6" s="5" t="str">
        <f t="shared" si="2"/>
        <v>-</v>
      </c>
      <c r="G6" s="5" t="str">
        <f t="shared" si="2"/>
        <v>-</v>
      </c>
      <c r="H6" s="5" t="str">
        <f t="shared" si="2"/>
        <v>-</v>
      </c>
    </row>
    <row r="7" spans="2:8" x14ac:dyDescent="0.3">
      <c r="B7" s="7" t="s">
        <v>1</v>
      </c>
      <c r="C7" s="5" t="str">
        <f>IF(ISNUMBER(C22),C5-C6^2/C4,"-")</f>
        <v>-</v>
      </c>
      <c r="D7" s="5" t="str">
        <f t="shared" ref="D7:H7" si="3">IF(ISNUMBER(D22),D5-D6^2/D4,"-")</f>
        <v>-</v>
      </c>
      <c r="E7" s="5" t="str">
        <f t="shared" si="3"/>
        <v>-</v>
      </c>
      <c r="F7" s="5" t="str">
        <f t="shared" si="3"/>
        <v>-</v>
      </c>
      <c r="G7" s="5" t="str">
        <f t="shared" si="3"/>
        <v>-</v>
      </c>
      <c r="H7" s="5" t="str">
        <f t="shared" si="3"/>
        <v>-</v>
      </c>
    </row>
    <row r="8" spans="2:8" x14ac:dyDescent="0.3">
      <c r="B8"/>
      <c r="C8"/>
      <c r="D8" s="6"/>
      <c r="E8" s="6"/>
      <c r="F8" s="6"/>
      <c r="G8" s="6"/>
      <c r="H8" s="6"/>
    </row>
    <row r="9" spans="2:8" x14ac:dyDescent="0.3">
      <c r="C9" s="7" t="s">
        <v>4</v>
      </c>
      <c r="D9" s="5">
        <f>COUNT(C22:H41)</f>
        <v>0</v>
      </c>
      <c r="F9" s="7" t="s">
        <v>21</v>
      </c>
      <c r="G9" s="5" t="str">
        <f>IF(ISERROR(AVERAGE(B22:B41)),"-",AVERAGE(B22:B41))</f>
        <v>-</v>
      </c>
    </row>
    <row r="10" spans="2:8" x14ac:dyDescent="0.3">
      <c r="C10" s="7" t="s">
        <v>5</v>
      </c>
      <c r="D10" s="5">
        <f>COUNT(C22:H22)</f>
        <v>0</v>
      </c>
      <c r="F10" s="7" t="s">
        <v>22</v>
      </c>
      <c r="G10" s="5" t="str">
        <f>IF(ISERROR(AVERAGE(C22:H41)),"-",AVERAGE(C22:H41))</f>
        <v>-</v>
      </c>
    </row>
    <row r="11" spans="2:8" ht="19.5" x14ac:dyDescent="0.3">
      <c r="C11" s="7" t="s">
        <v>9</v>
      </c>
      <c r="D11" s="5">
        <f>SUM(C4:H4)</f>
        <v>0</v>
      </c>
      <c r="F11" s="7" t="s">
        <v>15</v>
      </c>
      <c r="G11" s="5" t="str">
        <f>IF(ISERROR(DEVSQ(B22:B41)*COUNT(C22:H22)),"-",DEVSQ(B22:B41)*COUNT(C22:H22))</f>
        <v>-</v>
      </c>
    </row>
    <row r="12" spans="2:8" ht="19.5" x14ac:dyDescent="0.3">
      <c r="C12" s="7" t="s">
        <v>10</v>
      </c>
      <c r="D12" s="5">
        <f>SUM(C5:H5)</f>
        <v>0</v>
      </c>
      <c r="F12" s="7" t="s">
        <v>16</v>
      </c>
      <c r="G12" s="5" t="str">
        <f>IF(ISERROR(DEVSQ(C22:H41)),"-",DEVSQ(C22:H41))</f>
        <v>-</v>
      </c>
    </row>
    <row r="13" spans="2:8" ht="19.5" x14ac:dyDescent="0.3">
      <c r="C13" s="7" t="s">
        <v>11</v>
      </c>
      <c r="D13" s="5">
        <f>SUM(C6:H6)</f>
        <v>0</v>
      </c>
      <c r="F13" s="7" t="s">
        <v>17</v>
      </c>
      <c r="G13" s="5">
        <f>IF(ISNUMBER(C22),SUMPRODUCT((C22:C41-AVERAGE(C22:C41))*($B$22:$B$41-AVERAGE($B$22:$B$41))*ISNUMBER(C22:C41)),0)+IF(ISNUMBER(D22),SUMPRODUCT((D22:D41-AVERAGE(D22:D41))*($B$22:$B$41-AVERAGE($B$22:$B$41))*ISNUMBER(D22:D41)),0)+IF(ISNUMBER(E22),SUMPRODUCT((E22:E41-AVERAGE(E22:E41))*($B$22:$B$41-AVERAGE($B$22:$B$41))*ISNUMBER(E22:E41)),0)+IF(ISNUMBER(F22),SUMPRODUCT((F22:F41-AVERAGE(F22:F41))*($B$22:$B$41-AVERAGE($B$22:$B$41))*ISNUMBER(F22:F41)),0)+IF(ISNUMBER(G22),SUMPRODUCT((G22:G41-AVERAGE(G22:G41))*($B$22:$B$41-AVERAGE($B$22:$B$41))*ISNUMBER(G22:G41)),0)+IF(ISNUMBER(H22),SUMPRODUCT((H22:H41-AVERAGE(H22:H41))*($B$22:$B$41-AVERAGE($B$22:$B$41))*ISNUMBER(H22:H41)),0)</f>
        <v>0</v>
      </c>
    </row>
    <row r="14" spans="2:8" x14ac:dyDescent="0.3">
      <c r="C14" s="7" t="s">
        <v>2</v>
      </c>
      <c r="D14" s="5">
        <f>SUM(C7:H7)</f>
        <v>0</v>
      </c>
      <c r="F14" s="7" t="s">
        <v>3</v>
      </c>
      <c r="G14" s="5" t="str">
        <f>D15</f>
        <v>-</v>
      </c>
    </row>
    <row r="15" spans="2:8" x14ac:dyDescent="0.3">
      <c r="C15" s="7" t="s">
        <v>3</v>
      </c>
      <c r="D15" s="5" t="str">
        <f>IF(ISERROR(D12-D13^2/D11),"-",D12-D13^2/D11)</f>
        <v>-</v>
      </c>
      <c r="F15" s="7" t="s">
        <v>18</v>
      </c>
      <c r="G15" s="5" t="str">
        <f>IF(ISERROR(G12-G13^2/G11),"-",G12-G13^2/G11)</f>
        <v>-</v>
      </c>
    </row>
    <row r="16" spans="2:8" ht="19.5" x14ac:dyDescent="0.3">
      <c r="C16" s="7" t="s">
        <v>12</v>
      </c>
      <c r="D16" s="5" t="str">
        <f>IF(ISERROR(D15-D14),"-",D15-D14)</f>
        <v>-</v>
      </c>
      <c r="F16" s="7" t="s">
        <v>20</v>
      </c>
      <c r="G16" s="5" t="str">
        <f>IF(ISERROR(G15-G14),"-",G15-G14)</f>
        <v>-</v>
      </c>
    </row>
    <row r="17" spans="2:8" ht="19.5" x14ac:dyDescent="0.3">
      <c r="C17" s="7" t="s">
        <v>13</v>
      </c>
      <c r="D17" s="5" t="str">
        <f>IF(ISERROR(D16/(D10-1)*(D9-2*D10)/D14),"-",D16/(D10-1)*(D9-2*D10)/D14)</f>
        <v>-</v>
      </c>
      <c r="F17" s="7" t="s">
        <v>19</v>
      </c>
      <c r="G17" s="5" t="str">
        <f>IF(ISERROR(G16/(D10-1)*(D9-D10-1)/G14),"-",G16/(D10-1)*(D9-D10-1)/G14)</f>
        <v>-</v>
      </c>
    </row>
    <row r="18" spans="2:8" ht="19.5" x14ac:dyDescent="0.3">
      <c r="C18" s="7" t="s">
        <v>14</v>
      </c>
      <c r="D18" s="5" t="str">
        <f>IF(ISERROR(FINV(0.25,D10-1,D9-2*D10)),"-",FINV(0.25,D10-1,D9-2*D10))</f>
        <v>-</v>
      </c>
      <c r="F18" s="7" t="s">
        <v>14</v>
      </c>
      <c r="G18" s="5" t="str">
        <f>IF(ISERROR(FINV(0.25,D10-1,D9-D10-1)),"-",FINV(0.25,D10-1,D9-D10-1))</f>
        <v>-</v>
      </c>
    </row>
    <row r="19" spans="2:8" x14ac:dyDescent="0.3">
      <c r="C19" s="12" t="str">
        <f>IF(ISNUMBER(C22),"наклоны "&amp;IF(D17&gt;D18,"не ","")&amp;"равны","-")</f>
        <v>-</v>
      </c>
      <c r="D19" s="13"/>
      <c r="F19" s="12" t="str">
        <f>IF(ISNUMBER(C22),"пересечения "&amp;IF(G17&gt;G18,"не ","")&amp;"равны","-")</f>
        <v>-</v>
      </c>
      <c r="G19" s="13"/>
    </row>
    <row r="20" spans="2:8" x14ac:dyDescent="0.3"/>
    <row r="21" spans="2:8" x14ac:dyDescent="0.3">
      <c r="B21" s="1" t="s">
        <v>0</v>
      </c>
      <c r="C21" s="1">
        <v>1</v>
      </c>
      <c r="D21" s="1">
        <v>2</v>
      </c>
      <c r="E21" s="1">
        <v>3</v>
      </c>
      <c r="F21" s="1">
        <v>4</v>
      </c>
      <c r="G21" s="1">
        <v>5</v>
      </c>
      <c r="H21" s="1">
        <v>6</v>
      </c>
    </row>
    <row r="22" spans="2:8" x14ac:dyDescent="0.3">
      <c r="B22" s="4"/>
      <c r="C22" s="4"/>
      <c r="D22" s="4"/>
      <c r="E22" s="4"/>
      <c r="F22" s="4"/>
      <c r="G22" s="4"/>
      <c r="H22" s="4"/>
    </row>
    <row r="23" spans="2:8" x14ac:dyDescent="0.3">
      <c r="B23" s="4"/>
      <c r="C23" s="4"/>
      <c r="D23" s="4"/>
      <c r="E23" s="4"/>
      <c r="F23" s="4"/>
      <c r="G23" s="4"/>
      <c r="H23" s="4"/>
    </row>
    <row r="24" spans="2:8" x14ac:dyDescent="0.3">
      <c r="B24" s="4"/>
      <c r="C24" s="4"/>
      <c r="D24" s="4"/>
      <c r="E24" s="4"/>
      <c r="F24" s="4"/>
      <c r="G24" s="4"/>
      <c r="H24" s="4"/>
    </row>
    <row r="25" spans="2:8" x14ac:dyDescent="0.3">
      <c r="B25" s="4"/>
      <c r="C25" s="4"/>
      <c r="D25" s="4"/>
      <c r="E25" s="4"/>
      <c r="F25" s="4"/>
      <c r="G25" s="4"/>
      <c r="H25" s="4"/>
    </row>
    <row r="26" spans="2:8" x14ac:dyDescent="0.3">
      <c r="B26" s="4"/>
      <c r="C26" s="4"/>
      <c r="D26" s="4"/>
      <c r="E26" s="4"/>
      <c r="F26" s="4"/>
      <c r="G26" s="4"/>
      <c r="H26" s="4"/>
    </row>
    <row r="27" spans="2:8" x14ac:dyDescent="0.3">
      <c r="B27" s="4"/>
      <c r="C27" s="4"/>
      <c r="D27" s="4"/>
      <c r="E27" s="4"/>
      <c r="F27" s="4"/>
      <c r="G27" s="4"/>
      <c r="H27" s="4"/>
    </row>
    <row r="28" spans="2:8" x14ac:dyDescent="0.3">
      <c r="B28" s="4"/>
      <c r="C28" s="4"/>
      <c r="D28" s="4"/>
      <c r="E28" s="4"/>
      <c r="F28" s="4"/>
      <c r="G28" s="4"/>
      <c r="H28" s="4"/>
    </row>
    <row r="29" spans="2:8" x14ac:dyDescent="0.3">
      <c r="B29" s="4"/>
      <c r="C29" s="4"/>
      <c r="D29" s="4"/>
      <c r="E29" s="4"/>
      <c r="F29" s="4"/>
      <c r="G29" s="4"/>
      <c r="H29" s="4"/>
    </row>
    <row r="30" spans="2:8" x14ac:dyDescent="0.3">
      <c r="B30" s="4"/>
      <c r="C30" s="4"/>
      <c r="D30" s="4"/>
      <c r="E30" s="4"/>
      <c r="F30" s="4"/>
      <c r="G30" s="4"/>
      <c r="H30" s="4"/>
    </row>
    <row r="31" spans="2:8" x14ac:dyDescent="0.3">
      <c r="B31" s="4"/>
      <c r="C31" s="4"/>
      <c r="D31" s="4"/>
      <c r="E31" s="4"/>
      <c r="F31" s="4"/>
      <c r="G31" s="4"/>
      <c r="H31" s="4"/>
    </row>
    <row r="32" spans="2:8" x14ac:dyDescent="0.3">
      <c r="B32" s="4"/>
      <c r="C32" s="4"/>
      <c r="D32" s="4"/>
      <c r="E32" s="4"/>
      <c r="F32" s="4"/>
      <c r="G32" s="4"/>
      <c r="H32" s="4"/>
    </row>
    <row r="33" spans="2:8" x14ac:dyDescent="0.3">
      <c r="B33" s="4"/>
      <c r="C33" s="4"/>
      <c r="D33" s="4"/>
      <c r="E33" s="4"/>
      <c r="F33" s="4"/>
      <c r="G33" s="4"/>
      <c r="H33" s="4"/>
    </row>
    <row r="34" spans="2:8" x14ac:dyDescent="0.3">
      <c r="B34" s="4"/>
      <c r="C34" s="4"/>
      <c r="D34" s="4"/>
      <c r="E34" s="4"/>
      <c r="F34" s="4"/>
      <c r="G34" s="4"/>
      <c r="H34" s="4"/>
    </row>
    <row r="35" spans="2:8" x14ac:dyDescent="0.3">
      <c r="B35" s="4"/>
      <c r="C35" s="4"/>
      <c r="D35" s="4"/>
      <c r="E35" s="4"/>
      <c r="F35" s="4"/>
      <c r="G35" s="4"/>
      <c r="H35" s="4"/>
    </row>
    <row r="36" spans="2:8" x14ac:dyDescent="0.3">
      <c r="B36" s="4"/>
      <c r="C36" s="4"/>
      <c r="D36" s="4"/>
      <c r="E36" s="4"/>
      <c r="F36" s="4"/>
      <c r="G36" s="4"/>
      <c r="H36" s="4"/>
    </row>
    <row r="37" spans="2:8" x14ac:dyDescent="0.3">
      <c r="B37" s="4"/>
      <c r="C37" s="4"/>
      <c r="D37" s="4"/>
      <c r="E37" s="4"/>
      <c r="F37" s="4"/>
      <c r="G37" s="4"/>
      <c r="H37" s="4"/>
    </row>
    <row r="38" spans="2:8" x14ac:dyDescent="0.3">
      <c r="B38" s="4"/>
      <c r="C38" s="4"/>
      <c r="D38" s="4"/>
      <c r="E38" s="4"/>
      <c r="F38" s="4"/>
      <c r="G38" s="4"/>
      <c r="H38" s="4"/>
    </row>
    <row r="39" spans="2:8" x14ac:dyDescent="0.3">
      <c r="B39" s="4"/>
      <c r="C39" s="4"/>
      <c r="D39" s="4"/>
      <c r="E39" s="4"/>
      <c r="F39" s="4"/>
      <c r="G39" s="4"/>
      <c r="H39" s="4"/>
    </row>
    <row r="40" spans="2:8" x14ac:dyDescent="0.3">
      <c r="B40" s="4"/>
      <c r="C40" s="4"/>
      <c r="D40" s="4"/>
      <c r="E40" s="4"/>
      <c r="F40" s="4"/>
      <c r="G40" s="4"/>
      <c r="H40" s="4"/>
    </row>
    <row r="41" spans="2:8" x14ac:dyDescent="0.3">
      <c r="B41" s="4"/>
      <c r="C41" s="4"/>
      <c r="D41" s="4"/>
      <c r="E41" s="4"/>
      <c r="F41" s="4"/>
      <c r="G41" s="4"/>
      <c r="H41" s="4"/>
    </row>
    <row r="42" spans="2:8" x14ac:dyDescent="0.3"/>
  </sheetData>
  <sheetProtection sheet="1" objects="1" scenarios="1"/>
  <mergeCells count="2">
    <mergeCell ref="C19:D19"/>
    <mergeCell ref="F19:G1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U46"/>
  <sheetViews>
    <sheetView zoomScaleNormal="100" workbookViewId="0">
      <selection activeCell="B23" sqref="B23"/>
    </sheetView>
  </sheetViews>
  <sheetFormatPr defaultColWidth="0" defaultRowHeight="16.5" zeroHeight="1" x14ac:dyDescent="0.3"/>
  <cols>
    <col min="1" max="11" width="10.7109375" style="2" customWidth="1"/>
    <col min="12" max="14" width="9.140625" style="2" hidden="1" customWidth="1"/>
    <col min="15" max="16384" width="10.7109375" style="2" hidden="1"/>
  </cols>
  <sheetData>
    <row r="1" spans="2:21" x14ac:dyDescent="0.3">
      <c r="J1" s="3" t="s">
        <v>37</v>
      </c>
      <c r="K1" s="3"/>
    </row>
    <row r="2" spans="2:21" x14ac:dyDescent="0.3">
      <c r="T2" s="2" t="b">
        <f>C16="выводить"</f>
        <v>0</v>
      </c>
    </row>
    <row r="3" spans="2:21" x14ac:dyDescent="0.3">
      <c r="B3" s="8" t="s">
        <v>26</v>
      </c>
      <c r="C3" s="8" t="str">
        <f>IF(ISNUMBER(B19),COUNT(B19:B43),"-")</f>
        <v>-</v>
      </c>
      <c r="E3" s="8"/>
      <c r="F3" s="11" t="s">
        <v>45</v>
      </c>
      <c r="G3" s="8" t="s">
        <v>43</v>
      </c>
      <c r="H3" s="8" t="s">
        <v>36</v>
      </c>
      <c r="I3" s="11" t="s">
        <v>44</v>
      </c>
      <c r="S3" s="8"/>
      <c r="T3" s="8" t="s">
        <v>41</v>
      </c>
      <c r="U3" s="8" t="s">
        <v>42</v>
      </c>
    </row>
    <row r="4" spans="2:21" x14ac:dyDescent="0.3">
      <c r="B4" s="8" t="s">
        <v>27</v>
      </c>
      <c r="C4" s="8" t="str">
        <f>IF(ISNUMBER(B19),C3-2,"-")</f>
        <v>-</v>
      </c>
      <c r="E4" s="8" t="s">
        <v>28</v>
      </c>
      <c r="F4" s="8" t="str">
        <f>C5</f>
        <v>-</v>
      </c>
      <c r="G4" s="8" t="str">
        <f>IF(ISNUMBER(B19),C7*SQRT(SUMSQ(B19:B43)/C3/C10),"-")</f>
        <v>-</v>
      </c>
      <c r="H4" s="8" t="str">
        <f>IF(ISNUMBER(B19),G4*C8,"-")</f>
        <v>-</v>
      </c>
      <c r="I4" s="11" t="str">
        <f>IF(ISNUMBER(B19),IF(ABS(F4)&gt;H4,"значим","незначим"),"-")</f>
        <v>-</v>
      </c>
      <c r="N4" s="8" t="s">
        <v>38</v>
      </c>
      <c r="P4" s="8" t="str">
        <f>IF(ISNUMBER(B19),C13,"")</f>
        <v/>
      </c>
      <c r="Q4" s="8" t="str">
        <f>IF(ISNUMBER($B$19),$C$5+$C$6*P4,"")</f>
        <v/>
      </c>
      <c r="S4" s="8" t="str">
        <f>IF(T2,P4,"")</f>
        <v/>
      </c>
      <c r="T4" s="8" t="str">
        <f>IF($T$2,$C$5+$C$6*S4-$C$7*$C$8*SQRT(1/$C$3+(S4-$C$9)^2/$C$10),"")</f>
        <v/>
      </c>
      <c r="U4" s="8" t="str">
        <f>IF($T$2,$C$5+$C$6*S4+$C$7*$C$8*SQRT(1/$C$3+(S4-$C$9)^2/$C$10),"")</f>
        <v/>
      </c>
    </row>
    <row r="5" spans="2:21" x14ac:dyDescent="0.3">
      <c r="B5" s="8" t="s">
        <v>28</v>
      </c>
      <c r="C5" s="8" t="str">
        <f>IF(ISNUMBER(B19),INTERCEPT(C19:C43,B19:B43),"-")</f>
        <v>-</v>
      </c>
      <c r="E5" s="8" t="s">
        <v>29</v>
      </c>
      <c r="F5" s="8" t="str">
        <f>C6</f>
        <v>-</v>
      </c>
      <c r="G5" s="8" t="str">
        <f>IF(ISNUMBER(B19),C7/SQRT(C10),"-")</f>
        <v>-</v>
      </c>
      <c r="H5" s="8" t="str">
        <f>IF(ISNUMBER(B19),G5*C8,"-")</f>
        <v>-</v>
      </c>
      <c r="I5" s="11" t="str">
        <f>IF(ISNUMBER(B19),IF(ABS(F5)&gt;H5,"значим","незначим"),"-")</f>
        <v>-</v>
      </c>
      <c r="N5" s="8" t="s">
        <v>39</v>
      </c>
      <c r="P5" s="8" t="str">
        <f>IF(ISNUMBER(B19),C14,"")</f>
        <v/>
      </c>
      <c r="Q5" s="8" t="str">
        <f>IF(ISNUMBER($B$19),$C$5+$C$6*P5,"")</f>
        <v/>
      </c>
      <c r="S5" s="8" t="str">
        <f>IF($T$2,S4+($P$5-$P$4)/25,"")</f>
        <v/>
      </c>
      <c r="T5" s="8" t="str">
        <f t="shared" ref="T5:T29" si="0">IF($T$2,$C$5+$C$6*S5-$C$7*$C$8*SQRT(1/$C$3+(S5-$C$9)^2/$C$10),"")</f>
        <v/>
      </c>
      <c r="U5" s="8" t="str">
        <f t="shared" ref="U5:U29" si="1">IF($T$2,$C$5+$C$6*S5+$C$7*$C$8*SQRT(1/$C$3+(S5-$C$9)^2/$C$10),"")</f>
        <v/>
      </c>
    </row>
    <row r="6" spans="2:21" x14ac:dyDescent="0.3">
      <c r="B6" s="8" t="s">
        <v>29</v>
      </c>
      <c r="C6" s="8" t="str">
        <f>IF(ISNUMBER(B19),SLOPE(C19:C43,B19:B43),"-")</f>
        <v>-</v>
      </c>
      <c r="N6" s="8" t="s">
        <v>40</v>
      </c>
      <c r="S6" s="8" t="str">
        <f t="shared" ref="S6:S29" si="2">IF($T$2,S5+($P$5-$P$4)/25,"")</f>
        <v/>
      </c>
      <c r="T6" s="8" t="str">
        <f t="shared" si="0"/>
        <v/>
      </c>
      <c r="U6" s="8" t="str">
        <f t="shared" si="1"/>
        <v/>
      </c>
    </row>
    <row r="7" spans="2:21" ht="19.5" x14ac:dyDescent="0.3">
      <c r="B7" s="8" t="s">
        <v>30</v>
      </c>
      <c r="C7" s="8" t="str">
        <f>IF(ISNUMBER(B19),STEYX(C19:C43,B19:B43),"-")</f>
        <v>-</v>
      </c>
      <c r="S7" s="8" t="str">
        <f t="shared" si="2"/>
        <v/>
      </c>
      <c r="T7" s="8" t="str">
        <f t="shared" si="0"/>
        <v/>
      </c>
      <c r="U7" s="8" t="str">
        <f t="shared" si="1"/>
        <v/>
      </c>
    </row>
    <row r="8" spans="2:21" x14ac:dyDescent="0.3">
      <c r="B8" s="8" t="s">
        <v>0</v>
      </c>
      <c r="C8" s="8" t="str">
        <f>IF(ISNUMBER(B19),TINV(0.05,C4),"-")</f>
        <v>-</v>
      </c>
      <c r="S8" s="8" t="str">
        <f t="shared" si="2"/>
        <v/>
      </c>
      <c r="T8" s="8" t="str">
        <f t="shared" si="0"/>
        <v/>
      </c>
      <c r="U8" s="8" t="str">
        <f t="shared" si="1"/>
        <v/>
      </c>
    </row>
    <row r="9" spans="2:21" x14ac:dyDescent="0.3">
      <c r="B9" s="8" t="s">
        <v>31</v>
      </c>
      <c r="C9" s="8" t="str">
        <f>IF(ISNUMBER(B19),AVERAGE(B19:B43),"-")</f>
        <v>-</v>
      </c>
      <c r="S9" s="8" t="str">
        <f t="shared" si="2"/>
        <v/>
      </c>
      <c r="T9" s="8" t="str">
        <f t="shared" si="0"/>
        <v/>
      </c>
      <c r="U9" s="8" t="str">
        <f t="shared" si="1"/>
        <v/>
      </c>
    </row>
    <row r="10" spans="2:21" ht="19.5" x14ac:dyDescent="0.3">
      <c r="B10" s="8" t="s">
        <v>32</v>
      </c>
      <c r="C10" s="8" t="str">
        <f>IF(ISNUMBER(B19),DEVSQ(B19:B43),"-")</f>
        <v>-</v>
      </c>
      <c r="S10" s="8" t="str">
        <f t="shared" si="2"/>
        <v/>
      </c>
      <c r="T10" s="8" t="str">
        <f t="shared" si="0"/>
        <v/>
      </c>
      <c r="U10" s="8" t="str">
        <f t="shared" si="1"/>
        <v/>
      </c>
    </row>
    <row r="11" spans="2:21" x14ac:dyDescent="0.3">
      <c r="S11" s="8" t="str">
        <f t="shared" si="2"/>
        <v/>
      </c>
      <c r="T11" s="8" t="str">
        <f t="shared" si="0"/>
        <v/>
      </c>
      <c r="U11" s="8" t="str">
        <f t="shared" si="1"/>
        <v/>
      </c>
    </row>
    <row r="12" spans="2:21" x14ac:dyDescent="0.3">
      <c r="B12" s="14" t="s">
        <v>33</v>
      </c>
      <c r="C12" s="15"/>
      <c r="S12" s="8" t="str">
        <f t="shared" si="2"/>
        <v/>
      </c>
      <c r="T12" s="8" t="str">
        <f t="shared" si="0"/>
        <v/>
      </c>
      <c r="U12" s="8" t="str">
        <f t="shared" si="1"/>
        <v/>
      </c>
    </row>
    <row r="13" spans="2:21" x14ac:dyDescent="0.3">
      <c r="B13" s="8" t="s">
        <v>34</v>
      </c>
      <c r="C13" s="9"/>
      <c r="S13" s="8" t="str">
        <f t="shared" si="2"/>
        <v/>
      </c>
      <c r="T13" s="8" t="str">
        <f t="shared" si="0"/>
        <v/>
      </c>
      <c r="U13" s="8" t="str">
        <f t="shared" si="1"/>
        <v/>
      </c>
    </row>
    <row r="14" spans="2:21" x14ac:dyDescent="0.3">
      <c r="B14" s="8" t="s">
        <v>35</v>
      </c>
      <c r="C14" s="9"/>
      <c r="S14" s="8" t="str">
        <f t="shared" si="2"/>
        <v/>
      </c>
      <c r="T14" s="8" t="str">
        <f t="shared" si="0"/>
        <v/>
      </c>
      <c r="U14" s="8" t="str">
        <f t="shared" si="1"/>
        <v/>
      </c>
    </row>
    <row r="15" spans="2:21" x14ac:dyDescent="0.3">
      <c r="S15" s="8" t="str">
        <f t="shared" si="2"/>
        <v/>
      </c>
      <c r="T15" s="8" t="str">
        <f t="shared" si="0"/>
        <v/>
      </c>
      <c r="U15" s="8" t="str">
        <f t="shared" si="1"/>
        <v/>
      </c>
    </row>
    <row r="16" spans="2:21" x14ac:dyDescent="0.3">
      <c r="B16" s="8" t="s">
        <v>36</v>
      </c>
      <c r="C16" s="10" t="s">
        <v>40</v>
      </c>
      <c r="S16" s="8" t="str">
        <f t="shared" si="2"/>
        <v/>
      </c>
      <c r="T16" s="8" t="str">
        <f t="shared" si="0"/>
        <v/>
      </c>
      <c r="U16" s="8" t="str">
        <f t="shared" si="1"/>
        <v/>
      </c>
    </row>
    <row r="17" spans="2:21" x14ac:dyDescent="0.3">
      <c r="S17" s="8" t="str">
        <f t="shared" si="2"/>
        <v/>
      </c>
      <c r="T17" s="8" t="str">
        <f t="shared" si="0"/>
        <v/>
      </c>
      <c r="U17" s="8" t="str">
        <f t="shared" si="1"/>
        <v/>
      </c>
    </row>
    <row r="18" spans="2:21" x14ac:dyDescent="0.3">
      <c r="B18" s="8" t="s">
        <v>24</v>
      </c>
      <c r="C18" s="8" t="s">
        <v>25</v>
      </c>
      <c r="S18" s="8" t="str">
        <f t="shared" si="2"/>
        <v/>
      </c>
      <c r="T18" s="8" t="str">
        <f t="shared" si="0"/>
        <v/>
      </c>
      <c r="U18" s="8" t="str">
        <f t="shared" si="1"/>
        <v/>
      </c>
    </row>
    <row r="19" spans="2:21" x14ac:dyDescent="0.3">
      <c r="B19" s="9"/>
      <c r="C19" s="9"/>
      <c r="S19" s="8" t="str">
        <f t="shared" si="2"/>
        <v/>
      </c>
      <c r="T19" s="8" t="str">
        <f t="shared" si="0"/>
        <v/>
      </c>
      <c r="U19" s="8" t="str">
        <f t="shared" si="1"/>
        <v/>
      </c>
    </row>
    <row r="20" spans="2:21" x14ac:dyDescent="0.3">
      <c r="B20" s="9"/>
      <c r="C20" s="9"/>
      <c r="S20" s="8" t="str">
        <f t="shared" si="2"/>
        <v/>
      </c>
      <c r="T20" s="8" t="str">
        <f t="shared" si="0"/>
        <v/>
      </c>
      <c r="U20" s="8" t="str">
        <f t="shared" si="1"/>
        <v/>
      </c>
    </row>
    <row r="21" spans="2:21" x14ac:dyDescent="0.3">
      <c r="B21" s="9"/>
      <c r="C21" s="9"/>
      <c r="S21" s="8" t="str">
        <f t="shared" si="2"/>
        <v/>
      </c>
      <c r="T21" s="8" t="str">
        <f t="shared" si="0"/>
        <v/>
      </c>
      <c r="U21" s="8" t="str">
        <f t="shared" si="1"/>
        <v/>
      </c>
    </row>
    <row r="22" spans="2:21" x14ac:dyDescent="0.3">
      <c r="B22" s="9"/>
      <c r="C22" s="9"/>
      <c r="S22" s="8" t="str">
        <f t="shared" si="2"/>
        <v/>
      </c>
      <c r="T22" s="8" t="str">
        <f t="shared" si="0"/>
        <v/>
      </c>
      <c r="U22" s="8" t="str">
        <f t="shared" si="1"/>
        <v/>
      </c>
    </row>
    <row r="23" spans="2:21" x14ac:dyDescent="0.3">
      <c r="B23" s="9"/>
      <c r="C23" s="9"/>
      <c r="S23" s="8" t="str">
        <f t="shared" si="2"/>
        <v/>
      </c>
      <c r="T23" s="8" t="str">
        <f t="shared" si="0"/>
        <v/>
      </c>
      <c r="U23" s="8" t="str">
        <f t="shared" si="1"/>
        <v/>
      </c>
    </row>
    <row r="24" spans="2:21" x14ac:dyDescent="0.3">
      <c r="B24" s="9"/>
      <c r="C24" s="9"/>
      <c r="S24" s="8" t="str">
        <f t="shared" si="2"/>
        <v/>
      </c>
      <c r="T24" s="8" t="str">
        <f t="shared" si="0"/>
        <v/>
      </c>
      <c r="U24" s="8" t="str">
        <f t="shared" si="1"/>
        <v/>
      </c>
    </row>
    <row r="25" spans="2:21" x14ac:dyDescent="0.3">
      <c r="B25" s="9"/>
      <c r="C25" s="9"/>
      <c r="S25" s="8" t="str">
        <f t="shared" si="2"/>
        <v/>
      </c>
      <c r="T25" s="8" t="str">
        <f t="shared" si="0"/>
        <v/>
      </c>
      <c r="U25" s="8" t="str">
        <f t="shared" si="1"/>
        <v/>
      </c>
    </row>
    <row r="26" spans="2:21" x14ac:dyDescent="0.3">
      <c r="B26" s="9"/>
      <c r="C26" s="9"/>
      <c r="S26" s="8" t="str">
        <f t="shared" si="2"/>
        <v/>
      </c>
      <c r="T26" s="8" t="str">
        <f t="shared" si="0"/>
        <v/>
      </c>
      <c r="U26" s="8" t="str">
        <f t="shared" si="1"/>
        <v/>
      </c>
    </row>
    <row r="27" spans="2:21" x14ac:dyDescent="0.3">
      <c r="B27" s="9"/>
      <c r="C27" s="9"/>
      <c r="S27" s="8" t="str">
        <f t="shared" si="2"/>
        <v/>
      </c>
      <c r="T27" s="8" t="str">
        <f t="shared" si="0"/>
        <v/>
      </c>
      <c r="U27" s="8" t="str">
        <f t="shared" si="1"/>
        <v/>
      </c>
    </row>
    <row r="28" spans="2:21" x14ac:dyDescent="0.3">
      <c r="B28" s="4"/>
      <c r="C28" s="4"/>
      <c r="S28" s="8" t="str">
        <f t="shared" si="2"/>
        <v/>
      </c>
      <c r="T28" s="8" t="str">
        <f t="shared" si="0"/>
        <v/>
      </c>
      <c r="U28" s="8" t="str">
        <f t="shared" si="1"/>
        <v/>
      </c>
    </row>
    <row r="29" spans="2:21" x14ac:dyDescent="0.3">
      <c r="B29" s="4"/>
      <c r="C29" s="4"/>
      <c r="S29" s="8" t="str">
        <f t="shared" si="2"/>
        <v/>
      </c>
      <c r="T29" s="8" t="str">
        <f t="shared" si="0"/>
        <v/>
      </c>
      <c r="U29" s="8" t="str">
        <f t="shared" si="1"/>
        <v/>
      </c>
    </row>
    <row r="30" spans="2:21" x14ac:dyDescent="0.3">
      <c r="B30" s="4"/>
      <c r="C30" s="4"/>
    </row>
    <row r="31" spans="2:21" x14ac:dyDescent="0.3">
      <c r="B31" s="4"/>
      <c r="C31" s="4"/>
    </row>
    <row r="32" spans="2:21" x14ac:dyDescent="0.3">
      <c r="B32" s="4"/>
      <c r="C32" s="4"/>
    </row>
    <row r="33" spans="2:3" x14ac:dyDescent="0.3">
      <c r="B33" s="4"/>
      <c r="C33" s="4"/>
    </row>
    <row r="34" spans="2:3" x14ac:dyDescent="0.3">
      <c r="B34" s="4"/>
      <c r="C34" s="4"/>
    </row>
    <row r="35" spans="2:3" x14ac:dyDescent="0.3">
      <c r="B35" s="4"/>
      <c r="C35" s="4"/>
    </row>
    <row r="36" spans="2:3" x14ac:dyDescent="0.3">
      <c r="B36" s="4"/>
      <c r="C36" s="4"/>
    </row>
    <row r="37" spans="2:3" x14ac:dyDescent="0.3">
      <c r="B37" s="4"/>
      <c r="C37" s="4"/>
    </row>
    <row r="38" spans="2:3" x14ac:dyDescent="0.3">
      <c r="B38" s="4"/>
      <c r="C38" s="4"/>
    </row>
    <row r="39" spans="2:3" x14ac:dyDescent="0.3">
      <c r="B39" s="4"/>
      <c r="C39" s="4"/>
    </row>
    <row r="40" spans="2:3" x14ac:dyDescent="0.3">
      <c r="B40" s="4"/>
      <c r="C40" s="4"/>
    </row>
    <row r="41" spans="2:3" x14ac:dyDescent="0.3">
      <c r="B41" s="4"/>
      <c r="C41" s="4"/>
    </row>
    <row r="42" spans="2:3" x14ac:dyDescent="0.3">
      <c r="B42" s="4"/>
      <c r="C42" s="4"/>
    </row>
    <row r="43" spans="2:3" x14ac:dyDescent="0.3">
      <c r="B43" s="4"/>
      <c r="C43" s="4"/>
    </row>
    <row r="44" spans="2:3" x14ac:dyDescent="0.3"/>
    <row r="45" spans="2:3" hidden="1" x14ac:dyDescent="0.3"/>
    <row r="46" spans="2:3" hidden="1" x14ac:dyDescent="0.3"/>
  </sheetData>
  <mergeCells count="1">
    <mergeCell ref="B12:C12"/>
  </mergeCells>
  <dataValidations count="1">
    <dataValidation type="list" allowBlank="1" showInputMessage="1" showErrorMessage="1" sqref="C16">
      <formula1>$N$5:$N$6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ANCOVA</vt:lpstr>
      <vt:lpstr>Регрессия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Muzykin</dc:creator>
  <cp:lastModifiedBy>Музыкин М.А.</cp:lastModifiedBy>
  <dcterms:created xsi:type="dcterms:W3CDTF">2016-09-11T20:44:27Z</dcterms:created>
  <dcterms:modified xsi:type="dcterms:W3CDTF">2017-03-03T07:04:17Z</dcterms:modified>
</cp:coreProperties>
</file>