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7100" windowHeight="9090"/>
  </bookViews>
  <sheets>
    <sheet name="1" sheetId="4" r:id="rId1"/>
  </sheets>
  <calcPr calcId="145621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4" i="4"/>
  <c r="H26" i="4"/>
  <c r="H27" i="4"/>
  <c r="H28" i="4"/>
  <c r="H5" i="4"/>
  <c r="H6" i="4"/>
  <c r="F5" i="4"/>
  <c r="E5" i="4"/>
  <c r="E6" i="4" s="1"/>
  <c r="H8" i="4"/>
  <c r="H9" i="4"/>
  <c r="H10" i="4"/>
  <c r="H11" i="4"/>
  <c r="H12" i="4"/>
  <c r="H13" i="4"/>
  <c r="H14" i="4"/>
  <c r="H15" i="4"/>
  <c r="H16" i="4"/>
  <c r="H17" i="4"/>
  <c r="H19" i="4"/>
  <c r="H20" i="4"/>
  <c r="H21" i="4"/>
  <c r="H23" i="4"/>
  <c r="H24" i="4"/>
  <c r="E7" i="4" l="1"/>
  <c r="F7" i="4"/>
  <c r="F6" i="4"/>
  <c r="E8" i="4"/>
  <c r="F8" i="4"/>
  <c r="F9" i="4" l="1"/>
  <c r="E9" i="4"/>
  <c r="F10" i="4" l="1"/>
  <c r="E10" i="4"/>
  <c r="F11" i="4" l="1"/>
  <c r="E11" i="4"/>
  <c r="E12" i="4" l="1"/>
  <c r="F12" i="4"/>
  <c r="F13" i="4" l="1"/>
  <c r="E13" i="4"/>
  <c r="F15" i="4" l="1"/>
  <c r="E15" i="4"/>
  <c r="E14" i="4"/>
  <c r="F14" i="4"/>
  <c r="E16" i="4" l="1"/>
  <c r="F16" i="4"/>
  <c r="H7" i="4"/>
  <c r="E17" i="4" l="1"/>
  <c r="F17" i="4"/>
  <c r="F18" i="4" l="1"/>
  <c r="E18" i="4"/>
  <c r="E19" i="4" l="1"/>
  <c r="F19" i="4"/>
  <c r="H18" i="4"/>
  <c r="F20" i="4" l="1"/>
  <c r="E20" i="4"/>
  <c r="E21" i="4" l="1"/>
  <c r="F21" i="4"/>
  <c r="F22" i="4" l="1"/>
  <c r="E22" i="4"/>
  <c r="E23" i="4" l="1"/>
  <c r="F23" i="4"/>
  <c r="H25" i="4"/>
  <c r="H22" i="4"/>
  <c r="E24" i="4" l="1"/>
  <c r="F24" i="4"/>
  <c r="E25" i="4" l="1"/>
  <c r="F25" i="4"/>
  <c r="E26" i="4" l="1"/>
  <c r="F26" i="4"/>
  <c r="E27" i="4" l="1"/>
  <c r="F27" i="4"/>
  <c r="E28" i="4" l="1"/>
  <c r="F28" i="4"/>
  <c r="F30" i="4" s="1"/>
</calcChain>
</file>

<file path=xl/sharedStrings.xml><?xml version="1.0" encoding="utf-8"?>
<sst xmlns="http://schemas.openxmlformats.org/spreadsheetml/2006/main" count="4" uniqueCount="4">
  <si>
    <t>Дата</t>
  </si>
  <si>
    <t>Изменение</t>
  </si>
  <si>
    <t>Результат</t>
  </si>
  <si>
    <t>http://www.excelworld.ru/forum/2-32852-2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</si>
</sst>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000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22"/>
      <name val="Verdana"/>
      <family val="2"/>
      <charset val="204"/>
    </font>
    <font>
      <sz val="8"/>
      <color indexed="48"/>
      <name val="Verdana"/>
      <family val="2"/>
      <charset val="204"/>
    </font>
    <font>
      <b/>
      <sz val="8"/>
      <color indexed="10"/>
      <name val="Verdana"/>
      <family val="2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165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 applyAlignment="1">
      <alignment horizontal="right" indent="1"/>
    </xf>
    <xf numFmtId="4" fontId="4" fillId="0" borderId="0" xfId="0" applyNumberFormat="1" applyFont="1" applyAlignment="1">
      <alignment horizontal="right" indent="1"/>
    </xf>
    <xf numFmtId="4" fontId="5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 indent="1"/>
    </xf>
    <xf numFmtId="4" fontId="5" fillId="0" borderId="0" xfId="0" applyNumberFormat="1" applyFont="1" applyBorder="1" applyAlignment="1">
      <alignment horizontal="right" indent="1"/>
    </xf>
    <xf numFmtId="4" fontId="6" fillId="0" borderId="0" xfId="0" applyNumberFormat="1" applyFont="1" applyAlignment="1">
      <alignment horizontal="right" indent="1"/>
    </xf>
    <xf numFmtId="4" fontId="7" fillId="0" borderId="0" xfId="1" applyNumberFormat="1" applyAlignment="1">
      <alignment horizontal="right" indent="1"/>
    </xf>
    <xf numFmtId="165" fontId="2" fillId="2" borderId="0" xfId="0" applyNumberFormat="1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7</xdr:row>
      <xdr:rowOff>9525</xdr:rowOff>
    </xdr:from>
    <xdr:to>
      <xdr:col>7</xdr:col>
      <xdr:colOff>561975</xdr:colOff>
      <xdr:row>14</xdr:row>
      <xdr:rowOff>76200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4943475" y="942975"/>
          <a:ext cx="3429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18</xdr:row>
      <xdr:rowOff>19050</xdr:rowOff>
    </xdr:from>
    <xdr:to>
      <xdr:col>7</xdr:col>
      <xdr:colOff>428625</xdr:colOff>
      <xdr:row>18</xdr:row>
      <xdr:rowOff>85725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H="1">
          <a:off x="4895850" y="2419350"/>
          <a:ext cx="2571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25</xdr:row>
      <xdr:rowOff>57150</xdr:rowOff>
    </xdr:from>
    <xdr:to>
      <xdr:col>7</xdr:col>
      <xdr:colOff>476250</xdr:colOff>
      <xdr:row>27</xdr:row>
      <xdr:rowOff>85725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>
          <a:off x="5048250" y="3390900"/>
          <a:ext cx="15240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704850</xdr:colOff>
      <xdr:row>21</xdr:row>
      <xdr:rowOff>114300</xdr:rowOff>
    </xdr:from>
    <xdr:to>
      <xdr:col>7</xdr:col>
      <xdr:colOff>247650</xdr:colOff>
      <xdr:row>24</xdr:row>
      <xdr:rowOff>9525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 flipH="1" flipV="1">
          <a:off x="4229100" y="2914650"/>
          <a:ext cx="7429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32852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S30"/>
  <sheetViews>
    <sheetView tabSelected="1" workbookViewId="0">
      <selection activeCell="I4" sqref="I4"/>
    </sheetView>
  </sheetViews>
  <sheetFormatPr defaultRowHeight="10.5" x14ac:dyDescent="0.15"/>
  <cols>
    <col min="1" max="2" width="9.140625" style="2"/>
    <col min="3" max="3" width="9.140625" style="3"/>
    <col min="4" max="4" width="12.7109375" style="8" customWidth="1"/>
    <col min="5" max="5" width="12.7109375" style="9" customWidth="1"/>
    <col min="6" max="6" width="12" style="9" customWidth="1"/>
    <col min="7" max="7" width="6" style="9" customWidth="1"/>
    <col min="8" max="8" width="15.28515625" style="9" bestFit="1" customWidth="1"/>
    <col min="9" max="9" width="15.28515625" style="9" customWidth="1"/>
    <col min="10" max="10" width="11" style="9" customWidth="1"/>
    <col min="11" max="11" width="11.7109375" style="2" customWidth="1"/>
    <col min="12" max="12" width="16.28515625" style="6" customWidth="1"/>
    <col min="13" max="19" width="9.140625" style="7"/>
    <col min="20" max="16384" width="9.140625" style="2"/>
  </cols>
  <sheetData>
    <row r="1" spans="3:19" ht="12.75" x14ac:dyDescent="0.2">
      <c r="H1" s="18" t="s">
        <v>3</v>
      </c>
    </row>
    <row r="2" spans="3:19" s="1" customFormat="1" x14ac:dyDescent="0.15">
      <c r="C2" s="11" t="s">
        <v>0</v>
      </c>
      <c r="D2" s="12" t="s">
        <v>1</v>
      </c>
      <c r="E2" s="5" t="s">
        <v>2</v>
      </c>
      <c r="F2" s="12"/>
      <c r="G2" s="5"/>
      <c r="H2" s="13"/>
      <c r="I2" s="13"/>
      <c r="K2" s="14"/>
      <c r="L2" s="14"/>
      <c r="M2" s="14"/>
      <c r="N2" s="14"/>
      <c r="O2" s="14"/>
      <c r="P2" s="14"/>
    </row>
    <row r="3" spans="3:19" x14ac:dyDescent="0.15">
      <c r="G3" s="4"/>
      <c r="H3" s="6"/>
      <c r="I3" s="6"/>
      <c r="J3" s="2"/>
      <c r="K3" s="7"/>
      <c r="L3" s="7"/>
      <c r="Q3" s="2"/>
      <c r="R3" s="2"/>
      <c r="S3" s="2"/>
    </row>
    <row r="4" spans="3:19" x14ac:dyDescent="0.15">
      <c r="C4" s="3">
        <v>42787</v>
      </c>
      <c r="D4" s="8">
        <v>0</v>
      </c>
      <c r="F4" s="15"/>
      <c r="G4" s="4"/>
      <c r="H4" s="6"/>
      <c r="I4" s="19">
        <f>IF(D4=0,SUM(INDEX(F:F,LOOKUP(,-1/(D$1:D3=0),ROW(D$1:D3))+1):F4),"")</f>
        <v>0</v>
      </c>
      <c r="J4" s="4"/>
      <c r="K4" s="7"/>
      <c r="L4" s="7"/>
      <c r="Q4" s="2"/>
      <c r="R4" s="2"/>
      <c r="S4" s="2"/>
    </row>
    <row r="5" spans="3:19" x14ac:dyDescent="0.15">
      <c r="C5" s="3">
        <v>42787</v>
      </c>
      <c r="D5" s="8">
        <v>30000</v>
      </c>
      <c r="E5" s="10">
        <f>E3+D5</f>
        <v>30000</v>
      </c>
      <c r="F5" s="16">
        <f t="shared" ref="F5:F13" si="0">E4*5.15/100/365*(C5-C4)</f>
        <v>0</v>
      </c>
      <c r="G5" s="4"/>
      <c r="H5" s="6" t="str">
        <f>IF(D2=0,SUM(INDEX(F3,1):INDEX(F3:$F$22,MATCH(0,D3:$D$22,0))),"")</f>
        <v/>
      </c>
      <c r="I5" s="19" t="str">
        <f>IF(D5=0,SUM(INDEX(F:F,LOOKUP(,-1/(D$1:D4=0),ROW(D$1:D4))+1):F5),"")</f>
        <v/>
      </c>
      <c r="J5" s="4"/>
      <c r="K5" s="7"/>
      <c r="L5" s="7"/>
      <c r="Q5" s="2"/>
      <c r="R5" s="2"/>
      <c r="S5" s="2"/>
    </row>
    <row r="6" spans="3:19" x14ac:dyDescent="0.15">
      <c r="C6" s="3">
        <v>42795</v>
      </c>
      <c r="D6" s="8">
        <v>90000</v>
      </c>
      <c r="E6" s="10">
        <f>E5+D6</f>
        <v>120000</v>
      </c>
      <c r="F6" s="16">
        <f t="shared" si="0"/>
        <v>33.863013698630134</v>
      </c>
      <c r="G6" s="4"/>
      <c r="H6" s="6">
        <f>IF(D3=0,SUM(INDEX(F4,1):INDEX(F4:$F$22,MATCH(0,D4:$D$22,0))),"")</f>
        <v>0</v>
      </c>
      <c r="I6" s="19" t="str">
        <f>IF(D6=0,SUM(INDEX(F:F,LOOKUP(,-1/(D$1:D5=0),ROW(D$1:D5))+1):F6),"")</f>
        <v/>
      </c>
      <c r="J6" s="4"/>
      <c r="K6" s="7"/>
      <c r="L6" s="7"/>
      <c r="Q6" s="2"/>
      <c r="R6" s="2"/>
      <c r="S6" s="2"/>
    </row>
    <row r="7" spans="3:19" x14ac:dyDescent="0.15">
      <c r="C7" s="3">
        <v>42796</v>
      </c>
      <c r="D7" s="8">
        <v>90000</v>
      </c>
      <c r="E7" s="10">
        <f t="shared" ref="E7:E13" si="1">E6+D7</f>
        <v>210000</v>
      </c>
      <c r="F7" s="16">
        <f t="shared" si="0"/>
        <v>16.931506849315067</v>
      </c>
      <c r="G7" s="4"/>
      <c r="H7" s="6">
        <f>IF(D4=0,SUM(INDEX(F5,1):INDEX(F5:$F$22,MATCH(0,D5:$D$22,0))),"")</f>
        <v>970.88082191780813</v>
      </c>
      <c r="I7" s="19" t="str">
        <f>IF(D7=0,SUM(INDEX(F:F,LOOKUP(,-1/(D$1:D6=0),ROW(D$1:D6))+1):F7),"")</f>
        <v/>
      </c>
      <c r="J7" s="4"/>
      <c r="K7" s="7"/>
      <c r="L7" s="7"/>
      <c r="Q7" s="2"/>
      <c r="R7" s="2"/>
      <c r="S7" s="2"/>
    </row>
    <row r="8" spans="3:19" x14ac:dyDescent="0.15">
      <c r="C8" s="3">
        <v>42797</v>
      </c>
      <c r="D8" s="8">
        <v>94000</v>
      </c>
      <c r="E8" s="10">
        <f t="shared" si="1"/>
        <v>304000</v>
      </c>
      <c r="F8" s="16">
        <f t="shared" si="0"/>
        <v>29.63013698630137</v>
      </c>
      <c r="G8" s="4"/>
      <c r="H8" s="6" t="str">
        <f>IF(D5=0,SUM(INDEX(F6,1):INDEX(F6:$F$22,MATCH(0,D6:$D$22,0))),"")</f>
        <v/>
      </c>
      <c r="I8" s="19" t="str">
        <f>IF(D8=0,SUM(INDEX(F:F,LOOKUP(,-1/(D$1:D7=0),ROW(D$1:D7))+1):F8),"")</f>
        <v/>
      </c>
      <c r="J8" s="4"/>
      <c r="K8" s="7"/>
      <c r="L8" s="7"/>
      <c r="Q8" s="2"/>
      <c r="R8" s="2"/>
      <c r="S8" s="2"/>
    </row>
    <row r="9" spans="3:19" x14ac:dyDescent="0.15">
      <c r="C9" s="3">
        <v>42800</v>
      </c>
      <c r="D9" s="8">
        <v>-5000</v>
      </c>
      <c r="E9" s="10">
        <f t="shared" si="1"/>
        <v>299000</v>
      </c>
      <c r="F9" s="16">
        <f t="shared" si="0"/>
        <v>128.67945205479452</v>
      </c>
      <c r="G9" s="4"/>
      <c r="H9" s="6" t="str">
        <f>IF(D6=0,SUM(INDEX(F7,1):INDEX(F7:$F$22,MATCH(0,D7:$D$22,0))),"")</f>
        <v/>
      </c>
      <c r="I9" s="19" t="str">
        <f>IF(D9=0,SUM(INDEX(F:F,LOOKUP(,-1/(D$1:D8=0),ROW(D$1:D8))+1):F9),"")</f>
        <v/>
      </c>
      <c r="J9" s="4"/>
      <c r="K9" s="7"/>
      <c r="L9" s="7"/>
      <c r="Q9" s="2"/>
      <c r="R9" s="2"/>
      <c r="S9" s="2"/>
    </row>
    <row r="10" spans="3:19" x14ac:dyDescent="0.15">
      <c r="C10" s="3">
        <v>42803</v>
      </c>
      <c r="D10" s="8">
        <v>34000</v>
      </c>
      <c r="E10" s="10">
        <f t="shared" si="1"/>
        <v>333000</v>
      </c>
      <c r="F10" s="16">
        <f t="shared" si="0"/>
        <v>126.56301369863013</v>
      </c>
      <c r="G10" s="4"/>
      <c r="H10" s="6" t="str">
        <f>IF(D7=0,SUM(INDEX(F8,1):INDEX(F8:$F$22,MATCH(0,D8:$D$22,0))),"")</f>
        <v/>
      </c>
      <c r="I10" s="19" t="str">
        <f>IF(D10=0,SUM(INDEX(F:F,LOOKUP(,-1/(D$1:D9=0),ROW(D$1:D9))+1):F10),"")</f>
        <v/>
      </c>
      <c r="J10" s="4"/>
      <c r="K10" s="7"/>
      <c r="L10" s="7"/>
      <c r="Q10" s="2"/>
      <c r="R10" s="2"/>
      <c r="S10" s="2"/>
    </row>
    <row r="11" spans="3:19" x14ac:dyDescent="0.15">
      <c r="C11" s="3">
        <v>42806</v>
      </c>
      <c r="D11" s="8">
        <v>-5000</v>
      </c>
      <c r="E11" s="10">
        <f t="shared" si="1"/>
        <v>328000</v>
      </c>
      <c r="F11" s="16">
        <f t="shared" si="0"/>
        <v>140.95479452054798</v>
      </c>
      <c r="G11" s="4"/>
      <c r="H11" s="6" t="str">
        <f>IF(D8=0,SUM(INDEX(F9,1):INDEX(F9:$F$22,MATCH(0,D9:$D$22,0))),"")</f>
        <v/>
      </c>
      <c r="I11" s="19" t="str">
        <f>IF(D11=0,SUM(INDEX(F:F,LOOKUP(,-1/(D$1:D10=0),ROW(D$1:D10))+1):F11),"")</f>
        <v/>
      </c>
      <c r="J11" s="4"/>
      <c r="K11" s="7"/>
      <c r="L11" s="7"/>
      <c r="Q11" s="2"/>
      <c r="R11" s="2"/>
      <c r="S11" s="2"/>
    </row>
    <row r="12" spans="3:19" x14ac:dyDescent="0.15">
      <c r="C12" s="3">
        <v>42809</v>
      </c>
      <c r="D12" s="8">
        <v>-10000</v>
      </c>
      <c r="E12" s="10">
        <f t="shared" si="1"/>
        <v>318000</v>
      </c>
      <c r="F12" s="16">
        <f t="shared" si="0"/>
        <v>138.83835616438358</v>
      </c>
      <c r="G12" s="4"/>
      <c r="H12" s="6" t="str">
        <f>IF(D9=0,SUM(INDEX(F10,1):INDEX(F10:$F$22,MATCH(0,D10:$D$22,0))),"")</f>
        <v/>
      </c>
      <c r="I12" s="19" t="str">
        <f>IF(D12=0,SUM(INDEX(F:F,LOOKUP(,-1/(D$1:D11=0),ROW(D$1:D11))+1):F12),"")</f>
        <v/>
      </c>
      <c r="J12" s="4"/>
      <c r="K12" s="7"/>
      <c r="L12" s="7"/>
      <c r="Q12" s="2"/>
      <c r="R12" s="2"/>
      <c r="S12" s="2"/>
    </row>
    <row r="13" spans="3:19" x14ac:dyDescent="0.15">
      <c r="C13" s="3">
        <v>42812</v>
      </c>
      <c r="D13" s="8">
        <v>-5000</v>
      </c>
      <c r="E13" s="10">
        <f t="shared" si="1"/>
        <v>313000</v>
      </c>
      <c r="F13" s="16">
        <f t="shared" si="0"/>
        <v>134.60547945205479</v>
      </c>
      <c r="G13" s="4"/>
      <c r="H13" s="6" t="str">
        <f>IF(D10=0,SUM(INDEX(F11,1):INDEX(F11:$F$22,MATCH(0,D11:$D$22,0))),"")</f>
        <v/>
      </c>
      <c r="I13" s="19" t="str">
        <f>IF(D13=0,SUM(INDEX(F:F,LOOKUP(,-1/(D$1:D12=0),ROW(D$1:D12))+1):F13),"")</f>
        <v/>
      </c>
      <c r="J13" s="4"/>
      <c r="K13" s="7"/>
      <c r="L13" s="7"/>
      <c r="Q13" s="2"/>
      <c r="R13" s="2"/>
      <c r="S13" s="2"/>
    </row>
    <row r="14" spans="3:19" x14ac:dyDescent="0.15">
      <c r="C14" s="3">
        <v>42813</v>
      </c>
      <c r="D14" s="8">
        <v>-10000</v>
      </c>
      <c r="E14" s="10">
        <f>E13+D14</f>
        <v>303000</v>
      </c>
      <c r="F14" s="16">
        <f>E13*5.15/100/365*(C14-C13)</f>
        <v>44.163013698630138</v>
      </c>
      <c r="G14" s="4"/>
      <c r="H14" s="6" t="str">
        <f>IF(D11=0,SUM(INDEX(F12,1):INDEX(F12:$F$22,MATCH(0,D12:$D$22,0))),"")</f>
        <v/>
      </c>
      <c r="I14" s="19" t="str">
        <f>IF(D14=0,SUM(INDEX(F:F,LOOKUP(,-1/(D$1:D13=0),ROW(D$1:D13))+1):F14),"")</f>
        <v/>
      </c>
      <c r="J14" s="4"/>
      <c r="K14" s="7"/>
      <c r="L14" s="7"/>
      <c r="Q14" s="2"/>
      <c r="R14" s="2"/>
      <c r="S14" s="2"/>
    </row>
    <row r="15" spans="3:19" x14ac:dyDescent="0.15">
      <c r="C15" s="3">
        <v>42816</v>
      </c>
      <c r="D15" s="17">
        <v>0</v>
      </c>
      <c r="E15" s="10">
        <f>E13+D15</f>
        <v>313000</v>
      </c>
      <c r="F15" s="16">
        <f>E13*5.15/100/365*(C15-C13)</f>
        <v>176.65205479452055</v>
      </c>
      <c r="G15" s="4"/>
      <c r="H15" s="6" t="str">
        <f>IF(D12=0,SUM(INDEX(F13,1):INDEX(F13:$F$22,MATCH(0,D13:$D$22,0))),"")</f>
        <v/>
      </c>
      <c r="I15" s="19">
        <f>IF(D15=0,SUM(INDEX(F:F,LOOKUP(,-1/(D$1:D14=0),ROW(D$1:D14))+1):F15),"")</f>
        <v>970.88082191780813</v>
      </c>
      <c r="J15" s="4"/>
      <c r="K15" s="7"/>
      <c r="L15" s="7"/>
      <c r="Q15" s="2"/>
      <c r="R15" s="2"/>
      <c r="S15" s="2"/>
    </row>
    <row r="16" spans="3:19" x14ac:dyDescent="0.15">
      <c r="C16" s="3">
        <v>42825</v>
      </c>
      <c r="D16" s="8">
        <v>20000</v>
      </c>
      <c r="E16" s="10">
        <f t="shared" ref="E16:E22" si="2">E15+D16</f>
        <v>333000</v>
      </c>
      <c r="F16" s="16">
        <f t="shared" ref="F16:F22" si="3">E15*5.15/100/365*(C16-C15)</f>
        <v>397.46712328767126</v>
      </c>
      <c r="G16" s="4"/>
      <c r="H16" s="6" t="str">
        <f>IF(D13=0,SUM(INDEX(F14,1):INDEX(F14:$F$22,MATCH(0,D14:$D$22,0))),"")</f>
        <v/>
      </c>
      <c r="I16" s="19" t="str">
        <f>IF(D16=0,SUM(INDEX(F:F,LOOKUP(,-1/(D$1:D15=0),ROW(D$1:D15))+1):F16),"")</f>
        <v/>
      </c>
      <c r="J16" s="4"/>
      <c r="K16" s="7"/>
      <c r="L16" s="7"/>
      <c r="Q16" s="2"/>
      <c r="R16" s="2"/>
      <c r="S16" s="2"/>
    </row>
    <row r="17" spans="3:19" x14ac:dyDescent="0.15">
      <c r="C17" s="3">
        <v>42827</v>
      </c>
      <c r="D17" s="8">
        <v>-8000</v>
      </c>
      <c r="E17" s="10">
        <f t="shared" si="2"/>
        <v>325000</v>
      </c>
      <c r="F17" s="16">
        <f t="shared" si="3"/>
        <v>93.969863013698657</v>
      </c>
      <c r="G17" s="4"/>
      <c r="H17" s="6" t="str">
        <f>IF(D14=0,SUM(INDEX(F15,1):INDEX(F15:$F$22,MATCH(0,D15:$D$22,0))),"")</f>
        <v/>
      </c>
      <c r="I17" s="19" t="str">
        <f>IF(D17=0,SUM(INDEX(F:F,LOOKUP(,-1/(D$1:D16=0),ROW(D$1:D16))+1):F17),"")</f>
        <v/>
      </c>
      <c r="J17" s="4"/>
      <c r="K17" s="7"/>
      <c r="L17" s="7"/>
      <c r="Q17" s="2"/>
      <c r="R17" s="2"/>
      <c r="S17" s="2"/>
    </row>
    <row r="18" spans="3:19" x14ac:dyDescent="0.15">
      <c r="C18" s="3">
        <v>42836</v>
      </c>
      <c r="D18" s="8">
        <v>3000</v>
      </c>
      <c r="E18" s="10">
        <f t="shared" si="2"/>
        <v>328000</v>
      </c>
      <c r="F18" s="16">
        <f t="shared" si="3"/>
        <v>412.70547945205476</v>
      </c>
      <c r="G18" s="4"/>
      <c r="H18" s="6">
        <f>IF(D15=0,SUM(INDEX(F16,1):INDEX(F16:$F$22,MATCH(0,D16:$D$22,0))),"")</f>
        <v>1089.2602739726028</v>
      </c>
      <c r="I18" s="19" t="str">
        <f>IF(D18=0,SUM(INDEX(F:F,LOOKUP(,-1/(D$1:D17=0),ROW(D$1:D17))+1):F18),"")</f>
        <v/>
      </c>
      <c r="J18" s="4"/>
      <c r="K18" s="7"/>
      <c r="L18" s="7"/>
      <c r="Q18" s="2"/>
      <c r="R18" s="2"/>
      <c r="S18" s="2"/>
    </row>
    <row r="19" spans="3:19" x14ac:dyDescent="0.15">
      <c r="C19" s="3">
        <v>42840</v>
      </c>
      <c r="D19" s="17">
        <v>0</v>
      </c>
      <c r="E19" s="10">
        <f t="shared" si="2"/>
        <v>328000</v>
      </c>
      <c r="F19" s="16">
        <f t="shared" si="3"/>
        <v>185.11780821917813</v>
      </c>
      <c r="G19" s="4"/>
      <c r="H19" s="6" t="str">
        <f>IF(D16=0,SUM(INDEX(F17,1):INDEX(F17:$F$22,MATCH(0,D17:$D$22,0))),"")</f>
        <v/>
      </c>
      <c r="I19" s="19">
        <f>IF(D19=0,SUM(INDEX(F:F,LOOKUP(,-1/(D$1:D18=0),ROW(D$1:D18))+1):F19),"")</f>
        <v>1089.2602739726028</v>
      </c>
      <c r="J19" s="4"/>
      <c r="K19" s="7"/>
      <c r="L19" s="7"/>
      <c r="Q19" s="2"/>
      <c r="R19" s="2"/>
      <c r="S19" s="2"/>
    </row>
    <row r="20" spans="3:19" x14ac:dyDescent="0.15">
      <c r="C20" s="3">
        <v>42843</v>
      </c>
      <c r="D20" s="8">
        <v>-5000</v>
      </c>
      <c r="E20" s="10">
        <f t="shared" si="2"/>
        <v>323000</v>
      </c>
      <c r="F20" s="16">
        <f t="shared" si="3"/>
        <v>138.83835616438358</v>
      </c>
      <c r="H20" s="6" t="str">
        <f>IF(D17=0,SUM(INDEX(F18,1):INDEX(F18:$F$22,MATCH(0,D18:$D$22,0))),"")</f>
        <v/>
      </c>
      <c r="I20" s="19" t="str">
        <f>IF(D20=0,SUM(INDEX(F:F,LOOKUP(,-1/(D$1:D19=0),ROW(D$1:D19))+1):F20),"")</f>
        <v/>
      </c>
      <c r="J20" s="4"/>
    </row>
    <row r="21" spans="3:19" x14ac:dyDescent="0.15">
      <c r="C21" s="3">
        <v>42848</v>
      </c>
      <c r="D21" s="8">
        <v>7000</v>
      </c>
      <c r="E21" s="10">
        <f t="shared" si="2"/>
        <v>330000</v>
      </c>
      <c r="F21" s="16">
        <f t="shared" si="3"/>
        <v>227.86986301369862</v>
      </c>
      <c r="H21" s="6" t="str">
        <f>IF(D18=0,SUM(INDEX(F19,1):INDEX(F19:$F$22,MATCH(0,D19:$D$22,0))),"")</f>
        <v/>
      </c>
      <c r="I21" s="19" t="str">
        <f>IF(D21=0,SUM(INDEX(F:F,LOOKUP(,-1/(D$1:D20=0),ROW(D$1:D20))+1):F21),"")</f>
        <v/>
      </c>
      <c r="J21" s="4"/>
    </row>
    <row r="22" spans="3:19" x14ac:dyDescent="0.15">
      <c r="C22" s="3">
        <v>42854</v>
      </c>
      <c r="D22" s="17">
        <v>0</v>
      </c>
      <c r="E22" s="10">
        <f t="shared" si="2"/>
        <v>330000</v>
      </c>
      <c r="F22" s="16">
        <f t="shared" si="3"/>
        <v>279.3698630136987</v>
      </c>
      <c r="H22" s="6">
        <f>IF(D19=0,SUM(INDEX(F20,1):INDEX(F20:$F$22,MATCH(0,D20:$D$22,0))),"")</f>
        <v>646.07808219178094</v>
      </c>
      <c r="I22" s="19">
        <f>IF(D22=0,SUM(INDEX(F:F,LOOKUP(,-1/(D$1:D21=0),ROW(D$1:D21))+1):F22),"")</f>
        <v>646.07808219178094</v>
      </c>
      <c r="J22" s="4"/>
    </row>
    <row r="23" spans="3:19" x14ac:dyDescent="0.15">
      <c r="C23" s="3">
        <v>42856</v>
      </c>
      <c r="D23" s="8">
        <v>1</v>
      </c>
      <c r="E23" s="10">
        <f t="shared" ref="E23:E28" si="4">E22+D23</f>
        <v>330001</v>
      </c>
      <c r="F23" s="16">
        <f t="shared" ref="F23:F28" si="5">E22*5.15/100/365*(C23-C22)</f>
        <v>93.123287671232902</v>
      </c>
      <c r="H23" s="6" t="str">
        <f>IF(D20=0,SUM(INDEX(F21,1):INDEX(F21:$F$22,MATCH(0,D21:$D$22,0))),"")</f>
        <v/>
      </c>
      <c r="I23" s="19" t="str">
        <f>IF(D23=0,SUM(INDEX(F:F,LOOKUP(,-1/(D$1:D22=0),ROW(D$1:D22))+1):F23),"")</f>
        <v/>
      </c>
      <c r="J23" s="4"/>
    </row>
    <row r="24" spans="3:19" x14ac:dyDescent="0.15">
      <c r="C24" s="3">
        <v>42857</v>
      </c>
      <c r="D24" s="8">
        <v>1</v>
      </c>
      <c r="E24" s="10">
        <f t="shared" si="4"/>
        <v>330002</v>
      </c>
      <c r="F24" s="16">
        <f t="shared" si="5"/>
        <v>46.56178493150685</v>
      </c>
      <c r="H24" s="6" t="str">
        <f>IF(D21=0,SUM(INDEX(F22,1):INDEX(F22:$F$22,MATCH(0,D22:$D$22,0))),"")</f>
        <v/>
      </c>
      <c r="I24" s="19" t="str">
        <f>IF(D24=0,SUM(INDEX(F:F,LOOKUP(,-1/(D$1:D23=0),ROW(D$1:D23))+1):F24),"")</f>
        <v/>
      </c>
      <c r="J24" s="4"/>
    </row>
    <row r="25" spans="3:19" x14ac:dyDescent="0.15">
      <c r="C25" s="3">
        <v>42858</v>
      </c>
      <c r="D25" s="8">
        <v>1</v>
      </c>
      <c r="E25" s="10">
        <f t="shared" si="4"/>
        <v>330003</v>
      </c>
      <c r="F25" s="16">
        <f t="shared" si="5"/>
        <v>46.561926027397256</v>
      </c>
      <c r="H25" s="6">
        <f>IF(D22=0,SUM(INDEX(F23,1):INDEX(F$22:$F23,MATCH(0,D$22:$D23,0))),"")</f>
        <v>372.49315068493161</v>
      </c>
      <c r="I25" s="19" t="str">
        <f>IF(D25=0,SUM(INDEX(F:F,LOOKUP(,-1/(D$1:D24=0),ROW(D$1:D24))+1):F25),"")</f>
        <v/>
      </c>
      <c r="J25" s="4"/>
    </row>
    <row r="26" spans="3:19" x14ac:dyDescent="0.15">
      <c r="C26" s="3">
        <v>42859</v>
      </c>
      <c r="D26" s="8">
        <v>1</v>
      </c>
      <c r="E26" s="10">
        <f t="shared" si="4"/>
        <v>330004</v>
      </c>
      <c r="F26" s="16">
        <f t="shared" si="5"/>
        <v>46.562067123287676</v>
      </c>
      <c r="H26" s="6" t="str">
        <f>IF(D23=0,SUM(INDEX(F24,1):INDEX(F$22:$F24,MATCH(0,D$22:$D24,0))),"")</f>
        <v/>
      </c>
      <c r="I26" s="19" t="str">
        <f>IF(D26=0,SUM(INDEX(F:F,LOOKUP(,-1/(D$1:D25=0),ROW(D$1:D25))+1):F26),"")</f>
        <v/>
      </c>
      <c r="J26" s="4"/>
    </row>
    <row r="27" spans="3:19" x14ac:dyDescent="0.15">
      <c r="C27" s="3">
        <v>42860</v>
      </c>
      <c r="D27" s="8">
        <v>1</v>
      </c>
      <c r="E27" s="10">
        <f t="shared" si="4"/>
        <v>330005</v>
      </c>
      <c r="F27" s="16">
        <f t="shared" si="5"/>
        <v>46.562208219178089</v>
      </c>
      <c r="H27" s="6" t="str">
        <f>IF(D24=0,SUM(INDEX(F25,1):INDEX(F$22:$F25,MATCH(0,D$22:$D25,0))),"")</f>
        <v/>
      </c>
      <c r="I27" s="19" t="str">
        <f>IF(D27=0,SUM(INDEX(F:F,LOOKUP(,-1/(D$1:D26=0),ROW(D$1:D26))+1):F27),"")</f>
        <v/>
      </c>
      <c r="J27" s="4"/>
    </row>
    <row r="28" spans="3:19" x14ac:dyDescent="0.15">
      <c r="C28" s="3">
        <v>42865</v>
      </c>
      <c r="D28" s="8">
        <v>0</v>
      </c>
      <c r="E28" s="10">
        <f t="shared" si="4"/>
        <v>330005</v>
      </c>
      <c r="F28" s="16">
        <f t="shared" si="5"/>
        <v>232.81174657534251</v>
      </c>
      <c r="H28" s="6" t="str">
        <f>IF(D25=0,SUM(INDEX(F26,1):INDEX(F$22:$F26,MATCH(0,D$22:$D26,0))),"")</f>
        <v/>
      </c>
      <c r="I28" s="19">
        <f>IF(D28=0,SUM(INDEX(F:F,LOOKUP(,-1/(D$1:D27=0),ROW(D$1:D27))+1):F28),"")</f>
        <v>512.18302054794526</v>
      </c>
      <c r="J28" s="4"/>
    </row>
    <row r="29" spans="3:19" x14ac:dyDescent="0.15">
      <c r="I29" s="6"/>
    </row>
    <row r="30" spans="3:19" x14ac:dyDescent="0.15">
      <c r="F30" s="9">
        <f>SUM(F23:F28)</f>
        <v>512.18302054794526</v>
      </c>
    </row>
  </sheetData>
  <sheetCalcPr fullCalcOnLoad="1"/>
  <phoneticPr fontId="1" type="noConversion"/>
  <hyperlinks>
    <hyperlink ref="H1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CWER.ws/blog/punsh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S</cp:lastModifiedBy>
  <dcterms:created xsi:type="dcterms:W3CDTF">2016-09-30T14:15:51Z</dcterms:created>
  <dcterms:modified xsi:type="dcterms:W3CDTF">2017-03-19T21:42:38Z</dcterms:modified>
</cp:coreProperties>
</file>