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K64" i="1" l="1"/>
  <c r="K73" i="1" s="1"/>
  <c r="J64" i="1"/>
  <c r="J73" i="1" s="1"/>
  <c r="I64" i="1"/>
  <c r="I73" i="1" s="1"/>
  <c r="H64" i="1"/>
  <c r="H73" i="1" s="1"/>
  <c r="G64" i="1"/>
  <c r="G73" i="1" s="1"/>
  <c r="F64" i="1"/>
  <c r="F73" i="1" s="1"/>
  <c r="E64" i="1"/>
  <c r="E73" i="1" s="1"/>
  <c r="D64" i="1"/>
  <c r="D73" i="1" s="1"/>
  <c r="C64" i="1"/>
  <c r="C73" i="1" s="1"/>
  <c r="C51" i="1"/>
  <c r="B51" i="1"/>
  <c r="I50" i="1"/>
  <c r="H50" i="1"/>
  <c r="G50" i="1"/>
  <c r="F50" i="1"/>
  <c r="E50" i="1"/>
  <c r="D50" i="1"/>
  <c r="C50" i="1"/>
  <c r="B50" i="1"/>
  <c r="F49" i="1"/>
  <c r="E49" i="1"/>
  <c r="D49" i="1"/>
  <c r="C49" i="1"/>
  <c r="B49" i="1"/>
  <c r="C48" i="1"/>
  <c r="B48" i="1"/>
  <c r="C47" i="1"/>
  <c r="B47" i="1"/>
  <c r="C46" i="1"/>
  <c r="B46" i="1"/>
  <c r="C45" i="1"/>
  <c r="B45" i="1"/>
  <c r="E44" i="1"/>
  <c r="D44" i="1"/>
  <c r="C44" i="1"/>
  <c r="B44" i="1"/>
  <c r="B43" i="1"/>
  <c r="B42" i="1"/>
  <c r="C41" i="1"/>
  <c r="B41" i="1"/>
  <c r="C40" i="1"/>
  <c r="B40" i="1"/>
  <c r="C39" i="1"/>
  <c r="B39" i="1"/>
  <c r="D38" i="1"/>
  <c r="C38" i="1"/>
  <c r="B38" i="1"/>
  <c r="C37" i="1"/>
  <c r="B37" i="1"/>
  <c r="C36" i="1"/>
  <c r="B36" i="1"/>
  <c r="C35" i="1"/>
  <c r="B35" i="1"/>
  <c r="C34" i="1"/>
  <c r="B34" i="1"/>
  <c r="B33" i="1"/>
  <c r="B32" i="1"/>
  <c r="C31" i="1"/>
  <c r="B31" i="1"/>
  <c r="J25" i="1"/>
  <c r="G25" i="1"/>
  <c r="I24" i="1"/>
  <c r="H24" i="1"/>
  <c r="K23" i="1"/>
  <c r="I23" i="1"/>
  <c r="H23" i="1"/>
  <c r="K22" i="1"/>
  <c r="H22" i="1"/>
  <c r="D22" i="1"/>
  <c r="I22" i="1" s="1"/>
  <c r="I21" i="1"/>
  <c r="H21" i="1"/>
  <c r="I20" i="1"/>
  <c r="H20" i="1"/>
  <c r="I19" i="1"/>
  <c r="H19" i="1"/>
  <c r="I18" i="1"/>
  <c r="H18" i="1"/>
  <c r="I17" i="1"/>
  <c r="H17" i="1"/>
  <c r="I16" i="1"/>
  <c r="H16" i="1"/>
  <c r="K15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K4" i="1"/>
  <c r="I4" i="1"/>
  <c r="H4" i="1"/>
  <c r="D34" i="1" l="1"/>
  <c r="D36" i="1"/>
  <c r="E38" i="1"/>
  <c r="F38" i="1" s="1"/>
  <c r="D40" i="1"/>
  <c r="C42" i="1"/>
  <c r="D42" i="1"/>
  <c r="E42" i="1" s="1"/>
  <c r="G49" i="1"/>
  <c r="F44" i="1"/>
  <c r="G44" i="1" s="1"/>
  <c r="H44" i="1" s="1"/>
  <c r="D46" i="1"/>
  <c r="D48" i="1"/>
  <c r="H25" i="1"/>
  <c r="D31" i="1"/>
  <c r="C32" i="1"/>
  <c r="E32" i="1"/>
  <c r="D32" i="1"/>
  <c r="E33" i="1"/>
  <c r="D33" i="1"/>
  <c r="F33" i="1" s="1"/>
  <c r="C33" i="1"/>
  <c r="D35" i="1"/>
  <c r="E35" i="1" s="1"/>
  <c r="D37" i="1"/>
  <c r="E37" i="1" s="1"/>
  <c r="D39" i="1"/>
  <c r="E39" i="1" s="1"/>
  <c r="D41" i="1"/>
  <c r="E41" i="1" s="1"/>
  <c r="E51" i="1"/>
  <c r="H51" i="1"/>
  <c r="I51" i="1" s="1"/>
  <c r="D51" i="1"/>
  <c r="G51" i="1"/>
  <c r="F51" i="1"/>
  <c r="C43" i="1"/>
  <c r="D45" i="1"/>
  <c r="E45" i="1" s="1"/>
  <c r="D47" i="1"/>
  <c r="E47" i="1" s="1"/>
  <c r="J50" i="1"/>
  <c r="K50" i="1" s="1"/>
  <c r="F45" i="1" l="1"/>
  <c r="G45" i="1" s="1"/>
  <c r="F39" i="1"/>
  <c r="H39" i="1" s="1"/>
  <c r="G39" i="1"/>
  <c r="J51" i="1"/>
  <c r="K51" i="1"/>
  <c r="G47" i="1"/>
  <c r="F47" i="1"/>
  <c r="G33" i="1"/>
  <c r="I33" i="1" s="1"/>
  <c r="F37" i="1"/>
  <c r="G37" i="1"/>
  <c r="F35" i="1"/>
  <c r="F41" i="1"/>
  <c r="H41" i="1" s="1"/>
  <c r="G41" i="1"/>
  <c r="G35" i="1"/>
  <c r="H33" i="1"/>
  <c r="I44" i="1"/>
  <c r="E31" i="1"/>
  <c r="E48" i="1"/>
  <c r="E46" i="1"/>
  <c r="H49" i="1"/>
  <c r="I49" i="1" s="1"/>
  <c r="J49" i="1" s="1"/>
  <c r="G38" i="1"/>
  <c r="H38" i="1" s="1"/>
  <c r="E36" i="1"/>
  <c r="E34" i="1"/>
  <c r="F34" i="1" s="1"/>
  <c r="H47" i="1"/>
  <c r="D43" i="1"/>
  <c r="J44" i="1"/>
  <c r="K44" i="1" s="1"/>
  <c r="E40" i="1"/>
  <c r="F40" i="1" s="1"/>
  <c r="F32" i="1"/>
  <c r="F42" i="1"/>
  <c r="I38" i="1" l="1"/>
  <c r="K38" i="1" s="1"/>
  <c r="H45" i="1"/>
  <c r="I45" i="1" s="1"/>
  <c r="G34" i="1"/>
  <c r="I34" i="1" s="1"/>
  <c r="I57" i="1" s="1"/>
  <c r="G42" i="1"/>
  <c r="G32" i="1"/>
  <c r="F31" i="1"/>
  <c r="J38" i="1"/>
  <c r="H42" i="1"/>
  <c r="I42" i="1" s="1"/>
  <c r="E43" i="1"/>
  <c r="J58" i="1" s="1"/>
  <c r="I47" i="1"/>
  <c r="J47" i="1" s="1"/>
  <c r="I41" i="1"/>
  <c r="F36" i="1"/>
  <c r="F46" i="1"/>
  <c r="G46" i="1" s="1"/>
  <c r="I39" i="1"/>
  <c r="K39" i="1" s="1"/>
  <c r="G31" i="1"/>
  <c r="H34" i="1"/>
  <c r="K49" i="1"/>
  <c r="H32" i="1"/>
  <c r="I32" i="1" s="1"/>
  <c r="I55" i="1" s="1"/>
  <c r="H37" i="1"/>
  <c r="G40" i="1"/>
  <c r="J41" i="1"/>
  <c r="H35" i="1"/>
  <c r="J33" i="1"/>
  <c r="K33" i="1" s="1"/>
  <c r="J39" i="1"/>
  <c r="F48" i="1"/>
  <c r="I40" i="1"/>
  <c r="K40" i="1" s="1"/>
  <c r="J40" i="1"/>
  <c r="H40" i="1"/>
  <c r="K58" i="1"/>
  <c r="F43" i="1"/>
  <c r="G36" i="1"/>
  <c r="K41" i="1"/>
  <c r="H31" i="1"/>
  <c r="J34" i="1" l="1"/>
  <c r="J57" i="1" s="1"/>
  <c r="J42" i="1"/>
  <c r="J45" i="1"/>
  <c r="K45" i="1" s="1"/>
  <c r="J32" i="1"/>
  <c r="G48" i="1"/>
  <c r="G43" i="1"/>
  <c r="K42" i="1"/>
  <c r="I31" i="1"/>
  <c r="I54" i="1" s="1"/>
  <c r="H36" i="1"/>
  <c r="K34" i="1"/>
  <c r="K57" i="1" s="1"/>
  <c r="K47" i="1"/>
  <c r="I58" i="1"/>
  <c r="I37" i="1"/>
  <c r="J37" i="1" s="1"/>
  <c r="I35" i="1"/>
  <c r="I59" i="1" s="1"/>
  <c r="H54" i="1"/>
  <c r="H57" i="1"/>
  <c r="H46" i="1"/>
  <c r="H59" i="1"/>
  <c r="H60" i="1"/>
  <c r="H58" i="1"/>
  <c r="H48" i="1"/>
  <c r="I48" i="1" s="1"/>
  <c r="J46" i="1" l="1"/>
  <c r="K37" i="1"/>
  <c r="I61" i="1"/>
  <c r="I46" i="1"/>
  <c r="J31" i="1"/>
  <c r="H55" i="1"/>
  <c r="H43" i="1"/>
  <c r="I36" i="1"/>
  <c r="H61" i="1"/>
  <c r="J48" i="1"/>
  <c r="J61" i="1" s="1"/>
  <c r="J35" i="1"/>
  <c r="K32" i="1"/>
  <c r="K55" i="1" s="1"/>
  <c r="J55" i="1"/>
  <c r="I60" i="1" l="1"/>
  <c r="J36" i="1"/>
  <c r="K48" i="1"/>
  <c r="G54" i="1"/>
  <c r="G56" i="1"/>
  <c r="G61" i="1"/>
  <c r="G60" i="1"/>
  <c r="I43" i="1"/>
  <c r="F59" i="1" s="1"/>
  <c r="G57" i="1"/>
  <c r="H56" i="1"/>
  <c r="G55" i="1"/>
  <c r="J43" i="1"/>
  <c r="J56" i="1" s="1"/>
  <c r="G58" i="1"/>
  <c r="G59" i="1"/>
  <c r="F54" i="1"/>
  <c r="K46" i="1"/>
  <c r="K61" i="1"/>
  <c r="J59" i="1"/>
  <c r="K35" i="1"/>
  <c r="K59" i="1" s="1"/>
  <c r="E61" i="1"/>
  <c r="J54" i="1"/>
  <c r="E58" i="1"/>
  <c r="E59" i="1"/>
  <c r="K31" i="1"/>
  <c r="F55" i="1"/>
  <c r="J60" i="1" l="1"/>
  <c r="E54" i="1"/>
  <c r="E56" i="1"/>
  <c r="E60" i="1"/>
  <c r="K36" i="1"/>
  <c r="I56" i="1"/>
  <c r="F61" i="1"/>
  <c r="F58" i="1"/>
  <c r="F57" i="1"/>
  <c r="K54" i="1"/>
  <c r="K43" i="1"/>
  <c r="C59" i="1" s="1"/>
  <c r="C70" i="1" s="1"/>
  <c r="F56" i="1"/>
  <c r="E57" i="1"/>
  <c r="F60" i="1"/>
  <c r="E55" i="1"/>
  <c r="C60" i="1" l="1"/>
  <c r="C71" i="1" s="1"/>
  <c r="C55" i="1"/>
  <c r="C66" i="1" s="1"/>
  <c r="C58" i="1"/>
  <c r="C69" i="1" s="1"/>
  <c r="D61" i="1"/>
  <c r="K60" i="1"/>
  <c r="D57" i="1"/>
  <c r="D58" i="1"/>
  <c r="C57" i="1"/>
  <c r="C68" i="1" s="1"/>
  <c r="D68" i="1" s="1"/>
  <c r="E68" i="1" s="1"/>
  <c r="F68" i="1" s="1"/>
  <c r="G68" i="1" s="1"/>
  <c r="D56" i="1"/>
  <c r="D59" i="1"/>
  <c r="D70" i="1" s="1"/>
  <c r="E70" i="1" s="1"/>
  <c r="F70" i="1" s="1"/>
  <c r="G70" i="1" s="1"/>
  <c r="C61" i="1"/>
  <c r="C72" i="1" s="1"/>
  <c r="D72" i="1" s="1"/>
  <c r="E72" i="1" s="1"/>
  <c r="F72" i="1" s="1"/>
  <c r="G72" i="1" s="1"/>
  <c r="D54" i="1"/>
  <c r="K56" i="1"/>
  <c r="D60" i="1"/>
  <c r="D55" i="1"/>
  <c r="C54" i="1"/>
  <c r="C65" i="1" s="1"/>
  <c r="D65" i="1" s="1"/>
  <c r="E65" i="1" s="1"/>
  <c r="F65" i="1" s="1"/>
  <c r="G65" i="1" s="1"/>
  <c r="C56" i="1"/>
  <c r="C67" i="1" s="1"/>
  <c r="D67" i="1" s="1"/>
  <c r="E67" i="1" s="1"/>
  <c r="F67" i="1" s="1"/>
  <c r="G67" i="1" s="1"/>
  <c r="B84" i="1" l="1"/>
  <c r="C84" i="1" s="1"/>
  <c r="E84" i="1" s="1"/>
  <c r="H70" i="1"/>
  <c r="I70" i="1" s="1"/>
  <c r="J70" i="1" s="1"/>
  <c r="K70" i="1" s="1"/>
  <c r="H72" i="1"/>
  <c r="I72" i="1" s="1"/>
  <c r="J72" i="1" s="1"/>
  <c r="K72" i="1" s="1"/>
  <c r="D69" i="1"/>
  <c r="E69" i="1" s="1"/>
  <c r="F69" i="1" s="1"/>
  <c r="G69" i="1" s="1"/>
  <c r="D66" i="1"/>
  <c r="E66" i="1" s="1"/>
  <c r="F66" i="1" s="1"/>
  <c r="G66" i="1" s="1"/>
  <c r="B81" i="1"/>
  <c r="C81" i="1" s="1"/>
  <c r="E81" i="1" s="1"/>
  <c r="H67" i="1"/>
  <c r="I67" i="1" s="1"/>
  <c r="J67" i="1" s="1"/>
  <c r="K67" i="1" s="1"/>
  <c r="D71" i="1"/>
  <c r="E71" i="1" s="1"/>
  <c r="F71" i="1" s="1"/>
  <c r="G71" i="1" s="1"/>
  <c r="H65" i="1"/>
  <c r="I65" i="1" s="1"/>
  <c r="J65" i="1" s="1"/>
  <c r="K65" i="1" s="1"/>
  <c r="H68" i="1"/>
  <c r="I68" i="1" s="1"/>
  <c r="J68" i="1" s="1"/>
  <c r="K68" i="1" s="1"/>
  <c r="B82" i="1"/>
  <c r="C82" i="1" s="1"/>
  <c r="E82" i="1" s="1"/>
  <c r="B86" i="1" l="1"/>
  <c r="C86" i="1" s="1"/>
  <c r="E86" i="1" s="1"/>
  <c r="B79" i="1"/>
  <c r="C79" i="1" s="1"/>
  <c r="E79" i="1" s="1"/>
  <c r="B80" i="1"/>
  <c r="C80" i="1" s="1"/>
  <c r="E80" i="1" s="1"/>
  <c r="H66" i="1"/>
  <c r="I66" i="1" s="1"/>
  <c r="J66" i="1" s="1"/>
  <c r="K66" i="1" s="1"/>
  <c r="B85" i="1"/>
  <c r="C85" i="1" s="1"/>
  <c r="E85" i="1" s="1"/>
  <c r="H71" i="1"/>
  <c r="I71" i="1" s="1"/>
  <c r="J71" i="1" s="1"/>
  <c r="K71" i="1" s="1"/>
  <c r="B83" i="1"/>
  <c r="C83" i="1" s="1"/>
  <c r="E83" i="1" s="1"/>
  <c r="H69" i="1"/>
  <c r="I69" i="1" s="1"/>
  <c r="J69" i="1" s="1"/>
  <c r="K69" i="1" s="1"/>
</calcChain>
</file>

<file path=xl/sharedStrings.xml><?xml version="1.0" encoding="utf-8"?>
<sst xmlns="http://schemas.openxmlformats.org/spreadsheetml/2006/main" count="107" uniqueCount="44">
  <si>
    <t>Вид продукции</t>
  </si>
  <si>
    <t>Упаковочные материалы</t>
  </si>
  <si>
    <t>Примечание</t>
  </si>
  <si>
    <t>Пр-во, тн.</t>
  </si>
  <si>
    <t>Потреб-ность на заказ, тн.</t>
  </si>
  <si>
    <t>Потребность в сутки, тн.</t>
  </si>
  <si>
    <t>Производство в сутки, тн.</t>
  </si>
  <si>
    <t>Дней на производство</t>
  </si>
  <si>
    <t>Дата начала производства</t>
  </si>
  <si>
    <t>Наименование</t>
  </si>
  <si>
    <t>Норма расхода на 1 тн.</t>
  </si>
  <si>
    <t>Ед.изм.</t>
  </si>
  <si>
    <t>Крахмал в биг-бэгах, 1 тн.</t>
  </si>
  <si>
    <t>Биг-бэг</t>
  </si>
  <si>
    <t>шт.</t>
  </si>
  <si>
    <t>Вкладыш</t>
  </si>
  <si>
    <t>Этикетка</t>
  </si>
  <si>
    <t>Крахмал в крафтовых мешках без этикеток, 1 тн. (40 мешков по 25 кг.)</t>
  </si>
  <si>
    <t>Крафтовый мешок (25 кг.)</t>
  </si>
  <si>
    <t>на тонну</t>
  </si>
  <si>
    <t>Стрейтч-пленка</t>
  </si>
  <si>
    <t>кг.</t>
  </si>
  <si>
    <t>на тонну\поддон</t>
  </si>
  <si>
    <t>Клей</t>
  </si>
  <si>
    <t>Поддон</t>
  </si>
  <si>
    <t>Крахмал в крафтовых мешках с этикеткой, 1 тн. (40 мешков по 25 кг.)</t>
  </si>
  <si>
    <t>Глютен в биг-бэгах, 1 тн.</t>
  </si>
  <si>
    <t>Глютен в крафте, 1 тн. (30 мешков по 35 кг.)</t>
  </si>
  <si>
    <t>Крафтовый мешок (30 кг.)</t>
  </si>
  <si>
    <t>Мезга (корм)</t>
  </si>
  <si>
    <t>5% износ, т.к. бигбэг используется только до склада</t>
  </si>
  <si>
    <t>Зародыш кукурузный</t>
  </si>
  <si>
    <t>ИТОГО</t>
  </si>
  <si>
    <t>Расходы по дням</t>
  </si>
  <si>
    <t>Общий расход по дням</t>
  </si>
  <si>
    <t>Наименование сырья</t>
  </si>
  <si>
    <t>Остатки на складах, тн.</t>
  </si>
  <si>
    <t>Остаток на дату</t>
  </si>
  <si>
    <t>Нехватка сырья</t>
  </si>
  <si>
    <t>Дата поставки - день до окончания сырья</t>
  </si>
  <si>
    <t>День нехватки сырья</t>
  </si>
  <si>
    <t>День поставки</t>
  </si>
  <si>
    <t>Срок поставки</t>
  </si>
  <si>
    <t>День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</si>
</sst>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_ ;[Red]\-0\ 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43" fontId="0" fillId="4" borderId="1" xfId="0" applyNumberFormat="1" applyFill="1" applyBorder="1"/>
    <xf numFmtId="43" fontId="1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16" fontId="1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3" fontId="1" fillId="0" borderId="2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Fill="1" applyBorder="1" applyAlignment="1">
      <alignment vertical="center"/>
    </xf>
    <xf numFmtId="16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6"/>
  <sheetViews>
    <sheetView tabSelected="1" topLeftCell="A10" workbookViewId="0">
      <selection activeCell="C31" sqref="C31"/>
    </sheetView>
  </sheetViews>
  <sheetFormatPr defaultRowHeight="15" outlineLevelCol="1" x14ac:dyDescent="0.25"/>
  <cols>
    <col min="1" max="1" width="26.28515625" customWidth="1"/>
    <col min="2" max="2" width="14" customWidth="1"/>
    <col min="3" max="3" width="14.85546875" customWidth="1" outlineLevel="1"/>
    <col min="4" max="4" width="16.7109375" customWidth="1" outlineLevel="1"/>
    <col min="5" max="5" width="12.7109375" customWidth="1" outlineLevel="1"/>
    <col min="6" max="6" width="16.7109375" customWidth="1" outlineLevel="1"/>
    <col min="7" max="7" width="16.7109375" customWidth="1"/>
    <col min="8" max="8" width="16.7109375" customWidth="1" outlineLevel="1"/>
    <col min="9" max="11" width="16.7109375" customWidth="1"/>
  </cols>
  <sheetData>
    <row r="2" spans="2:13" ht="15" customHeight="1" x14ac:dyDescent="0.25">
      <c r="B2" s="1" t="s">
        <v>0</v>
      </c>
      <c r="C2" s="2" t="s">
        <v>1</v>
      </c>
      <c r="D2" s="2"/>
      <c r="E2" s="2"/>
      <c r="F2" s="3" t="s">
        <v>2</v>
      </c>
      <c r="G2" s="2" t="s">
        <v>3</v>
      </c>
      <c r="H2" s="4" t="s">
        <v>4</v>
      </c>
      <c r="I2" s="4" t="s">
        <v>5</v>
      </c>
      <c r="J2" s="1" t="s">
        <v>6</v>
      </c>
      <c r="K2" s="4" t="s">
        <v>7</v>
      </c>
      <c r="L2" s="4" t="s">
        <v>8</v>
      </c>
      <c r="M2" s="5"/>
    </row>
    <row r="3" spans="2:13" ht="30" x14ac:dyDescent="0.25">
      <c r="B3" s="1"/>
      <c r="C3" s="6" t="s">
        <v>9</v>
      </c>
      <c r="D3" s="6" t="s">
        <v>10</v>
      </c>
      <c r="E3" s="6" t="s">
        <v>11</v>
      </c>
      <c r="F3" s="7"/>
      <c r="G3" s="2"/>
      <c r="H3" s="8"/>
      <c r="I3" s="8"/>
      <c r="J3" s="1"/>
      <c r="K3" s="8"/>
      <c r="L3" s="8" t="s">
        <v>8</v>
      </c>
      <c r="M3" s="5"/>
    </row>
    <row r="4" spans="2:13" ht="12.75" customHeight="1" x14ac:dyDescent="0.25">
      <c r="B4" s="9" t="s">
        <v>12</v>
      </c>
      <c r="C4" s="10" t="s">
        <v>13</v>
      </c>
      <c r="D4" s="11">
        <v>1</v>
      </c>
      <c r="E4" s="11" t="s">
        <v>14</v>
      </c>
      <c r="F4" s="11"/>
      <c r="G4" s="12">
        <v>20</v>
      </c>
      <c r="H4" s="13">
        <f>D4*G4</f>
        <v>20</v>
      </c>
      <c r="I4" s="14">
        <f>D4*J4</f>
        <v>39.6</v>
      </c>
      <c r="J4" s="15">
        <v>39.6</v>
      </c>
      <c r="K4" s="16">
        <f>SUM(G4:G14)/J4</f>
        <v>4.2929292929292924</v>
      </c>
      <c r="L4" s="17">
        <v>42826</v>
      </c>
    </row>
    <row r="5" spans="2:13" ht="12.75" customHeight="1" x14ac:dyDescent="0.25">
      <c r="B5" s="18"/>
      <c r="C5" s="10" t="s">
        <v>15</v>
      </c>
      <c r="D5" s="11">
        <v>1</v>
      </c>
      <c r="E5" s="11" t="s">
        <v>14</v>
      </c>
      <c r="F5" s="11"/>
      <c r="G5" s="12"/>
      <c r="H5" s="13">
        <f>D5*G4</f>
        <v>20</v>
      </c>
      <c r="I5" s="14">
        <f>D5*J4</f>
        <v>39.6</v>
      </c>
      <c r="J5" s="19"/>
      <c r="K5" s="20"/>
      <c r="L5" s="12"/>
    </row>
    <row r="6" spans="2:13" ht="12.75" customHeight="1" x14ac:dyDescent="0.25">
      <c r="B6" s="21"/>
      <c r="C6" s="10" t="s">
        <v>16</v>
      </c>
      <c r="D6" s="11">
        <v>1</v>
      </c>
      <c r="E6" s="11" t="s">
        <v>14</v>
      </c>
      <c r="F6" s="11"/>
      <c r="G6" s="12"/>
      <c r="H6" s="13">
        <f>D6*G4</f>
        <v>20</v>
      </c>
      <c r="I6" s="14">
        <f>D6*J4</f>
        <v>39.6</v>
      </c>
      <c r="J6" s="19"/>
      <c r="K6" s="20"/>
      <c r="L6" s="12"/>
    </row>
    <row r="7" spans="2:13" ht="12.75" customHeight="1" x14ac:dyDescent="0.25">
      <c r="B7" s="9" t="s">
        <v>17</v>
      </c>
      <c r="C7" s="10" t="s">
        <v>18</v>
      </c>
      <c r="D7" s="11">
        <v>25</v>
      </c>
      <c r="E7" s="11" t="s">
        <v>14</v>
      </c>
      <c r="F7" s="11" t="s">
        <v>19</v>
      </c>
      <c r="G7" s="22">
        <v>50</v>
      </c>
      <c r="H7" s="13">
        <f>D7*G7</f>
        <v>1250</v>
      </c>
      <c r="I7" s="14">
        <f>D7*J4</f>
        <v>990</v>
      </c>
      <c r="J7" s="19"/>
      <c r="K7" s="20"/>
      <c r="L7" s="23">
        <v>42827</v>
      </c>
    </row>
    <row r="8" spans="2:13" ht="12.75" customHeight="1" x14ac:dyDescent="0.25">
      <c r="B8" s="18"/>
      <c r="C8" s="10" t="s">
        <v>20</v>
      </c>
      <c r="D8" s="11">
        <v>0.9</v>
      </c>
      <c r="E8" s="11" t="s">
        <v>21</v>
      </c>
      <c r="F8" s="11" t="s">
        <v>22</v>
      </c>
      <c r="G8" s="24"/>
      <c r="H8" s="13">
        <f>D8*G7</f>
        <v>45</v>
      </c>
      <c r="I8" s="14">
        <f>D8*J4</f>
        <v>35.64</v>
      </c>
      <c r="J8" s="19"/>
      <c r="K8" s="20"/>
      <c r="L8" s="24"/>
    </row>
    <row r="9" spans="2:13" ht="12.75" customHeight="1" x14ac:dyDescent="0.25">
      <c r="B9" s="18"/>
      <c r="C9" s="10" t="s">
        <v>23</v>
      </c>
      <c r="D9" s="11">
        <v>0.1</v>
      </c>
      <c r="E9" s="11" t="s">
        <v>21</v>
      </c>
      <c r="F9" s="11"/>
      <c r="G9" s="24"/>
      <c r="H9" s="13">
        <f>D9*G7</f>
        <v>5</v>
      </c>
      <c r="I9" s="14">
        <f>D9*J4</f>
        <v>3.9600000000000004</v>
      </c>
      <c r="J9" s="19"/>
      <c r="K9" s="20"/>
      <c r="L9" s="24"/>
    </row>
    <row r="10" spans="2:13" ht="12.75" customHeight="1" x14ac:dyDescent="0.25">
      <c r="B10" s="21"/>
      <c r="C10" s="10" t="s">
        <v>24</v>
      </c>
      <c r="D10" s="11">
        <v>1</v>
      </c>
      <c r="E10" s="11" t="s">
        <v>14</v>
      </c>
      <c r="F10" s="11"/>
      <c r="G10" s="25"/>
      <c r="H10" s="13">
        <f>D10*G7</f>
        <v>50</v>
      </c>
      <c r="I10" s="14">
        <f>D10*J4</f>
        <v>39.6</v>
      </c>
      <c r="J10" s="19"/>
      <c r="K10" s="20"/>
      <c r="L10" s="25"/>
    </row>
    <row r="11" spans="2:13" ht="12.75" customHeight="1" x14ac:dyDescent="0.25">
      <c r="B11" s="9" t="s">
        <v>25</v>
      </c>
      <c r="C11" s="10" t="s">
        <v>18</v>
      </c>
      <c r="D11" s="11">
        <v>25</v>
      </c>
      <c r="E11" s="11" t="s">
        <v>14</v>
      </c>
      <c r="F11" s="11" t="s">
        <v>19</v>
      </c>
      <c r="G11" s="12">
        <v>100</v>
      </c>
      <c r="H11" s="13">
        <f>D11*G11</f>
        <v>2500</v>
      </c>
      <c r="I11" s="14">
        <f>D11*J4</f>
        <v>990</v>
      </c>
      <c r="J11" s="19"/>
      <c r="K11" s="20"/>
      <c r="L11" s="17">
        <v>42828</v>
      </c>
    </row>
    <row r="12" spans="2:13" ht="12.75" customHeight="1" x14ac:dyDescent="0.25">
      <c r="B12" s="18"/>
      <c r="C12" s="10" t="s">
        <v>20</v>
      </c>
      <c r="D12" s="11">
        <v>0.9</v>
      </c>
      <c r="E12" s="11" t="s">
        <v>21</v>
      </c>
      <c r="F12" s="11" t="s">
        <v>22</v>
      </c>
      <c r="G12" s="12"/>
      <c r="H12" s="13">
        <f>D12*G11</f>
        <v>90</v>
      </c>
      <c r="I12" s="14">
        <f>D12*J4</f>
        <v>35.64</v>
      </c>
      <c r="J12" s="19"/>
      <c r="K12" s="20"/>
      <c r="L12" s="12"/>
    </row>
    <row r="13" spans="2:13" ht="12.75" customHeight="1" x14ac:dyDescent="0.25">
      <c r="B13" s="18"/>
      <c r="C13" s="10" t="s">
        <v>23</v>
      </c>
      <c r="D13" s="11">
        <v>0.1</v>
      </c>
      <c r="E13" s="11" t="s">
        <v>21</v>
      </c>
      <c r="F13" s="11"/>
      <c r="G13" s="12"/>
      <c r="H13" s="13">
        <f>D13*G11</f>
        <v>10</v>
      </c>
      <c r="I13" s="14">
        <f>D13*J4</f>
        <v>3.9600000000000004</v>
      </c>
      <c r="J13" s="19"/>
      <c r="K13" s="20"/>
      <c r="L13" s="12"/>
    </row>
    <row r="14" spans="2:13" ht="12.75" customHeight="1" x14ac:dyDescent="0.25">
      <c r="B14" s="21"/>
      <c r="C14" s="10" t="s">
        <v>16</v>
      </c>
      <c r="D14" s="11">
        <v>25</v>
      </c>
      <c r="E14" s="11" t="s">
        <v>14</v>
      </c>
      <c r="F14" s="11"/>
      <c r="G14" s="12"/>
      <c r="H14" s="13">
        <f>D14*G11</f>
        <v>2500</v>
      </c>
      <c r="I14" s="14">
        <f>D14*J4</f>
        <v>990</v>
      </c>
      <c r="J14" s="19"/>
      <c r="K14" s="26"/>
      <c r="L14" s="12"/>
    </row>
    <row r="15" spans="2:13" ht="12.75" customHeight="1" x14ac:dyDescent="0.25">
      <c r="B15" s="9" t="s">
        <v>26</v>
      </c>
      <c r="C15" s="10" t="s">
        <v>13</v>
      </c>
      <c r="D15" s="11">
        <v>1</v>
      </c>
      <c r="E15" s="11" t="s">
        <v>14</v>
      </c>
      <c r="F15" s="10"/>
      <c r="G15" s="12">
        <v>10</v>
      </c>
      <c r="H15" s="13">
        <f>D15*G15</f>
        <v>10</v>
      </c>
      <c r="I15" s="14">
        <f>D15*J15</f>
        <v>3</v>
      </c>
      <c r="J15" s="15">
        <v>3</v>
      </c>
      <c r="K15" s="16">
        <f>SUM(G15:G21)/J15</f>
        <v>10</v>
      </c>
      <c r="L15" s="17">
        <v>42826</v>
      </c>
    </row>
    <row r="16" spans="2:13" ht="12.75" customHeight="1" x14ac:dyDescent="0.25">
      <c r="B16" s="21"/>
      <c r="C16" s="10" t="s">
        <v>16</v>
      </c>
      <c r="D16" s="11">
        <v>1</v>
      </c>
      <c r="E16" s="11" t="s">
        <v>14</v>
      </c>
      <c r="F16" s="10"/>
      <c r="G16" s="12"/>
      <c r="H16" s="13">
        <f>D16*G15</f>
        <v>10</v>
      </c>
      <c r="I16" s="14">
        <f>D16*J15</f>
        <v>3</v>
      </c>
      <c r="J16" s="19"/>
      <c r="K16" s="20"/>
      <c r="L16" s="12"/>
    </row>
    <row r="17" spans="2:12" ht="12.75" customHeight="1" x14ac:dyDescent="0.25">
      <c r="B17" s="27" t="s">
        <v>27</v>
      </c>
      <c r="C17" s="10" t="s">
        <v>28</v>
      </c>
      <c r="D17" s="11">
        <v>30</v>
      </c>
      <c r="E17" s="11" t="s">
        <v>14</v>
      </c>
      <c r="F17" s="11" t="s">
        <v>19</v>
      </c>
      <c r="G17" s="22">
        <v>20</v>
      </c>
      <c r="H17" s="13">
        <f>D17*G17</f>
        <v>600</v>
      </c>
      <c r="I17" s="14">
        <f>D17*J15</f>
        <v>90</v>
      </c>
      <c r="J17" s="19"/>
      <c r="K17" s="20"/>
      <c r="L17" s="23">
        <v>42829</v>
      </c>
    </row>
    <row r="18" spans="2:12" ht="12.75" customHeight="1" x14ac:dyDescent="0.25">
      <c r="B18" s="28"/>
      <c r="C18" s="10" t="s">
        <v>20</v>
      </c>
      <c r="D18" s="11">
        <v>0.9</v>
      </c>
      <c r="E18" s="11" t="s">
        <v>21</v>
      </c>
      <c r="F18" s="11" t="s">
        <v>22</v>
      </c>
      <c r="G18" s="24"/>
      <c r="H18" s="13">
        <f>D18*G17</f>
        <v>18</v>
      </c>
      <c r="I18" s="14">
        <f>D18*J15</f>
        <v>2.7</v>
      </c>
      <c r="J18" s="19"/>
      <c r="K18" s="20"/>
      <c r="L18" s="24"/>
    </row>
    <row r="19" spans="2:12" ht="12.75" customHeight="1" x14ac:dyDescent="0.25">
      <c r="B19" s="28"/>
      <c r="C19" s="10" t="s">
        <v>23</v>
      </c>
      <c r="D19" s="11">
        <v>0.1</v>
      </c>
      <c r="E19" s="11" t="s">
        <v>21</v>
      </c>
      <c r="F19" s="11"/>
      <c r="G19" s="24"/>
      <c r="H19" s="13">
        <f>D19*G17</f>
        <v>2</v>
      </c>
      <c r="I19" s="14">
        <f>D19*J15</f>
        <v>0.30000000000000004</v>
      </c>
      <c r="J19" s="19"/>
      <c r="K19" s="20"/>
      <c r="L19" s="24"/>
    </row>
    <row r="20" spans="2:12" ht="12.75" customHeight="1" x14ac:dyDescent="0.25">
      <c r="B20" s="28"/>
      <c r="C20" s="10" t="s">
        <v>16</v>
      </c>
      <c r="D20" s="11">
        <v>30</v>
      </c>
      <c r="E20" s="11" t="s">
        <v>14</v>
      </c>
      <c r="F20" s="11"/>
      <c r="G20" s="24"/>
      <c r="H20" s="13">
        <f>D20*G17</f>
        <v>600</v>
      </c>
      <c r="I20" s="14">
        <f>D20*J15</f>
        <v>90</v>
      </c>
      <c r="J20" s="19"/>
      <c r="K20" s="20"/>
      <c r="L20" s="24"/>
    </row>
    <row r="21" spans="2:12" ht="12.75" customHeight="1" x14ac:dyDescent="0.25">
      <c r="B21" s="29"/>
      <c r="C21" s="10" t="s">
        <v>24</v>
      </c>
      <c r="D21" s="11">
        <v>1</v>
      </c>
      <c r="E21" s="11" t="s">
        <v>14</v>
      </c>
      <c r="F21" s="11"/>
      <c r="G21" s="25"/>
      <c r="H21" s="13">
        <f>D21*G17</f>
        <v>20</v>
      </c>
      <c r="I21" s="14">
        <f>D21*J15</f>
        <v>3</v>
      </c>
      <c r="J21" s="19"/>
      <c r="K21" s="26"/>
      <c r="L21" s="25"/>
    </row>
    <row r="22" spans="2:12" ht="12.75" customHeight="1" x14ac:dyDescent="0.25">
      <c r="B22" s="30" t="s">
        <v>29</v>
      </c>
      <c r="C22" s="10" t="s">
        <v>13</v>
      </c>
      <c r="D22" s="11">
        <f>1*5%</f>
        <v>0.05</v>
      </c>
      <c r="E22" s="11" t="s">
        <v>14</v>
      </c>
      <c r="F22" s="30" t="s">
        <v>30</v>
      </c>
      <c r="G22" s="31">
        <v>20</v>
      </c>
      <c r="H22" s="13">
        <f>D22*G22</f>
        <v>1</v>
      </c>
      <c r="I22" s="14">
        <f>D22*J15</f>
        <v>0.15000000000000002</v>
      </c>
      <c r="J22" s="32">
        <v>7.1999999999999993</v>
      </c>
      <c r="K22" s="33">
        <f>G22/J22</f>
        <v>2.7777777777777781</v>
      </c>
      <c r="L22" s="34">
        <v>42830</v>
      </c>
    </row>
    <row r="23" spans="2:12" ht="12.75" customHeight="1" x14ac:dyDescent="0.25">
      <c r="B23" s="9" t="s">
        <v>31</v>
      </c>
      <c r="C23" s="10" t="s">
        <v>13</v>
      </c>
      <c r="D23" s="11">
        <v>1</v>
      </c>
      <c r="E23" s="11" t="s">
        <v>14</v>
      </c>
      <c r="F23" s="10"/>
      <c r="G23" s="12">
        <v>35</v>
      </c>
      <c r="H23" s="13">
        <f>D23*G23</f>
        <v>35</v>
      </c>
      <c r="I23" s="14">
        <f>D23*J15</f>
        <v>3</v>
      </c>
      <c r="J23" s="15">
        <v>3.5999999999999996</v>
      </c>
      <c r="K23" s="16">
        <f>G23/J23</f>
        <v>9.7222222222222232</v>
      </c>
      <c r="L23" s="17">
        <v>42833</v>
      </c>
    </row>
    <row r="24" spans="2:12" ht="12.75" customHeight="1" x14ac:dyDescent="0.25">
      <c r="B24" s="21"/>
      <c r="C24" s="10" t="s">
        <v>16</v>
      </c>
      <c r="D24" s="11">
        <v>1</v>
      </c>
      <c r="E24" s="11" t="s">
        <v>14</v>
      </c>
      <c r="F24" s="10"/>
      <c r="G24" s="12"/>
      <c r="H24" s="13">
        <f>D24*G23</f>
        <v>35</v>
      </c>
      <c r="I24" s="14">
        <f>D24*J15</f>
        <v>3</v>
      </c>
      <c r="J24" s="19"/>
      <c r="K24" s="26"/>
      <c r="L24" s="12"/>
    </row>
    <row r="25" spans="2:12" ht="12.75" customHeight="1" x14ac:dyDescent="0.25">
      <c r="B25" s="35" t="s">
        <v>32</v>
      </c>
      <c r="C25" s="10"/>
      <c r="D25" s="11"/>
      <c r="E25" s="11"/>
      <c r="F25" s="10"/>
      <c r="G25" s="31">
        <f>SUM(G4:G24)</f>
        <v>255</v>
      </c>
      <c r="H25" s="31">
        <f t="shared" ref="H25:J25" si="0">SUM(H4:H24)</f>
        <v>7841</v>
      </c>
      <c r="I25" s="31"/>
      <c r="J25" s="36">
        <f t="shared" si="0"/>
        <v>53.4</v>
      </c>
      <c r="K25" s="37"/>
      <c r="L25" s="31"/>
    </row>
    <row r="26" spans="2:12" ht="12.75" customHeight="1" x14ac:dyDescent="0.25"/>
    <row r="28" spans="2:12" x14ac:dyDescent="0.25">
      <c r="B28" s="38"/>
    </row>
    <row r="29" spans="2:12" x14ac:dyDescent="0.25">
      <c r="C29" s="38" t="s">
        <v>33</v>
      </c>
    </row>
    <row r="30" spans="2:12" x14ac:dyDescent="0.25">
      <c r="B30" s="39" t="s">
        <v>9</v>
      </c>
      <c r="C30" s="40">
        <v>42826</v>
      </c>
      <c r="D30" s="40">
        <v>42827</v>
      </c>
      <c r="E30" s="40">
        <v>42828</v>
      </c>
      <c r="F30" s="40">
        <v>42829</v>
      </c>
      <c r="G30" s="40">
        <v>42830</v>
      </c>
      <c r="H30" s="40">
        <v>42831</v>
      </c>
      <c r="I30" s="40">
        <v>42832</v>
      </c>
      <c r="J30" s="40">
        <v>42833</v>
      </c>
      <c r="K30" s="40">
        <v>42834</v>
      </c>
    </row>
    <row r="31" spans="2:12" x14ac:dyDescent="0.25">
      <c r="B31" s="41" t="str">
        <f>C4</f>
        <v>Биг-бэг</v>
      </c>
      <c r="C31" s="54">
        <f>IF(C$30&gt;=$L4,$H4,0)</f>
        <v>20</v>
      </c>
      <c r="D31" s="54">
        <f>IF(D$30&gt;=$L4,$H4-C31,0)</f>
        <v>0</v>
      </c>
      <c r="E31" s="54">
        <f>IF(E$30&gt;=$L4,$H4-SUM(C31:D31),0)</f>
        <v>0</v>
      </c>
      <c r="F31" s="54">
        <f>IF(F$30&gt;=$L4,$H4-SUM(C31:E31),0)</f>
        <v>0</v>
      </c>
      <c r="G31" s="54">
        <f>IF(G$30&gt;=$L4,$H4-SUM(C31:F31),0)</f>
        <v>0</v>
      </c>
      <c r="H31" s="54">
        <f>IF(H$30&gt;=$L4,$H4-SUM(C31:G31),0)</f>
        <v>0</v>
      </c>
      <c r="I31" s="54">
        <f>IF(I$30&gt;=$L4,$H4-SUM(C31:H31),0)</f>
        <v>0</v>
      </c>
      <c r="J31" s="54">
        <f>IF(J$30&gt;=$L4,$H4-SUM(C31:I31),0)</f>
        <v>0</v>
      </c>
      <c r="K31" s="54">
        <f>IF(K$30&gt;=$L4,$H4-SUM(C31:J31),0)</f>
        <v>0</v>
      </c>
    </row>
    <row r="32" spans="2:12" x14ac:dyDescent="0.25">
      <c r="B32" s="41" t="str">
        <f t="shared" ref="B32:B51" si="1">C5</f>
        <v>Вкладыш</v>
      </c>
      <c r="C32" s="54">
        <f>IF(C$30&gt;=$L5,$H5,0)</f>
        <v>20</v>
      </c>
      <c r="D32" s="54">
        <f>IF(D$30&gt;=$L5,$H5-C32,0)</f>
        <v>0</v>
      </c>
      <c r="E32" s="54">
        <f>IF(E$30&gt;=$L5,$H5-SUM(C32:D32),0)</f>
        <v>0</v>
      </c>
      <c r="F32" s="54">
        <f>IF(F$30&gt;=$L5,$H5-SUM(C32:E32),0)</f>
        <v>0</v>
      </c>
      <c r="G32" s="54">
        <f>IF(G$30&gt;=$L5,$H5-SUM(C32:F32),0)</f>
        <v>0</v>
      </c>
      <c r="H32" s="54">
        <f>IF(H$30&gt;=$L5,$H5-SUM(C32:G32),0)</f>
        <v>0</v>
      </c>
      <c r="I32" s="54">
        <f>IF(I$30&gt;=$L5,$H5-SUM(C32:H32),0)</f>
        <v>0</v>
      </c>
      <c r="J32" s="54">
        <f>IF(J$30&gt;=$L5,$H5-SUM(C32:I32),0)</f>
        <v>0</v>
      </c>
      <c r="K32" s="54">
        <f>IF(K$30&gt;=$L5,$H5-SUM(C32:J32),0)</f>
        <v>0</v>
      </c>
    </row>
    <row r="33" spans="2:11" x14ac:dyDescent="0.25">
      <c r="B33" s="41" t="str">
        <f t="shared" si="1"/>
        <v>Этикетка</v>
      </c>
      <c r="C33" s="54">
        <f>IF(C$30&gt;=$L4,$H6,0)</f>
        <v>20</v>
      </c>
      <c r="D33" s="54">
        <f>IF(D$30&gt;=$L6,$H6-C33,0)</f>
        <v>0</v>
      </c>
      <c r="E33" s="54">
        <f>IF(E$30&gt;=$L6,$H6-SUM(C33:D33),0)</f>
        <v>0</v>
      </c>
      <c r="F33" s="54">
        <f>IF(F$30&gt;=$L6,$H6-SUM(C33:E33),0)</f>
        <v>0</v>
      </c>
      <c r="G33" s="54">
        <f>IF(G$30&gt;=$L6,$H6-SUM(C33:F33),0)</f>
        <v>0</v>
      </c>
      <c r="H33" s="54">
        <f>IF(H$30&gt;=$L6,$H6-SUM(C33:G33),0)</f>
        <v>0</v>
      </c>
      <c r="I33" s="54">
        <f>IF(I$30&gt;=$L6,$H6-SUM(C33:H33),0)</f>
        <v>0</v>
      </c>
      <c r="J33" s="54">
        <f>IF(J$30&gt;=$L6,$H6-SUM(C33:I33),0)</f>
        <v>0</v>
      </c>
      <c r="K33" s="54">
        <f>IF(K$30&gt;=$L6,$H6-SUM(C33:J33),0)</f>
        <v>0</v>
      </c>
    </row>
    <row r="34" spans="2:11" x14ac:dyDescent="0.25">
      <c r="B34" s="41" t="str">
        <f t="shared" si="1"/>
        <v>Крафтовый мешок (25 кг.)</v>
      </c>
      <c r="C34" s="54">
        <f>IF(C$30&gt;=$L7,$H7,0)</f>
        <v>0</v>
      </c>
      <c r="D34" s="54">
        <f>IF(D$30&gt;=$L7,$H7-C34,0)</f>
        <v>1250</v>
      </c>
      <c r="E34" s="54">
        <f>IF(E$30&gt;=$L7,$H7-SUM(C34:D34),0)</f>
        <v>0</v>
      </c>
      <c r="F34" s="54">
        <f>IF(F$30&gt;=$L7,$H7-SUM(C34:E34),0)</f>
        <v>0</v>
      </c>
      <c r="G34" s="54">
        <f>IF(G$30&gt;=$L7,$H7-SUM(C34:F34),0)</f>
        <v>0</v>
      </c>
      <c r="H34" s="54">
        <f>IF(H$30&gt;=$L7,$H7-SUM(C34:G34),0)</f>
        <v>0</v>
      </c>
      <c r="I34" s="54">
        <f>IF(I$30&gt;=$L7,$H7-SUM(C34:H34),0)</f>
        <v>0</v>
      </c>
      <c r="J34" s="54">
        <f>IF(J$30&gt;=$L7,$H7-SUM(C34:I34),0)</f>
        <v>0</v>
      </c>
      <c r="K34" s="54">
        <f>IF(K$30&gt;=$L7,$H7-SUM(C34:J34),0)</f>
        <v>0</v>
      </c>
    </row>
    <row r="35" spans="2:11" x14ac:dyDescent="0.25">
      <c r="B35" s="41" t="str">
        <f t="shared" si="1"/>
        <v>Стрейтч-пленка</v>
      </c>
      <c r="C35" s="54">
        <f>IF(C$30&gt;=$L7,$H8,0)</f>
        <v>0</v>
      </c>
      <c r="D35" s="54">
        <f>IF(D$30&gt;=$L8,$H8-C35,0)</f>
        <v>45</v>
      </c>
      <c r="E35" s="54">
        <f>IF(E$30&gt;=$L8,$H8-SUM(C35:D35),0)</f>
        <v>0</v>
      </c>
      <c r="F35" s="54">
        <f>IF(F$30&gt;=$L8,$H8-SUM(C35:E35),0)</f>
        <v>0</v>
      </c>
      <c r="G35" s="54">
        <f>IF(G$30&gt;=$L8,$H8-SUM(C35:F35),0)</f>
        <v>0</v>
      </c>
      <c r="H35" s="54">
        <f>IF(H$30&gt;=$L8,$H8-SUM(C35:G35),0)</f>
        <v>0</v>
      </c>
      <c r="I35" s="54">
        <f>IF(I$30&gt;=$L8,$H8-SUM(C35:H35),0)</f>
        <v>0</v>
      </c>
      <c r="J35" s="54">
        <f>IF(J$30&gt;=$L8,$H8-SUM(C35:I35),0)</f>
        <v>0</v>
      </c>
      <c r="K35" s="54">
        <f>IF(K$30&gt;=$L8,$H8-SUM(C35:J35),0)</f>
        <v>0</v>
      </c>
    </row>
    <row r="36" spans="2:11" x14ac:dyDescent="0.25">
      <c r="B36" s="41" t="str">
        <f t="shared" si="1"/>
        <v>Клей</v>
      </c>
      <c r="C36" s="54">
        <f>IF(C$30&gt;=$L7,$H9,0)</f>
        <v>0</v>
      </c>
      <c r="D36" s="54">
        <f>IF(D$30&gt;=$L9,$H9-C36,0)</f>
        <v>5</v>
      </c>
      <c r="E36" s="54">
        <f>IF(E$30&gt;=$L9,$H9-SUM(C36:D36),0)</f>
        <v>0</v>
      </c>
      <c r="F36" s="54">
        <f>IF(F$30&gt;=$L9,$H9-SUM(C36:E36),0)</f>
        <v>0</v>
      </c>
      <c r="G36" s="54">
        <f>IF(G$30&gt;=$L9,$H9-SUM(C36:F36),0)</f>
        <v>0</v>
      </c>
      <c r="H36" s="54">
        <f>IF(H$30&gt;=$L9,$H9-SUM(C36:G36),0)</f>
        <v>0</v>
      </c>
      <c r="I36" s="54">
        <f>IF(I$30&gt;=$L9,$H9-SUM(C36:H36),0)</f>
        <v>0</v>
      </c>
      <c r="J36" s="54">
        <f>IF(J$30&gt;=$L9,$H9-SUM(C36:I36),0)</f>
        <v>0</v>
      </c>
      <c r="K36" s="54">
        <f>IF(K$30&gt;=$L9,$H9-SUM(C36:J36),0)</f>
        <v>0</v>
      </c>
    </row>
    <row r="37" spans="2:11" x14ac:dyDescent="0.25">
      <c r="B37" s="41" t="str">
        <f t="shared" si="1"/>
        <v>Поддон</v>
      </c>
      <c r="C37" s="54">
        <f>IF(C$30&gt;=$L7,$H10,0)</f>
        <v>0</v>
      </c>
      <c r="D37" s="54">
        <f>IF(D$30&gt;=$L10,$H10-C37,0)</f>
        <v>50</v>
      </c>
      <c r="E37" s="54">
        <f>IF(E$30&gt;=$L10,$H10-SUM(C37:D37),0)</f>
        <v>0</v>
      </c>
      <c r="F37" s="54">
        <f>IF(F$30&gt;=$L10,$H10-SUM(C37:E37),0)</f>
        <v>0</v>
      </c>
      <c r="G37" s="54">
        <f>IF(G$30&gt;=$L10,$H10-SUM(C37:F37),0)</f>
        <v>0</v>
      </c>
      <c r="H37" s="54">
        <f>IF(H$30&gt;=$L10,$H10-SUM(C37:G37),0)</f>
        <v>0</v>
      </c>
      <c r="I37" s="54">
        <f>IF(I$30&gt;=$L10,$H10-SUM(C37:H37),0)</f>
        <v>0</v>
      </c>
      <c r="J37" s="54">
        <f>IF(J$30&gt;=$L10,$H10-SUM(C37:I37),0)</f>
        <v>0</v>
      </c>
      <c r="K37" s="54">
        <f>IF(K$30&gt;=$L10,$H10-SUM(C37:J37),0)</f>
        <v>0</v>
      </c>
    </row>
    <row r="38" spans="2:11" x14ac:dyDescent="0.25">
      <c r="B38" s="41" t="str">
        <f t="shared" si="1"/>
        <v>Крафтовый мешок (25 кг.)</v>
      </c>
      <c r="C38" s="54">
        <f>IF(C$30&gt;=$L11,$H11,0)</f>
        <v>0</v>
      </c>
      <c r="D38" s="54">
        <f>IF(D$30&gt;=$L11,$H11-C38,0)</f>
        <v>0</v>
      </c>
      <c r="E38" s="54">
        <f>IF(E$30&gt;=$L11,$H11-SUM(C38:D38),0)</f>
        <v>2500</v>
      </c>
      <c r="F38" s="54">
        <f>IF(F$30&gt;=$L11,$H11-SUM(C38:E38),0)</f>
        <v>0</v>
      </c>
      <c r="G38" s="54">
        <f>IF(G$30&gt;=$L11,$H11-SUM(C38:F38),0)</f>
        <v>0</v>
      </c>
      <c r="H38" s="54">
        <f>IF(H$30&gt;=$L11,$H11-SUM(C38:G38),0)</f>
        <v>0</v>
      </c>
      <c r="I38" s="54">
        <f>IF(I$30&gt;=$L11,$H11-SUM(C38:H38),0)</f>
        <v>0</v>
      </c>
      <c r="J38" s="54">
        <f>IF(J$30&gt;=$L11,$H11-SUM(C38:I38),0)</f>
        <v>0</v>
      </c>
      <c r="K38" s="54">
        <f>IF(K$30&gt;=$L11,$H11-SUM(C38:J38),0)</f>
        <v>0</v>
      </c>
    </row>
    <row r="39" spans="2:11" x14ac:dyDescent="0.25">
      <c r="B39" s="41" t="str">
        <f t="shared" si="1"/>
        <v>Стрейтч-пленка</v>
      </c>
      <c r="C39" s="54">
        <f>IF(C$30&gt;=$L7,$H12,0)</f>
        <v>0</v>
      </c>
      <c r="D39" s="54">
        <f>IF(D$30&gt;=$L12,$H12-C39,0)</f>
        <v>90</v>
      </c>
      <c r="E39" s="54">
        <f>IF(E$30&gt;=$L12,$H12-SUM(C39:D39),0)</f>
        <v>0</v>
      </c>
      <c r="F39" s="54">
        <f>IF(F$30&gt;=$L12,$H12-SUM(C39:E39),0)</f>
        <v>0</v>
      </c>
      <c r="G39" s="54">
        <f>IF(G$30&gt;=$L12,$H12-SUM(C39:F39),0)</f>
        <v>0</v>
      </c>
      <c r="H39" s="54">
        <f>IF(H$30&gt;=$L12,$H12-SUM(C39:G39),0)</f>
        <v>0</v>
      </c>
      <c r="I39" s="54">
        <f>IF(I$30&gt;=$L12,$H12-SUM(C39:H39),0)</f>
        <v>0</v>
      </c>
      <c r="J39" s="54">
        <f>IF(J$30&gt;=$L12,$H12-SUM(C39:I39),0)</f>
        <v>0</v>
      </c>
      <c r="K39" s="54">
        <f>IF(K$30&gt;=$L12,$H12-SUM(C39:J39),0)</f>
        <v>0</v>
      </c>
    </row>
    <row r="40" spans="2:11" x14ac:dyDescent="0.25">
      <c r="B40" s="41" t="str">
        <f t="shared" si="1"/>
        <v>Клей</v>
      </c>
      <c r="C40" s="54">
        <f>IF(C$30&gt;=$L11,$H13,0)</f>
        <v>0</v>
      </c>
      <c r="D40" s="54">
        <f>IF(D$30&gt;=$L13,$H13-C40,0)</f>
        <v>10</v>
      </c>
      <c r="E40" s="54">
        <f>IF(E$30&gt;=$L13,$H13-SUM(C40:D40),0)</f>
        <v>0</v>
      </c>
      <c r="F40" s="54">
        <f>IF(F$30&gt;=$L13,$H13-SUM(C40:E40),0)</f>
        <v>0</v>
      </c>
      <c r="G40" s="54">
        <f>IF(G$30&gt;=$L13,$H13-SUM(C40:F40),0)</f>
        <v>0</v>
      </c>
      <c r="H40" s="54">
        <f>IF(H$30&gt;=$L13,$H13-SUM(C40:G40),0)</f>
        <v>0</v>
      </c>
      <c r="I40" s="54">
        <f>IF(I$30&gt;=$L13,$H13-SUM(C40:H40),0)</f>
        <v>0</v>
      </c>
      <c r="J40" s="54">
        <f>IF(J$30&gt;=$L13,$H13-SUM(C40:I40),0)</f>
        <v>0</v>
      </c>
      <c r="K40" s="54">
        <f>IF(K$30&gt;=$L13,$H13-SUM(C40:J40),0)</f>
        <v>0</v>
      </c>
    </row>
    <row r="41" spans="2:11" x14ac:dyDescent="0.25">
      <c r="B41" s="41" t="str">
        <f t="shared" si="1"/>
        <v>Этикетка</v>
      </c>
      <c r="C41" s="54">
        <f>IF(C$30&gt;=$L11,$H14,0)</f>
        <v>0</v>
      </c>
      <c r="D41" s="54">
        <f>IF(D$30&gt;=$L14,$H14-C41,0)</f>
        <v>2500</v>
      </c>
      <c r="E41" s="54">
        <f>IF(E$30&gt;=$L14,$H14-SUM(C41:D41),0)</f>
        <v>0</v>
      </c>
      <c r="F41" s="54">
        <f>IF(F$30&gt;=$L14,$H14-SUM(C41:E41),0)</f>
        <v>0</v>
      </c>
      <c r="G41" s="54">
        <f>IF(G$30&gt;=$L14,$H14-SUM(C41:F41),0)</f>
        <v>0</v>
      </c>
      <c r="H41" s="54">
        <f>IF(H$30&gt;=$L14,$H14-SUM(C41:G41),0)</f>
        <v>0</v>
      </c>
      <c r="I41" s="54">
        <f>IF(I$30&gt;=$L14,$H14-SUM(C41:H41),0)</f>
        <v>0</v>
      </c>
      <c r="J41" s="54">
        <f>IF(J$30&gt;=$L14,$H14-SUM(C41:I41),0)</f>
        <v>0</v>
      </c>
      <c r="K41" s="54">
        <f>IF(K$30&gt;=$L14,$H14-SUM(C41:J41),0)</f>
        <v>0</v>
      </c>
    </row>
    <row r="42" spans="2:11" x14ac:dyDescent="0.25">
      <c r="B42" s="41" t="str">
        <f t="shared" si="1"/>
        <v>Биг-бэг</v>
      </c>
      <c r="C42" s="54">
        <f>IF(C$30&gt;=$L15,$H15,0)</f>
        <v>10</v>
      </c>
      <c r="D42" s="54">
        <f>IF(D$30&gt;=$L15,$H15-C42,0)</f>
        <v>0</v>
      </c>
      <c r="E42" s="54">
        <f>IF(E$30&gt;=$L15,$H15-SUM(C42:D42),0)</f>
        <v>0</v>
      </c>
      <c r="F42" s="54">
        <f>IF(F$30&gt;=$L15,$H15-SUM(C42:E42),0)</f>
        <v>0</v>
      </c>
      <c r="G42" s="54">
        <f>IF(G$30&gt;=$L15,$H15-SUM(C42:F42),0)</f>
        <v>0</v>
      </c>
      <c r="H42" s="54">
        <f>IF(H$30&gt;=$L15,$H15-SUM(C42:G42),0)</f>
        <v>0</v>
      </c>
      <c r="I42" s="54">
        <f>IF(I$30&gt;=$L15,$H15-SUM(C42:H42),0)</f>
        <v>0</v>
      </c>
      <c r="J42" s="54">
        <f>IF(J$30&gt;=$L15,$H15-SUM(C42:I42),0)</f>
        <v>0</v>
      </c>
      <c r="K42" s="54">
        <f>IF(K$30&gt;=$L15,$H15-SUM(C42:J42),0)</f>
        <v>0</v>
      </c>
    </row>
    <row r="43" spans="2:11" x14ac:dyDescent="0.25">
      <c r="B43" s="41" t="str">
        <f t="shared" si="1"/>
        <v>Этикетка</v>
      </c>
      <c r="C43" s="54">
        <f>IF(C$30&gt;=$L15,$H16,0)</f>
        <v>10</v>
      </c>
      <c r="D43" s="54">
        <f>IF(D$30&gt;=$L16,$H16-C43,0)</f>
        <v>0</v>
      </c>
      <c r="E43" s="54">
        <f>IF(E$30&gt;=$L16,$H16-SUM(C43:D43),0)</f>
        <v>0</v>
      </c>
      <c r="F43" s="54">
        <f>IF(F$30&gt;=$L16,$H16-SUM(C43:E43),0)</f>
        <v>0</v>
      </c>
      <c r="G43" s="54">
        <f>IF(G$30&gt;=$L16,$H16-SUM(C43:F43),0)</f>
        <v>0</v>
      </c>
      <c r="H43" s="54">
        <f>IF(H$30&gt;=$L16,$H16-SUM(C43:G43),0)</f>
        <v>0</v>
      </c>
      <c r="I43" s="54">
        <f>IF(I$30&gt;=$L16,$H16-SUM(C43:H43),0)</f>
        <v>0</v>
      </c>
      <c r="J43" s="54">
        <f>IF(J$30&gt;=$L16,$H16-SUM(C43:I43),0)</f>
        <v>0</v>
      </c>
      <c r="K43" s="54">
        <f>IF(K$30&gt;=$L16,$H16-SUM(C43:J43),0)</f>
        <v>0</v>
      </c>
    </row>
    <row r="44" spans="2:11" x14ac:dyDescent="0.25">
      <c r="B44" s="41" t="str">
        <f t="shared" si="1"/>
        <v>Крафтовый мешок (30 кг.)</v>
      </c>
      <c r="C44" s="54">
        <f>IF(C$30&gt;=$L17,$H17,0)</f>
        <v>0</v>
      </c>
      <c r="D44" s="54">
        <f>IF(D$30&gt;=$L17,$H17-C44,0)</f>
        <v>0</v>
      </c>
      <c r="E44" s="54">
        <f>IF(E$30&gt;=$L17,$H17-SUM(C44:D44),0)</f>
        <v>0</v>
      </c>
      <c r="F44" s="54">
        <f>IF(F$30&gt;=$L17,$H17-SUM(C44:E44),0)</f>
        <v>600</v>
      </c>
      <c r="G44" s="54">
        <f>IF(G$30&gt;=$L17,$H17-SUM(C44:F44),0)</f>
        <v>0</v>
      </c>
      <c r="H44" s="54">
        <f>IF(H$30&gt;=$L17,$H17-SUM(C44:G44),0)</f>
        <v>0</v>
      </c>
      <c r="I44" s="54">
        <f>IF(I$30&gt;=$L17,$H17-SUM(C44:H44),0)</f>
        <v>0</v>
      </c>
      <c r="J44" s="54">
        <f>IF(J$30&gt;=$L17,$H17-SUM(C44:I44),0)</f>
        <v>0</v>
      </c>
      <c r="K44" s="54">
        <f>IF(K$30&gt;=$L17,$H17-SUM(C44:J44),0)</f>
        <v>0</v>
      </c>
    </row>
    <row r="45" spans="2:11" x14ac:dyDescent="0.25">
      <c r="B45" s="41" t="str">
        <f t="shared" si="1"/>
        <v>Стрейтч-пленка</v>
      </c>
      <c r="C45" s="54">
        <f>IF(C$30&gt;=$L17,$H18,0)</f>
        <v>0</v>
      </c>
      <c r="D45" s="54">
        <f>IF(D$30&gt;=$L18,$H18-C45,0)</f>
        <v>18</v>
      </c>
      <c r="E45" s="54">
        <f>IF(E$30&gt;=$L18,$H18-SUM(C45:D45),0)</f>
        <v>0</v>
      </c>
      <c r="F45" s="54">
        <f>IF(F$30&gt;=$L18,$H18-SUM(C45:E45),0)</f>
        <v>0</v>
      </c>
      <c r="G45" s="54">
        <f>IF(G$30&gt;=$L18,$H18-SUM(C45:F45),0)</f>
        <v>0</v>
      </c>
      <c r="H45" s="54">
        <f>IF(H$30&gt;=$L18,$H18-SUM(C45:G45),0)</f>
        <v>0</v>
      </c>
      <c r="I45" s="54">
        <f>IF(I$30&gt;=$L18,$H18-SUM(C45:H45),0)</f>
        <v>0</v>
      </c>
      <c r="J45" s="54">
        <f>IF(J$30&gt;=$L18,$H18-SUM(C45:I45),0)</f>
        <v>0</v>
      </c>
      <c r="K45" s="54">
        <f>IF(K$30&gt;=$L18,$H18-SUM(C45:J45),0)</f>
        <v>0</v>
      </c>
    </row>
    <row r="46" spans="2:11" x14ac:dyDescent="0.25">
      <c r="B46" s="41" t="str">
        <f t="shared" si="1"/>
        <v>Клей</v>
      </c>
      <c r="C46" s="54">
        <f>IF(C$30&gt;=$L17,$H19,0)</f>
        <v>0</v>
      </c>
      <c r="D46" s="54">
        <f>IF(D$30&gt;=$L19,$H19-C46,0)</f>
        <v>2</v>
      </c>
      <c r="E46" s="54">
        <f>IF(E$30&gt;=$L19,$H19-SUM(C46:D46),0)</f>
        <v>0</v>
      </c>
      <c r="F46" s="54">
        <f>IF(F$30&gt;=$L19,$H19-SUM(C46:E46),0)</f>
        <v>0</v>
      </c>
      <c r="G46" s="54">
        <f>IF(G$30&gt;=$L19,$H19-SUM(C46:F46),0)</f>
        <v>0</v>
      </c>
      <c r="H46" s="54">
        <f>IF(H$30&gt;=$L19,$H19-SUM(C46:G46),0)</f>
        <v>0</v>
      </c>
      <c r="I46" s="54">
        <f>IF(I$30&gt;=$L19,$H19-SUM(C46:H46),0)</f>
        <v>0</v>
      </c>
      <c r="J46" s="54">
        <f>IF(J$30&gt;=$L19,$H19-SUM(C46:I46),0)</f>
        <v>0</v>
      </c>
      <c r="K46" s="54">
        <f>IF(K$30&gt;=$L19,$H19-SUM(C46:J46),0)</f>
        <v>0</v>
      </c>
    </row>
    <row r="47" spans="2:11" x14ac:dyDescent="0.25">
      <c r="B47" s="41" t="str">
        <f t="shared" si="1"/>
        <v>Этикетка</v>
      </c>
      <c r="C47" s="54">
        <f>IF(C$30&gt;=$L17,$H20,0)</f>
        <v>0</v>
      </c>
      <c r="D47" s="54">
        <f>IF(D$30&gt;=$L20,$H20-C47,0)</f>
        <v>600</v>
      </c>
      <c r="E47" s="54">
        <f>IF(E$30&gt;=$L20,$H20-SUM(C47:D47),0)</f>
        <v>0</v>
      </c>
      <c r="F47" s="54">
        <f>IF(F$30&gt;=$L20,$H20-SUM(C47:E47),0)</f>
        <v>0</v>
      </c>
      <c r="G47" s="54">
        <f>IF(G$30&gt;=$L20,$H20-SUM(C47:F47),0)</f>
        <v>0</v>
      </c>
      <c r="H47" s="54">
        <f>IF(H$30&gt;=$L20,$H20-SUM(C47:G47),0)</f>
        <v>0</v>
      </c>
      <c r="I47" s="54">
        <f>IF(I$30&gt;=$L20,$H20-SUM(C47:H47),0)</f>
        <v>0</v>
      </c>
      <c r="J47" s="54">
        <f>IF(J$30&gt;=$L20,$H20-SUM(C47:I47),0)</f>
        <v>0</v>
      </c>
      <c r="K47" s="54">
        <f>IF(K$30&gt;=$L20,$H20-SUM(C47:J47),0)</f>
        <v>0</v>
      </c>
    </row>
    <row r="48" spans="2:11" x14ac:dyDescent="0.25">
      <c r="B48" s="41" t="str">
        <f t="shared" si="1"/>
        <v>Поддон</v>
      </c>
      <c r="C48" s="54">
        <f>IF(C$30&gt;=$L17,$H21,0)</f>
        <v>0</v>
      </c>
      <c r="D48" s="54">
        <f>IF(D$30&gt;=$L21,$H21-C48,0)</f>
        <v>20</v>
      </c>
      <c r="E48" s="54">
        <f>IF(E$30&gt;=$L21,$H21-SUM(C48:D48),0)</f>
        <v>0</v>
      </c>
      <c r="F48" s="54">
        <f>IF(F$30&gt;=$L21,$H21-SUM(C48:E48),0)</f>
        <v>0</v>
      </c>
      <c r="G48" s="54">
        <f>IF(G$30&gt;=$L21,$H21-SUM(C48:F48),0)</f>
        <v>0</v>
      </c>
      <c r="H48" s="54">
        <f>IF(H$30&gt;=$L21,$H21-SUM(C48:G48),0)</f>
        <v>0</v>
      </c>
      <c r="I48" s="54">
        <f>IF(I$30&gt;=$L21,$H21-SUM(C48:H48),0)</f>
        <v>0</v>
      </c>
      <c r="J48" s="54">
        <f>IF(J$30&gt;=$L21,$H21-SUM(C48:I48),0)</f>
        <v>0</v>
      </c>
      <c r="K48" s="54">
        <f>IF(K$30&gt;=$L21,$H21-SUM(C48:J48),0)</f>
        <v>0</v>
      </c>
    </row>
    <row r="49" spans="1:11" x14ac:dyDescent="0.25">
      <c r="B49" s="41" t="str">
        <f t="shared" si="1"/>
        <v>Биг-бэг</v>
      </c>
      <c r="C49" s="54">
        <f>IF(C$30&gt;=$L22,$H22,0)</f>
        <v>0</v>
      </c>
      <c r="D49" s="54">
        <f>IF(D$30&gt;=$L22,$H22-C49,0)</f>
        <v>0</v>
      </c>
      <c r="E49" s="54">
        <f>IF(E$30&gt;=$L22,$H22-SUM(C49:D49),0)</f>
        <v>0</v>
      </c>
      <c r="F49" s="54">
        <f>IF(F$30&gt;=$L22,$H22-SUM(C49:E49),0)</f>
        <v>0</v>
      </c>
      <c r="G49" s="54">
        <f>IF(G$30&gt;=$L22,$H22-SUM(C49:F49),0)</f>
        <v>1</v>
      </c>
      <c r="H49" s="54">
        <f>IF(H$30&gt;=$L22,$H22-SUM(C49:G49),0)</f>
        <v>0</v>
      </c>
      <c r="I49" s="54">
        <f>IF(I$30&gt;=$L22,$H22-SUM(C49:H49),0)</f>
        <v>0</v>
      </c>
      <c r="J49" s="54">
        <f>IF(J$30&gt;=$L22,$H22-SUM(C49:I49),0)</f>
        <v>0</v>
      </c>
      <c r="K49" s="54">
        <f>IF(K$30&gt;=$L22,$H22-SUM(C49:J49),0)</f>
        <v>0</v>
      </c>
    </row>
    <row r="50" spans="1:11" x14ac:dyDescent="0.25">
      <c r="B50" s="41" t="str">
        <f t="shared" si="1"/>
        <v>Биг-бэг</v>
      </c>
      <c r="C50" s="54">
        <f>IF(C$30&gt;=$L23,$H23,0)</f>
        <v>0</v>
      </c>
      <c r="D50" s="54">
        <f>IF(D$30&gt;=$L23,$H23-C50,0)</f>
        <v>0</v>
      </c>
      <c r="E50" s="54">
        <f>IF(E$30&gt;=$L23,$H23-SUM(C50:D50),0)</f>
        <v>0</v>
      </c>
      <c r="F50" s="54">
        <f>IF(F$30&gt;=$L23,$H23-SUM(C50:E50),0)</f>
        <v>0</v>
      </c>
      <c r="G50" s="54">
        <f>IF(G$30&gt;=$L23,$H23-SUM(C50:F50),0)</f>
        <v>0</v>
      </c>
      <c r="H50" s="54">
        <f>IF(H$30&gt;=$L23,$H23-SUM(C50:G50),0)</f>
        <v>0</v>
      </c>
      <c r="I50" s="54">
        <f>IF(I$30&gt;=$L23,$H23-SUM(C50:H50),0)</f>
        <v>0</v>
      </c>
      <c r="J50" s="54">
        <f>IF(J$30&gt;=$L23,$H23-SUM(C50:I50),0)</f>
        <v>35</v>
      </c>
      <c r="K50" s="54">
        <f>IF(K$30&gt;=$L23,$H23-SUM(C50:J50),0)</f>
        <v>0</v>
      </c>
    </row>
    <row r="51" spans="1:11" x14ac:dyDescent="0.25">
      <c r="B51" s="41" t="str">
        <f t="shared" si="1"/>
        <v>Этикетка</v>
      </c>
      <c r="C51" s="54">
        <f>IF(C$30&gt;=$L23,$H24,0)</f>
        <v>0</v>
      </c>
      <c r="D51" s="54">
        <f>IF(D$30&gt;=$L24,$H24-C51,0)</f>
        <v>35</v>
      </c>
      <c r="E51" s="54">
        <f>IF(E$30&gt;=$L24,$H24-SUM(C51:D51),0)</f>
        <v>0</v>
      </c>
      <c r="F51" s="54">
        <f>IF(F$30&gt;=$L24,$H24-SUM(C51:E51),0)</f>
        <v>0</v>
      </c>
      <c r="G51" s="54">
        <f>IF(G$30&gt;=$L24,$H24-SUM(C51:F51),0)</f>
        <v>0</v>
      </c>
      <c r="H51" s="54">
        <f>IF(H$30&gt;=$L24,$H24-SUM(C51:G51),0)</f>
        <v>0</v>
      </c>
      <c r="I51" s="54">
        <f>IF(I$30&gt;=$L24,$H24-SUM(C51:H51),0)</f>
        <v>0</v>
      </c>
      <c r="J51" s="54">
        <f>IF(J$30&gt;=$L24,$H24-SUM(C51:I51),0)</f>
        <v>0</v>
      </c>
      <c r="K51" s="54">
        <f>IF(K$30&gt;=$L24,$H24-SUM(C51:J51),0)</f>
        <v>0</v>
      </c>
    </row>
    <row r="53" spans="1:11" x14ac:dyDescent="0.25">
      <c r="B53" s="42" t="s">
        <v>34</v>
      </c>
      <c r="C53" s="40">
        <v>42826</v>
      </c>
      <c r="D53" s="40">
        <v>42827</v>
      </c>
      <c r="E53" s="40">
        <v>42828</v>
      </c>
      <c r="F53" s="40">
        <v>42829</v>
      </c>
      <c r="G53" s="40">
        <v>42830</v>
      </c>
      <c r="H53" s="40">
        <v>42831</v>
      </c>
      <c r="I53" s="40">
        <v>42832</v>
      </c>
      <c r="J53" s="40">
        <v>42833</v>
      </c>
      <c r="K53" s="40">
        <v>42834</v>
      </c>
    </row>
    <row r="54" spans="1:11" x14ac:dyDescent="0.25">
      <c r="B54" s="43" t="s">
        <v>13</v>
      </c>
      <c r="C54" s="41">
        <f ca="1">SUMIF($B$31:$K$51,$B54,C$31:$C51)</f>
        <v>30</v>
      </c>
      <c r="D54" s="41">
        <f ca="1">SUMIF($B$31:$K$51,$B54,$D$31:$D$51)</f>
        <v>0</v>
      </c>
      <c r="E54" s="41">
        <f ca="1">SUMIF($B$31:$K$51,$B54,$E$31:$E$51)</f>
        <v>0</v>
      </c>
      <c r="F54" s="41">
        <f ca="1">SUMIF($B$31:$K$51,$B54,$F$31:$F$51)</f>
        <v>0</v>
      </c>
      <c r="G54" s="41">
        <f ca="1">SUMIF($B$31:$K$51,$B54,$G$31:$G$51)</f>
        <v>1</v>
      </c>
      <c r="H54" s="41">
        <f ca="1">SUMIF($B$31:$K$51,$B54,$H$31:$H$51)</f>
        <v>0</v>
      </c>
      <c r="I54" s="41">
        <f ca="1">SUMIF($B$31:$K$51,$B54,$I$31:$I$51)</f>
        <v>0</v>
      </c>
      <c r="J54" s="41">
        <f ca="1">SUMIF($B$31:$K$51,$B54,$J$31:$J$51)</f>
        <v>35</v>
      </c>
      <c r="K54" s="41">
        <f ca="1">SUMIF($B$31:$K$51,$B54,$K$31:$K$51)</f>
        <v>0</v>
      </c>
    </row>
    <row r="55" spans="1:11" x14ac:dyDescent="0.25">
      <c r="B55" s="43" t="s">
        <v>15</v>
      </c>
      <c r="C55" s="41">
        <f ca="1">SUMIF($B$31:$K$51,$B55,C$31:$C52)</f>
        <v>20</v>
      </c>
      <c r="D55" s="41">
        <f ca="1">SUMIF($B$31:$K$51,$B55,$D$31:$D$51)</f>
        <v>0</v>
      </c>
      <c r="E55" s="41">
        <f t="shared" ref="E55:E61" ca="1" si="2">SUMIF($B$31:$K$51,$B55,$E$31:$E$51)</f>
        <v>0</v>
      </c>
      <c r="F55" s="41">
        <f t="shared" ref="F55:F61" ca="1" si="3">SUMIF($B$31:$K$51,$B55,$F$31:$F$51)</f>
        <v>0</v>
      </c>
      <c r="G55" s="41">
        <f t="shared" ref="G55:G61" ca="1" si="4">SUMIF($B$31:$K$51,$B55,$G$31:$G$51)</f>
        <v>0</v>
      </c>
      <c r="H55" s="41">
        <f t="shared" ref="H55:H61" ca="1" si="5">SUMIF($B$31:$K$51,$B55,$H$31:$H$51)</f>
        <v>0</v>
      </c>
      <c r="I55" s="41">
        <f t="shared" ref="I55:I61" ca="1" si="6">SUMIF($B$31:$K$51,$B55,$I$31:$I$51)</f>
        <v>0</v>
      </c>
      <c r="J55" s="41">
        <f t="shared" ref="J55:J61" ca="1" si="7">SUMIF($B$31:$K$51,$B55,$J$31:$J$51)</f>
        <v>0</v>
      </c>
      <c r="K55" s="41">
        <f t="shared" ref="K55:K61" ca="1" si="8">SUMIF($B$31:$K$51,$B55,$K$31:$K$51)</f>
        <v>0</v>
      </c>
    </row>
    <row r="56" spans="1:11" x14ac:dyDescent="0.25">
      <c r="B56" s="43" t="s">
        <v>16</v>
      </c>
      <c r="C56" s="41">
        <f ca="1">SUMIF($B$31:$K$51,$B56,C$31:$C53)</f>
        <v>30</v>
      </c>
      <c r="D56" s="41">
        <f ca="1">SUMIF($B$31:$K$51,$B56,$D$31:$D$51)</f>
        <v>3135</v>
      </c>
      <c r="E56" s="41">
        <f t="shared" ca="1" si="2"/>
        <v>0</v>
      </c>
      <c r="F56" s="41">
        <f t="shared" ca="1" si="3"/>
        <v>0</v>
      </c>
      <c r="G56" s="41">
        <f t="shared" ca="1" si="4"/>
        <v>0</v>
      </c>
      <c r="H56" s="41">
        <f t="shared" ca="1" si="5"/>
        <v>0</v>
      </c>
      <c r="I56" s="41">
        <f t="shared" ca="1" si="6"/>
        <v>0</v>
      </c>
      <c r="J56" s="41">
        <f t="shared" ca="1" si="7"/>
        <v>0</v>
      </c>
      <c r="K56" s="41">
        <f t="shared" ca="1" si="8"/>
        <v>0</v>
      </c>
    </row>
    <row r="57" spans="1:11" x14ac:dyDescent="0.25">
      <c r="B57" s="43" t="s">
        <v>18</v>
      </c>
      <c r="C57" s="41">
        <f ca="1">SUMIF($B$31:$K$51,$B57,C$31:$C54)</f>
        <v>0</v>
      </c>
      <c r="D57" s="41">
        <f ca="1">SUMIF($B$31:$K$51,$B57,$D$31:$D$51)</f>
        <v>1250</v>
      </c>
      <c r="E57" s="41">
        <f t="shared" ca="1" si="2"/>
        <v>2500</v>
      </c>
      <c r="F57" s="41">
        <f t="shared" ca="1" si="3"/>
        <v>0</v>
      </c>
      <c r="G57" s="41">
        <f t="shared" ca="1" si="4"/>
        <v>0</v>
      </c>
      <c r="H57" s="41">
        <f t="shared" ca="1" si="5"/>
        <v>0</v>
      </c>
      <c r="I57" s="41">
        <f t="shared" ca="1" si="6"/>
        <v>0</v>
      </c>
      <c r="J57" s="41">
        <f t="shared" ca="1" si="7"/>
        <v>0</v>
      </c>
      <c r="K57" s="41">
        <f t="shared" ca="1" si="8"/>
        <v>0</v>
      </c>
    </row>
    <row r="58" spans="1:11" x14ac:dyDescent="0.25">
      <c r="B58" s="43" t="s">
        <v>28</v>
      </c>
      <c r="C58" s="41">
        <f ca="1">SUMIF($B$31:$K$51,$B58,C$31:$C55)</f>
        <v>0</v>
      </c>
      <c r="D58" s="41">
        <f ca="1">SUMIF($B$31:$K$51,$B58,$D$31:$D$51)</f>
        <v>0</v>
      </c>
      <c r="E58" s="41">
        <f t="shared" ca="1" si="2"/>
        <v>0</v>
      </c>
      <c r="F58" s="41">
        <f t="shared" ca="1" si="3"/>
        <v>600</v>
      </c>
      <c r="G58" s="41">
        <f t="shared" ca="1" si="4"/>
        <v>0</v>
      </c>
      <c r="H58" s="41">
        <f t="shared" ca="1" si="5"/>
        <v>0</v>
      </c>
      <c r="I58" s="41">
        <f t="shared" ca="1" si="6"/>
        <v>0</v>
      </c>
      <c r="J58" s="41">
        <f t="shared" ca="1" si="7"/>
        <v>0</v>
      </c>
      <c r="K58" s="41">
        <f t="shared" ca="1" si="8"/>
        <v>0</v>
      </c>
    </row>
    <row r="59" spans="1:11" x14ac:dyDescent="0.25">
      <c r="B59" s="43" t="s">
        <v>20</v>
      </c>
      <c r="C59" s="41">
        <f ca="1">SUMIF($B$31:$K$51,$B59,C$31:$C56)</f>
        <v>0</v>
      </c>
      <c r="D59" s="41">
        <f ca="1">SUMIF($B$31:$K$51,$B59,$D$31:$D$51)</f>
        <v>153</v>
      </c>
      <c r="E59" s="41">
        <f t="shared" ca="1" si="2"/>
        <v>0</v>
      </c>
      <c r="F59" s="41">
        <f t="shared" ca="1" si="3"/>
        <v>0</v>
      </c>
      <c r="G59" s="41">
        <f t="shared" ca="1" si="4"/>
        <v>0</v>
      </c>
      <c r="H59" s="41">
        <f t="shared" ca="1" si="5"/>
        <v>0</v>
      </c>
      <c r="I59" s="41">
        <f t="shared" ca="1" si="6"/>
        <v>0</v>
      </c>
      <c r="J59" s="41">
        <f t="shared" ca="1" si="7"/>
        <v>0</v>
      </c>
      <c r="K59" s="41">
        <f t="shared" ca="1" si="8"/>
        <v>0</v>
      </c>
    </row>
    <row r="60" spans="1:11" x14ac:dyDescent="0.25">
      <c r="B60" s="43" t="s">
        <v>23</v>
      </c>
      <c r="C60" s="41">
        <f ca="1">SUMIF($B$31:$K$51,$B60,C$31:$C57)</f>
        <v>0</v>
      </c>
      <c r="D60" s="41">
        <f ca="1">SUMIF($B$31:$K$51,$B60,$D$31:$D$51)</f>
        <v>17</v>
      </c>
      <c r="E60" s="41">
        <f t="shared" ca="1" si="2"/>
        <v>0</v>
      </c>
      <c r="F60" s="41">
        <f t="shared" ca="1" si="3"/>
        <v>0</v>
      </c>
      <c r="G60" s="41">
        <f t="shared" ca="1" si="4"/>
        <v>0</v>
      </c>
      <c r="H60" s="41">
        <f t="shared" ca="1" si="5"/>
        <v>0</v>
      </c>
      <c r="I60" s="41">
        <f t="shared" ca="1" si="6"/>
        <v>0</v>
      </c>
      <c r="J60" s="41">
        <f t="shared" ca="1" si="7"/>
        <v>0</v>
      </c>
      <c r="K60" s="41">
        <f t="shared" ca="1" si="8"/>
        <v>0</v>
      </c>
    </row>
    <row r="61" spans="1:11" x14ac:dyDescent="0.25">
      <c r="B61" s="43" t="s">
        <v>24</v>
      </c>
      <c r="C61" s="41">
        <f ca="1">SUMIF($B$31:$K$51,$B61,C$31:$C58)</f>
        <v>0</v>
      </c>
      <c r="D61" s="41">
        <f ca="1">SUMIF($B$31:$K$51,$B61,$D$31:$D$51)</f>
        <v>70</v>
      </c>
      <c r="E61" s="41">
        <f t="shared" ca="1" si="2"/>
        <v>0</v>
      </c>
      <c r="F61" s="41">
        <f t="shared" ca="1" si="3"/>
        <v>0</v>
      </c>
      <c r="G61" s="41">
        <f t="shared" ca="1" si="4"/>
        <v>0</v>
      </c>
      <c r="H61" s="41">
        <f t="shared" ca="1" si="5"/>
        <v>0</v>
      </c>
      <c r="I61" s="41">
        <f t="shared" ca="1" si="6"/>
        <v>0</v>
      </c>
      <c r="J61" s="41">
        <f t="shared" ca="1" si="7"/>
        <v>0</v>
      </c>
      <c r="K61" s="41">
        <f t="shared" ca="1" si="8"/>
        <v>0</v>
      </c>
    </row>
    <row r="63" spans="1:11" x14ac:dyDescent="0.25">
      <c r="A63" s="44" t="s">
        <v>35</v>
      </c>
      <c r="B63" s="44" t="s">
        <v>36</v>
      </c>
      <c r="C63" s="45" t="s">
        <v>37</v>
      </c>
      <c r="D63" s="45"/>
      <c r="E63" s="45"/>
      <c r="F63" s="45"/>
      <c r="G63" s="45"/>
      <c r="H63" s="45"/>
      <c r="I63" s="45"/>
      <c r="J63" s="45"/>
      <c r="K63" s="45"/>
    </row>
    <row r="64" spans="1:11" ht="45" customHeight="1" x14ac:dyDescent="0.25">
      <c r="A64" s="44"/>
      <c r="B64" s="44"/>
      <c r="C64" s="46">
        <f>C53</f>
        <v>42826</v>
      </c>
      <c r="D64" s="46">
        <f>D53</f>
        <v>42827</v>
      </c>
      <c r="E64" s="46">
        <f t="shared" ref="E64:K64" si="9">E53</f>
        <v>42828</v>
      </c>
      <c r="F64" s="46">
        <f t="shared" si="9"/>
        <v>42829</v>
      </c>
      <c r="G64" s="46">
        <f t="shared" si="9"/>
        <v>42830</v>
      </c>
      <c r="H64" s="46">
        <f t="shared" si="9"/>
        <v>42831</v>
      </c>
      <c r="I64" s="46">
        <f t="shared" si="9"/>
        <v>42832</v>
      </c>
      <c r="J64" s="46">
        <f t="shared" si="9"/>
        <v>42833</v>
      </c>
      <c r="K64" s="46">
        <f t="shared" si="9"/>
        <v>42834</v>
      </c>
    </row>
    <row r="65" spans="1:11" x14ac:dyDescent="0.25">
      <c r="A65" s="43" t="s">
        <v>13</v>
      </c>
      <c r="B65" s="47">
        <v>60</v>
      </c>
      <c r="C65" s="48">
        <f ca="1">B65-C54</f>
        <v>30</v>
      </c>
      <c r="D65" s="48">
        <f ca="1">IF(C65-D54&lt;=0,"Нехватка сырья",C65-D54)</f>
        <v>30</v>
      </c>
      <c r="E65" s="48">
        <f ca="1">IF(D65="Нехватка сырья","Нехватка сырья",IF(D65-E54&lt;=0,"Нехватка сырья",D65-E54))</f>
        <v>30</v>
      </c>
      <c r="F65" s="48">
        <f ca="1">IF(E65="Нехватка сырья","Нехватка сырья",IF(E65-F54&lt;=0,"Нехватка сырья",E65-F54))</f>
        <v>30</v>
      </c>
      <c r="G65" s="48">
        <f ca="1">IF(F65="Нехватка сырья","Нехватка сырья",IF(F65-G54&lt;=0,"Нехватка сырья",F65-G54))</f>
        <v>29</v>
      </c>
      <c r="H65" s="48">
        <f ca="1">IF(G65="Нехватка сырья","Нехватка сырья",IF(G65-H54&lt;=0,"Нехватка сырья",G65-H54))</f>
        <v>29</v>
      </c>
      <c r="I65" s="48">
        <f ca="1">IF(H65="Нехватка сырья","Нехватка сырья",IF(H65-I54&lt;=0,"Нехватка сырья",H65-I54))</f>
        <v>29</v>
      </c>
      <c r="J65" s="48" t="str">
        <f ca="1">IF(I65="Нехватка сырья","Нехватка сырья",IF(I65-J54&lt;=0,"Нехватка сырья",I65-J54))</f>
        <v>Нехватка сырья</v>
      </c>
      <c r="K65" s="48" t="str">
        <f ca="1">IF(J65="Нехватка сырья","Нехватка сырья",IF(J65-K54&lt;=0,"Нехватка сырья",J65-K54))</f>
        <v>Нехватка сырья</v>
      </c>
    </row>
    <row r="66" spans="1:11" x14ac:dyDescent="0.25">
      <c r="A66" s="43" t="s">
        <v>15</v>
      </c>
      <c r="B66" s="47">
        <v>30</v>
      </c>
      <c r="C66" s="48">
        <f ca="1">B66-C55</f>
        <v>10</v>
      </c>
      <c r="D66" s="48">
        <f ca="1">IF(C66-D55&lt;=0,"Нехватка сырья",C66-D55)</f>
        <v>10</v>
      </c>
      <c r="E66" s="48">
        <f ca="1">IF(D66="Нехватка сырья","Нехватка сырья",IF(D66-E55&lt;=0,"Нехватка сырья",D66-E55))</f>
        <v>10</v>
      </c>
      <c r="F66" s="48">
        <f ca="1">IF(E66="Нехватка сырья","Нехватка сырья",IF(E66-F55&lt;=0,"Нехватка сырья",E66-F55))</f>
        <v>10</v>
      </c>
      <c r="G66" s="48">
        <f ca="1">IF(F66="Нехватка сырья","Нехватка сырья",IF(F66-G55&lt;=0,"Нехватка сырья",F66-G55))</f>
        <v>10</v>
      </c>
      <c r="H66" s="48">
        <f ca="1">IF(G66="Нехватка сырья","Нехватка сырья",IF(G66-H55&lt;=0,"Нехватка сырья",G66-H55))</f>
        <v>10</v>
      </c>
      <c r="I66" s="48">
        <f ca="1">IF(H66="Нехватка сырья","Нехватка сырья",IF(H66-I55&lt;=0,"Нехватка сырья",H66-I55))</f>
        <v>10</v>
      </c>
      <c r="J66" s="48">
        <f ca="1">IF(I66="Нехватка сырья","Нехватка сырья",IF(I66-J55&lt;=0,"Нехватка сырья",I66-J55))</f>
        <v>10</v>
      </c>
      <c r="K66" s="48">
        <f ca="1">IF(J66="Нехватка сырья","Нехватка сырья",IF(J66-K55&lt;=0,"Нехватка сырья",J66-K55))</f>
        <v>10</v>
      </c>
    </row>
    <row r="67" spans="1:11" x14ac:dyDescent="0.25">
      <c r="A67" s="43" t="s">
        <v>16</v>
      </c>
      <c r="B67" s="47">
        <v>200</v>
      </c>
      <c r="C67" s="48">
        <f ca="1">B67-C56</f>
        <v>170</v>
      </c>
      <c r="D67" s="48" t="str">
        <f ca="1">IF(C67-D56&lt;=0,"Нехватка сырья",C67-D56)</f>
        <v>Нехватка сырья</v>
      </c>
      <c r="E67" s="48" t="str">
        <f ca="1">IF(D67="Нехватка сырья","Нехватка сырья",IF(D67-E56&lt;=0,"Нехватка сырья",D67-E56))</f>
        <v>Нехватка сырья</v>
      </c>
      <c r="F67" s="48" t="str">
        <f ca="1">IF(E67="Нехватка сырья","Нехватка сырья",IF(E67-F56&lt;=0,"Нехватка сырья",E67-F56))</f>
        <v>Нехватка сырья</v>
      </c>
      <c r="G67" s="48" t="str">
        <f ca="1">IF(F67="Нехватка сырья","Нехватка сырья",IF(F67-G56&lt;=0,"Нехватка сырья",F67-G56))</f>
        <v>Нехватка сырья</v>
      </c>
      <c r="H67" s="48" t="str">
        <f ca="1">IF(G67="Нехватка сырья","Нехватка сырья",IF(G67-H56&lt;=0,"Нехватка сырья",G67-H56))</f>
        <v>Нехватка сырья</v>
      </c>
      <c r="I67" s="48" t="str">
        <f ca="1">IF(H67="Нехватка сырья","Нехватка сырья",IF(H67-I56&lt;=0,"Нехватка сырья",H67-I56))</f>
        <v>Нехватка сырья</v>
      </c>
      <c r="J67" s="48" t="str">
        <f ca="1">IF(I67="Нехватка сырья","Нехватка сырья",IF(I67-J56&lt;=0,"Нехватка сырья",I67-J56))</f>
        <v>Нехватка сырья</v>
      </c>
      <c r="K67" s="48" t="str">
        <f ca="1">IF(J67="Нехватка сырья","Нехватка сырья",IF(J67-K56&lt;=0,"Нехватка сырья",J67-K56))</f>
        <v>Нехватка сырья</v>
      </c>
    </row>
    <row r="68" spans="1:11" x14ac:dyDescent="0.25">
      <c r="A68" s="43" t="s">
        <v>18</v>
      </c>
      <c r="B68" s="47">
        <v>200</v>
      </c>
      <c r="C68" s="48">
        <f ca="1">B68-C57</f>
        <v>200</v>
      </c>
      <c r="D68" s="48" t="str">
        <f ca="1">IF(C68-D57&lt;=0,"Нехватка сырья",C68-D57)</f>
        <v>Нехватка сырья</v>
      </c>
      <c r="E68" s="48" t="str">
        <f ca="1">IF(D68="Нехватка сырья","Нехватка сырья",IF(D68-E57&lt;=0,"Нехватка сырья",D68-E57))</f>
        <v>Нехватка сырья</v>
      </c>
      <c r="F68" s="48" t="str">
        <f ca="1">IF(E68="Нехватка сырья","Нехватка сырья",IF(E68-F57&lt;=0,"Нехватка сырья",E68-F57))</f>
        <v>Нехватка сырья</v>
      </c>
      <c r="G68" s="48" t="str">
        <f ca="1">IF(F68="Нехватка сырья","Нехватка сырья",IF(F68-G57&lt;=0,"Нехватка сырья",F68-G57))</f>
        <v>Нехватка сырья</v>
      </c>
      <c r="H68" s="48" t="str">
        <f ca="1">IF(G68="Нехватка сырья","Нехватка сырья",IF(G68-H57&lt;=0,"Нехватка сырья",G68-H57))</f>
        <v>Нехватка сырья</v>
      </c>
      <c r="I68" s="48" t="str">
        <f ca="1">IF(H68="Нехватка сырья","Нехватка сырья",IF(H68-I57&lt;=0,"Нехватка сырья",H68-I57))</f>
        <v>Нехватка сырья</v>
      </c>
      <c r="J68" s="48" t="str">
        <f ca="1">IF(I68="Нехватка сырья","Нехватка сырья",IF(I68-J57&lt;=0,"Нехватка сырья",I68-J57))</f>
        <v>Нехватка сырья</v>
      </c>
      <c r="K68" s="48" t="str">
        <f ca="1">IF(J68="Нехватка сырья","Нехватка сырья",IF(J68-K57&lt;=0,"Нехватка сырья",J68-K57))</f>
        <v>Нехватка сырья</v>
      </c>
    </row>
    <row r="69" spans="1:11" x14ac:dyDescent="0.25">
      <c r="A69" s="43" t="s">
        <v>28</v>
      </c>
      <c r="B69" s="47">
        <v>200</v>
      </c>
      <c r="C69" s="48">
        <f ca="1">B69-C58</f>
        <v>200</v>
      </c>
      <c r="D69" s="48">
        <f ca="1">IF(C69-D58&lt;=0,"Нехватка сырья",C69-D58)</f>
        <v>200</v>
      </c>
      <c r="E69" s="48">
        <f ca="1">IF(D69="Нехватка сырья","Нехватка сырья",IF(D69-E58&lt;=0,"Нехватка сырья",D69-E58))</f>
        <v>200</v>
      </c>
      <c r="F69" s="48" t="str">
        <f ca="1">IF(E69="Нехватка сырья","Нехватка сырья",IF(E69-F58&lt;=0,"Нехватка сырья",E69-F58))</f>
        <v>Нехватка сырья</v>
      </c>
      <c r="G69" s="48" t="str">
        <f ca="1">IF(F69="Нехватка сырья","Нехватка сырья",IF(F69-G58&lt;=0,"Нехватка сырья",F69-G58))</f>
        <v>Нехватка сырья</v>
      </c>
      <c r="H69" s="48" t="str">
        <f ca="1">IF(G69="Нехватка сырья","Нехватка сырья",IF(G69-H58&lt;=0,"Нехватка сырья",G69-H58))</f>
        <v>Нехватка сырья</v>
      </c>
      <c r="I69" s="48" t="str">
        <f ca="1">IF(H69="Нехватка сырья","Нехватка сырья",IF(H69-I58&lt;=0,"Нехватка сырья",H69-I58))</f>
        <v>Нехватка сырья</v>
      </c>
      <c r="J69" s="48" t="str">
        <f ca="1">IF(I69="Нехватка сырья","Нехватка сырья",IF(I69-J58&lt;=0,"Нехватка сырья",I69-J58))</f>
        <v>Нехватка сырья</v>
      </c>
      <c r="K69" s="48" t="str">
        <f ca="1">IF(J69="Нехватка сырья","Нехватка сырья",IF(J69-K58&lt;=0,"Нехватка сырья",J69-K58))</f>
        <v>Нехватка сырья</v>
      </c>
    </row>
    <row r="70" spans="1:11" x14ac:dyDescent="0.25">
      <c r="A70" s="43" t="s">
        <v>20</v>
      </c>
      <c r="B70" s="47">
        <v>150</v>
      </c>
      <c r="C70" s="48">
        <f ca="1">B70-C59</f>
        <v>150</v>
      </c>
      <c r="D70" s="48" t="str">
        <f ca="1">IF(C70-D59&lt;=0,"Нехватка сырья",C70-D59)</f>
        <v>Нехватка сырья</v>
      </c>
      <c r="E70" s="48" t="str">
        <f ca="1">IF(D70="Нехватка сырья","Нехватка сырья",IF(D70-E59&lt;=0,"Нехватка сырья",D70-E59))</f>
        <v>Нехватка сырья</v>
      </c>
      <c r="F70" s="48" t="str">
        <f ca="1">IF(E70="Нехватка сырья","Нехватка сырья",IF(E70-F59&lt;=0,"Нехватка сырья",E70-F59))</f>
        <v>Нехватка сырья</v>
      </c>
      <c r="G70" s="48" t="str">
        <f ca="1">IF(F70="Нехватка сырья","Нехватка сырья",IF(F70-G59&lt;=0,"Нехватка сырья",F70-G59))</f>
        <v>Нехватка сырья</v>
      </c>
      <c r="H70" s="48" t="str">
        <f ca="1">IF(G70="Нехватка сырья","Нехватка сырья",IF(G70-H59&lt;=0,"Нехватка сырья",G70-H59))</f>
        <v>Нехватка сырья</v>
      </c>
      <c r="I70" s="48" t="str">
        <f ca="1">IF(H70="Нехватка сырья","Нехватка сырья",IF(H70-I59&lt;=0,"Нехватка сырья",H70-I59))</f>
        <v>Нехватка сырья</v>
      </c>
      <c r="J70" s="48" t="str">
        <f ca="1">IF(I70="Нехватка сырья","Нехватка сырья",IF(I70-J59&lt;=0,"Нехватка сырья",I70-J59))</f>
        <v>Нехватка сырья</v>
      </c>
      <c r="K70" s="48" t="str">
        <f ca="1">IF(J70="Нехватка сырья","Нехватка сырья",IF(J70-K59&lt;=0,"Нехватка сырья",J70-K59))</f>
        <v>Нехватка сырья</v>
      </c>
    </row>
    <row r="71" spans="1:11" x14ac:dyDescent="0.25">
      <c r="A71" s="43" t="s">
        <v>23</v>
      </c>
      <c r="B71" s="47">
        <v>200</v>
      </c>
      <c r="C71" s="48">
        <f ca="1">B71-C60</f>
        <v>200</v>
      </c>
      <c r="D71" s="48">
        <f ca="1">IF(C71-D60&lt;=0,"Нехватка сырья",C71-D60)</f>
        <v>183</v>
      </c>
      <c r="E71" s="48">
        <f ca="1">IF(D71="Нехватка сырья","Нехватка сырья",IF(D71-E60&lt;=0,"Нехватка сырья",D71-E60))</f>
        <v>183</v>
      </c>
      <c r="F71" s="48">
        <f ca="1">IF(E71="Нехватка сырья","Нехватка сырья",IF(E71-F60&lt;=0,"Нехватка сырья",E71-F60))</f>
        <v>183</v>
      </c>
      <c r="G71" s="48">
        <f ca="1">IF(F71="Нехватка сырья","Нехватка сырья",IF(F71-G60&lt;=0,"Нехватка сырья",F71-G60))</f>
        <v>183</v>
      </c>
      <c r="H71" s="48">
        <f ca="1">IF(G71="Нехватка сырья","Нехватка сырья",IF(G71-H60&lt;=0,"Нехватка сырья",G71-H60))</f>
        <v>183</v>
      </c>
      <c r="I71" s="48">
        <f ca="1">IF(H71="Нехватка сырья","Нехватка сырья",IF(H71-I60&lt;=0,"Нехватка сырья",H71-I60))</f>
        <v>183</v>
      </c>
      <c r="J71" s="48">
        <f ca="1">IF(I71="Нехватка сырья","Нехватка сырья",IF(I71-J60&lt;=0,"Нехватка сырья",I71-J60))</f>
        <v>183</v>
      </c>
      <c r="K71" s="48">
        <f ca="1">IF(J71="Нехватка сырья","Нехватка сырья",IF(J71-K60&lt;=0,"Нехватка сырья",J71-K60))</f>
        <v>183</v>
      </c>
    </row>
    <row r="72" spans="1:11" x14ac:dyDescent="0.25">
      <c r="A72" s="43" t="s">
        <v>24</v>
      </c>
      <c r="B72" s="47">
        <v>200</v>
      </c>
      <c r="C72" s="48">
        <f ca="1">B72-C61</f>
        <v>200</v>
      </c>
      <c r="D72" s="48">
        <f ca="1">IF(C72-D61&lt;=0,"Нехватка сырья",C72-D61)</f>
        <v>130</v>
      </c>
      <c r="E72" s="48">
        <f ca="1">IF(D72="Нехватка сырья","Нехватка сырья",IF(D72-E61&lt;=0,"Нехватка сырья",D72-E61))</f>
        <v>130</v>
      </c>
      <c r="F72" s="48">
        <f ca="1">IF(E72="Нехватка сырья","Нехватка сырья",IF(E72-F61&lt;=0,"Нехватка сырья",E72-F61))</f>
        <v>130</v>
      </c>
      <c r="G72" s="48">
        <f ca="1">IF(F72="Нехватка сырья","Нехватка сырья",IF(F72-G61&lt;=0,"Нехватка сырья",F72-G61))</f>
        <v>130</v>
      </c>
      <c r="H72" s="48">
        <f ca="1">IF(G72="Нехватка сырья","Нехватка сырья",IF(G72-H61&lt;=0,"Нехватка сырья",G72-H61))</f>
        <v>130</v>
      </c>
      <c r="I72" s="48">
        <f ca="1">IF(H72="Нехватка сырья","Нехватка сырья",IF(H72-I61&lt;=0,"Нехватка сырья",H72-I61))</f>
        <v>130</v>
      </c>
      <c r="J72" s="48">
        <f ca="1">IF(I72="Нехватка сырья","Нехватка сырья",IF(I72-J61&lt;=0,"Нехватка сырья",I72-J61))</f>
        <v>130</v>
      </c>
      <c r="K72" s="48">
        <f ca="1">IF(J72="Нехватка сырья","Нехватка сырья",IF(J72-K61&lt;=0,"Нехватка сырья",J72-K61))</f>
        <v>130</v>
      </c>
    </row>
    <row r="73" spans="1:11" x14ac:dyDescent="0.25">
      <c r="A73" s="49" t="s">
        <v>38</v>
      </c>
      <c r="B73" s="41"/>
      <c r="C73" s="50">
        <f>C64</f>
        <v>42826</v>
      </c>
      <c r="D73" s="50">
        <f t="shared" ref="D73:K73" si="10">D64</f>
        <v>42827</v>
      </c>
      <c r="E73" s="50">
        <f t="shared" si="10"/>
        <v>42828</v>
      </c>
      <c r="F73" s="50">
        <f t="shared" si="10"/>
        <v>42829</v>
      </c>
      <c r="G73" s="50">
        <f t="shared" si="10"/>
        <v>42830</v>
      </c>
      <c r="H73" s="50">
        <f t="shared" si="10"/>
        <v>42831</v>
      </c>
      <c r="I73" s="50">
        <f t="shared" si="10"/>
        <v>42832</v>
      </c>
      <c r="J73" s="50">
        <f t="shared" si="10"/>
        <v>42833</v>
      </c>
      <c r="K73" s="50">
        <f t="shared" si="10"/>
        <v>42834</v>
      </c>
    </row>
    <row r="74" spans="1:11" x14ac:dyDescent="0.25">
      <c r="B74" s="38" t="s">
        <v>39</v>
      </c>
    </row>
    <row r="77" spans="1:11" x14ac:dyDescent="0.25">
      <c r="A77" s="1" t="s">
        <v>35</v>
      </c>
      <c r="B77" s="1" t="s">
        <v>40</v>
      </c>
      <c r="C77" s="1" t="s">
        <v>41</v>
      </c>
      <c r="D77" s="1" t="s">
        <v>42</v>
      </c>
      <c r="E77" s="1" t="s">
        <v>43</v>
      </c>
    </row>
    <row r="78" spans="1:11" ht="32.25" customHeight="1" x14ac:dyDescent="0.25">
      <c r="A78" s="1"/>
      <c r="B78" s="1"/>
      <c r="C78" s="1"/>
      <c r="D78" s="1"/>
      <c r="E78" s="1"/>
    </row>
    <row r="79" spans="1:11" x14ac:dyDescent="0.25">
      <c r="A79" s="43" t="s">
        <v>13</v>
      </c>
      <c r="B79" s="53">
        <f ca="1">IFERROR(LOOKUP($A$73,C65:K65,$C$64:$K$64),"-")</f>
        <v>42834</v>
      </c>
      <c r="C79" s="51">
        <f ca="1">IF(B79="-","-",B79-1)</f>
        <v>42833</v>
      </c>
      <c r="D79" s="52">
        <v>7</v>
      </c>
      <c r="E79" s="51">
        <f ca="1">IF(C79="-","-",C79-D79)</f>
        <v>42826</v>
      </c>
    </row>
    <row r="80" spans="1:11" x14ac:dyDescent="0.25">
      <c r="A80" s="43" t="s">
        <v>15</v>
      </c>
      <c r="B80" s="53" t="str">
        <f t="shared" ref="B80:B86" ca="1" si="11">IFERROR(LOOKUP($A$73,C66:K66,$C$64:$K$64),"-")</f>
        <v>-</v>
      </c>
      <c r="C80" s="51" t="str">
        <f ca="1">IF(B80="-","-",B80-1)</f>
        <v>-</v>
      </c>
      <c r="D80" s="52">
        <v>7</v>
      </c>
      <c r="E80" s="51" t="str">
        <f ca="1">IF(C80="-","-",C80-D80)</f>
        <v>-</v>
      </c>
    </row>
    <row r="81" spans="1:5" x14ac:dyDescent="0.25">
      <c r="A81" s="43" t="s">
        <v>16</v>
      </c>
      <c r="B81" s="53">
        <f t="shared" ca="1" si="11"/>
        <v>42834</v>
      </c>
      <c r="C81" s="51">
        <f t="shared" ref="C81:C86" ca="1" si="12">IF(B81="-","-",B81-1)</f>
        <v>42833</v>
      </c>
      <c r="D81" s="52">
        <v>7</v>
      </c>
      <c r="E81" s="51">
        <f t="shared" ref="E81:E86" ca="1" si="13">IF(C81="-","-",C81-D81)</f>
        <v>42826</v>
      </c>
    </row>
    <row r="82" spans="1:5" x14ac:dyDescent="0.25">
      <c r="A82" s="43" t="s">
        <v>18</v>
      </c>
      <c r="B82" s="53">
        <f t="shared" ca="1" si="11"/>
        <v>42834</v>
      </c>
      <c r="C82" s="51">
        <f t="shared" ca="1" si="12"/>
        <v>42833</v>
      </c>
      <c r="D82" s="52">
        <v>7</v>
      </c>
      <c r="E82" s="51">
        <f t="shared" ca="1" si="13"/>
        <v>42826</v>
      </c>
    </row>
    <row r="83" spans="1:5" x14ac:dyDescent="0.25">
      <c r="A83" s="43" t="s">
        <v>28</v>
      </c>
      <c r="B83" s="53">
        <f t="shared" ca="1" si="11"/>
        <v>42834</v>
      </c>
      <c r="C83" s="51">
        <f t="shared" ca="1" si="12"/>
        <v>42833</v>
      </c>
      <c r="D83" s="52">
        <v>7</v>
      </c>
      <c r="E83" s="51">
        <f t="shared" ca="1" si="13"/>
        <v>42826</v>
      </c>
    </row>
    <row r="84" spans="1:5" x14ac:dyDescent="0.25">
      <c r="A84" s="43" t="s">
        <v>20</v>
      </c>
      <c r="B84" s="53">
        <f t="shared" ca="1" si="11"/>
        <v>42834</v>
      </c>
      <c r="C84" s="51">
        <f t="shared" ca="1" si="12"/>
        <v>42833</v>
      </c>
      <c r="D84" s="52">
        <v>7</v>
      </c>
      <c r="E84" s="51">
        <f t="shared" ca="1" si="13"/>
        <v>42826</v>
      </c>
    </row>
    <row r="85" spans="1:5" x14ac:dyDescent="0.25">
      <c r="A85" s="43" t="s">
        <v>23</v>
      </c>
      <c r="B85" s="53" t="str">
        <f t="shared" ca="1" si="11"/>
        <v>-</v>
      </c>
      <c r="C85" s="51" t="str">
        <f t="shared" ca="1" si="12"/>
        <v>-</v>
      </c>
      <c r="D85" s="52">
        <v>7</v>
      </c>
      <c r="E85" s="51" t="str">
        <f t="shared" ca="1" si="13"/>
        <v>-</v>
      </c>
    </row>
    <row r="86" spans="1:5" x14ac:dyDescent="0.25">
      <c r="A86" s="43" t="s">
        <v>24</v>
      </c>
      <c r="B86" s="53" t="str">
        <f t="shared" ca="1" si="11"/>
        <v>-</v>
      </c>
      <c r="C86" s="51" t="str">
        <f t="shared" ca="1" si="12"/>
        <v>-</v>
      </c>
      <c r="D86" s="52">
        <v>7</v>
      </c>
      <c r="E86" s="51" t="str">
        <f t="shared" ca="1" si="13"/>
        <v>-</v>
      </c>
    </row>
  </sheetData>
  <mergeCells count="42">
    <mergeCell ref="A63:A64"/>
    <mergeCell ref="B63:B64"/>
    <mergeCell ref="C63:K63"/>
    <mergeCell ref="A77:A78"/>
    <mergeCell ref="B77:B78"/>
    <mergeCell ref="C77:C78"/>
    <mergeCell ref="D77:D78"/>
    <mergeCell ref="E77:E78"/>
    <mergeCell ref="B17:B21"/>
    <mergeCell ref="G17:G21"/>
    <mergeCell ref="L17:L21"/>
    <mergeCell ref="B23:B24"/>
    <mergeCell ref="G23:G24"/>
    <mergeCell ref="J23:J24"/>
    <mergeCell ref="K23:K24"/>
    <mergeCell ref="L23:L24"/>
    <mergeCell ref="G7:G10"/>
    <mergeCell ref="L7:L10"/>
    <mergeCell ref="B11:B14"/>
    <mergeCell ref="G11:G14"/>
    <mergeCell ref="L11:L14"/>
    <mergeCell ref="B15:B16"/>
    <mergeCell ref="G15:G16"/>
    <mergeCell ref="J15:J21"/>
    <mergeCell ref="K15:K21"/>
    <mergeCell ref="L15:L16"/>
    <mergeCell ref="J2:J3"/>
    <mergeCell ref="K2:K3"/>
    <mergeCell ref="L2:L3"/>
    <mergeCell ref="M2:M3"/>
    <mergeCell ref="B4:B6"/>
    <mergeCell ref="G4:G6"/>
    <mergeCell ref="J4:J14"/>
    <mergeCell ref="K4:K14"/>
    <mergeCell ref="L4:L6"/>
    <mergeCell ref="B7:B10"/>
    <mergeCell ref="B2:B3"/>
    <mergeCell ref="C2:E2"/>
    <mergeCell ref="F2:F3"/>
    <mergeCell ref="G2:G3"/>
    <mergeCell ref="H2:H3"/>
    <mergeCell ref="I2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2017-03-27T12:00:22Z</dcterms:created>
  <dcterms:modified xsi:type="dcterms:W3CDTF">2017-03-27T12:01:10Z</dcterms:modified>
</cp:coreProperties>
</file>