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Ярослав Тимощук\Desktop\"/>
    </mc:Choice>
  </mc:AlternateContent>
  <bookViews>
    <workbookView xWindow="0" yWindow="0" windowWidth="24000" windowHeight="9285" activeTab="1"/>
  </bookViews>
  <sheets>
    <sheet name="Поиск" sheetId="2" r:id="rId1"/>
    <sheet name="анализ" sheetId="1" r:id="rId2"/>
  </sheets>
  <definedNames>
    <definedName name="_xlnm._FilterDatabase" localSheetId="1" hidden="1">анализ!$A$11:$I$310</definedName>
    <definedName name="_xlnm.Print_Area" localSheetId="1">анализ!$A$1:$S$513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0" i="2" l="1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C140" i="2"/>
  <c r="D140" i="2"/>
  <c r="E140" i="2"/>
  <c r="F140" i="2"/>
  <c r="B140" i="2"/>
  <c r="G24" i="1" l="1"/>
  <c r="G25" i="1"/>
  <c r="H25" i="1"/>
  <c r="I25" i="1" s="1"/>
  <c r="E27" i="1"/>
  <c r="G29" i="1"/>
  <c r="G30" i="1"/>
  <c r="H30" i="1" s="1"/>
  <c r="I30" i="1" s="1"/>
  <c r="G31" i="1"/>
  <c r="H31" i="1" s="1"/>
  <c r="I31" i="1" s="1"/>
  <c r="G32" i="1"/>
  <c r="H32" i="1" s="1"/>
  <c r="I32" i="1" s="1"/>
  <c r="G33" i="1"/>
  <c r="H33" i="1" s="1"/>
  <c r="I33" i="1" s="1"/>
  <c r="G34" i="1"/>
  <c r="H34" i="1" s="1"/>
  <c r="I34" i="1" s="1"/>
  <c r="G35" i="1"/>
  <c r="H35" i="1" s="1"/>
  <c r="I35" i="1" s="1"/>
  <c r="E37" i="1"/>
  <c r="G39" i="1"/>
  <c r="H39" i="1" s="1"/>
  <c r="G40" i="1"/>
  <c r="E42" i="1"/>
  <c r="G44" i="1"/>
  <c r="G45" i="1"/>
  <c r="H45" i="1" s="1"/>
  <c r="I45" i="1" s="1"/>
  <c r="G46" i="1"/>
  <c r="H46" i="1" s="1"/>
  <c r="I46" i="1" s="1"/>
  <c r="G47" i="1"/>
  <c r="H47" i="1" s="1"/>
  <c r="I47" i="1" s="1"/>
  <c r="G48" i="1"/>
  <c r="H48" i="1" s="1"/>
  <c r="I48" i="1" s="1"/>
  <c r="G49" i="1"/>
  <c r="H49" i="1" s="1"/>
  <c r="I49" i="1" s="1"/>
  <c r="E51" i="1"/>
  <c r="G53" i="1"/>
  <c r="H53" i="1" s="1"/>
  <c r="I53" i="1" s="1"/>
  <c r="G54" i="1"/>
  <c r="G55" i="1"/>
  <c r="H55" i="1"/>
  <c r="I55" i="1" s="1"/>
  <c r="G56" i="1"/>
  <c r="H56" i="1" s="1"/>
  <c r="I56" i="1" s="1"/>
  <c r="G57" i="1"/>
  <c r="H57" i="1" s="1"/>
  <c r="I57" i="1" s="1"/>
  <c r="G58" i="1"/>
  <c r="H58" i="1" s="1"/>
  <c r="I58" i="1" s="1"/>
  <c r="G59" i="1"/>
  <c r="H59" i="1"/>
  <c r="I59" i="1" s="1"/>
  <c r="G60" i="1"/>
  <c r="H60" i="1" s="1"/>
  <c r="I60" i="1" s="1"/>
  <c r="G61" i="1"/>
  <c r="H61" i="1" s="1"/>
  <c r="I61" i="1" s="1"/>
  <c r="G62" i="1"/>
  <c r="H62" i="1" s="1"/>
  <c r="I62" i="1" s="1"/>
  <c r="G63" i="1"/>
  <c r="H63" i="1"/>
  <c r="I63" i="1" s="1"/>
  <c r="G64" i="1"/>
  <c r="H64" i="1" s="1"/>
  <c r="I64" i="1" s="1"/>
  <c r="G65" i="1"/>
  <c r="H65" i="1" s="1"/>
  <c r="I65" i="1" s="1"/>
  <c r="G66" i="1"/>
  <c r="H66" i="1" s="1"/>
  <c r="I66" i="1" s="1"/>
  <c r="G67" i="1"/>
  <c r="H67" i="1"/>
  <c r="I67" i="1" s="1"/>
  <c r="G68" i="1"/>
  <c r="H68" i="1" s="1"/>
  <c r="I68" i="1" s="1"/>
  <c r="G69" i="1"/>
  <c r="H69" i="1" s="1"/>
  <c r="I69" i="1" s="1"/>
  <c r="G70" i="1"/>
  <c r="H70" i="1" s="1"/>
  <c r="I70" i="1" s="1"/>
  <c r="G71" i="1"/>
  <c r="H71" i="1"/>
  <c r="I71" i="1" s="1"/>
  <c r="G72" i="1"/>
  <c r="H72" i="1" s="1"/>
  <c r="I72" i="1" s="1"/>
  <c r="G73" i="1"/>
  <c r="H73" i="1" s="1"/>
  <c r="I73" i="1" s="1"/>
  <c r="G74" i="1"/>
  <c r="H74" i="1" s="1"/>
  <c r="I74" i="1" s="1"/>
  <c r="G75" i="1"/>
  <c r="H75" i="1"/>
  <c r="I75" i="1" s="1"/>
  <c r="G76" i="1"/>
  <c r="H76" i="1" s="1"/>
  <c r="I76" i="1" s="1"/>
  <c r="G77" i="1"/>
  <c r="H77" i="1" s="1"/>
  <c r="I77" i="1" s="1"/>
  <c r="G78" i="1"/>
  <c r="H78" i="1" s="1"/>
  <c r="I78" i="1" s="1"/>
  <c r="G79" i="1"/>
  <c r="H79" i="1"/>
  <c r="I79" i="1" s="1"/>
  <c r="G80" i="1"/>
  <c r="H80" i="1" s="1"/>
  <c r="I80" i="1" s="1"/>
  <c r="G81" i="1"/>
  <c r="H81" i="1" s="1"/>
  <c r="I81" i="1" s="1"/>
  <c r="G82" i="1"/>
  <c r="H82" i="1" s="1"/>
  <c r="I82" i="1" s="1"/>
  <c r="G83" i="1"/>
  <c r="H83" i="1"/>
  <c r="I83" i="1" s="1"/>
  <c r="G84" i="1"/>
  <c r="H84" i="1" s="1"/>
  <c r="I84" i="1" s="1"/>
  <c r="G85" i="1"/>
  <c r="H85" i="1" s="1"/>
  <c r="I85" i="1" s="1"/>
  <c r="G86" i="1"/>
  <c r="H86" i="1" s="1"/>
  <c r="I86" i="1" s="1"/>
  <c r="G87" i="1"/>
  <c r="H87" i="1"/>
  <c r="I87" i="1" s="1"/>
  <c r="G88" i="1"/>
  <c r="H88" i="1" s="1"/>
  <c r="I88" i="1" s="1"/>
  <c r="G89" i="1"/>
  <c r="H89" i="1" s="1"/>
  <c r="I89" i="1" s="1"/>
  <c r="G90" i="1"/>
  <c r="H90" i="1" s="1"/>
  <c r="I90" i="1" s="1"/>
  <c r="G91" i="1"/>
  <c r="H91" i="1"/>
  <c r="I91" i="1" s="1"/>
  <c r="G92" i="1"/>
  <c r="H92" i="1" s="1"/>
  <c r="I92" i="1" s="1"/>
  <c r="G93" i="1"/>
  <c r="H93" i="1" s="1"/>
  <c r="I93" i="1" s="1"/>
  <c r="E95" i="1"/>
  <c r="G97" i="1"/>
  <c r="G98" i="1"/>
  <c r="H98" i="1" s="1"/>
  <c r="I98" i="1" s="1"/>
  <c r="G99" i="1"/>
  <c r="H99" i="1" s="1"/>
  <c r="I99" i="1" s="1"/>
  <c r="G100" i="1"/>
  <c r="H100" i="1"/>
  <c r="I100" i="1" s="1"/>
  <c r="G101" i="1"/>
  <c r="H101" i="1" s="1"/>
  <c r="I101" i="1" s="1"/>
  <c r="G102" i="1"/>
  <c r="H102" i="1" s="1"/>
  <c r="I102" i="1" s="1"/>
  <c r="G103" i="1"/>
  <c r="H103" i="1" s="1"/>
  <c r="I103" i="1" s="1"/>
  <c r="G104" i="1"/>
  <c r="H104" i="1"/>
  <c r="I104" i="1" s="1"/>
  <c r="G105" i="1"/>
  <c r="H105" i="1" s="1"/>
  <c r="I105" i="1" s="1"/>
  <c r="G106" i="1"/>
  <c r="H106" i="1" s="1"/>
  <c r="I106" i="1" s="1"/>
  <c r="G107" i="1"/>
  <c r="H107" i="1" s="1"/>
  <c r="I107" i="1" s="1"/>
  <c r="G108" i="1"/>
  <c r="H108" i="1"/>
  <c r="I108" i="1" s="1"/>
  <c r="G109" i="1"/>
  <c r="H109" i="1" s="1"/>
  <c r="I109" i="1" s="1"/>
  <c r="G110" i="1"/>
  <c r="H110" i="1" s="1"/>
  <c r="I110" i="1" s="1"/>
  <c r="G111" i="1"/>
  <c r="H111" i="1" s="1"/>
  <c r="I111" i="1" s="1"/>
  <c r="G112" i="1"/>
  <c r="H112" i="1"/>
  <c r="I112" i="1" s="1"/>
  <c r="G113" i="1"/>
  <c r="H113" i="1" s="1"/>
  <c r="I113" i="1" s="1"/>
  <c r="G114" i="1"/>
  <c r="H114" i="1" s="1"/>
  <c r="I114" i="1" s="1"/>
  <c r="G115" i="1"/>
  <c r="H115" i="1" s="1"/>
  <c r="I115" i="1" s="1"/>
  <c r="G116" i="1"/>
  <c r="H116" i="1"/>
  <c r="I116" i="1" s="1"/>
  <c r="E118" i="1"/>
  <c r="G120" i="1"/>
  <c r="G121" i="1"/>
  <c r="H121" i="1"/>
  <c r="I121" i="1" s="1"/>
  <c r="G122" i="1"/>
  <c r="H122" i="1" s="1"/>
  <c r="I122" i="1"/>
  <c r="G123" i="1"/>
  <c r="H123" i="1"/>
  <c r="I123" i="1" s="1"/>
  <c r="G124" i="1"/>
  <c r="H124" i="1" s="1"/>
  <c r="I124" i="1"/>
  <c r="G125" i="1"/>
  <c r="H125" i="1"/>
  <c r="I125" i="1" s="1"/>
  <c r="G126" i="1"/>
  <c r="H126" i="1" s="1"/>
  <c r="I126" i="1"/>
  <c r="G127" i="1"/>
  <c r="H127" i="1"/>
  <c r="I127" i="1" s="1"/>
  <c r="G128" i="1"/>
  <c r="H128" i="1" s="1"/>
  <c r="I128" i="1"/>
  <c r="G129" i="1"/>
  <c r="H129" i="1"/>
  <c r="I129" i="1" s="1"/>
  <c r="E131" i="1"/>
  <c r="G133" i="1"/>
  <c r="G134" i="1"/>
  <c r="H134" i="1"/>
  <c r="I134" i="1" s="1"/>
  <c r="G135" i="1"/>
  <c r="H135" i="1" s="1"/>
  <c r="I135" i="1"/>
  <c r="G136" i="1"/>
  <c r="H136" i="1"/>
  <c r="I136" i="1" s="1"/>
  <c r="E138" i="1"/>
  <c r="G140" i="1"/>
  <c r="G141" i="1"/>
  <c r="H141" i="1"/>
  <c r="I141" i="1" s="1"/>
  <c r="G142" i="1"/>
  <c r="H142" i="1" s="1"/>
  <c r="I142" i="1"/>
  <c r="G143" i="1"/>
  <c r="H143" i="1"/>
  <c r="I143" i="1" s="1"/>
  <c r="E145" i="1"/>
  <c r="G147" i="1"/>
  <c r="G148" i="1"/>
  <c r="H148" i="1"/>
  <c r="I148" i="1" s="1"/>
  <c r="G149" i="1"/>
  <c r="H149" i="1" s="1"/>
  <c r="I149" i="1"/>
  <c r="G150" i="1"/>
  <c r="H150" i="1"/>
  <c r="I150" i="1" s="1"/>
  <c r="E152" i="1"/>
  <c r="G154" i="1"/>
  <c r="G155" i="1"/>
  <c r="H155" i="1" s="1"/>
  <c r="I155" i="1" s="1"/>
  <c r="G156" i="1"/>
  <c r="H156" i="1" s="1"/>
  <c r="I156" i="1" s="1"/>
  <c r="G157" i="1"/>
  <c r="H157" i="1" s="1"/>
  <c r="I157" i="1" s="1"/>
  <c r="G158" i="1"/>
  <c r="H158" i="1" s="1"/>
  <c r="I158" i="1" s="1"/>
  <c r="E160" i="1"/>
  <c r="G162" i="1"/>
  <c r="H162" i="1" s="1"/>
  <c r="G163" i="1"/>
  <c r="H163" i="1" s="1"/>
  <c r="I163" i="1" s="1"/>
  <c r="E165" i="1"/>
  <c r="G167" i="1"/>
  <c r="G168" i="1"/>
  <c r="H168" i="1" s="1"/>
  <c r="I168" i="1" s="1"/>
  <c r="E170" i="1"/>
  <c r="G172" i="1"/>
  <c r="H172" i="1" s="1"/>
  <c r="G173" i="1"/>
  <c r="H173" i="1" s="1"/>
  <c r="I173" i="1" s="1"/>
  <c r="E175" i="1"/>
  <c r="G177" i="1"/>
  <c r="H177" i="1" s="1"/>
  <c r="I177" i="1" s="1"/>
  <c r="G178" i="1"/>
  <c r="H178" i="1" s="1"/>
  <c r="I178" i="1" s="1"/>
  <c r="E180" i="1"/>
  <c r="G180" i="1"/>
  <c r="G188" i="1"/>
  <c r="H188" i="1"/>
  <c r="I188" i="1" s="1"/>
  <c r="G189" i="1"/>
  <c r="H189" i="1" s="1"/>
  <c r="I189" i="1" s="1"/>
  <c r="G190" i="1"/>
  <c r="H190" i="1" s="1"/>
  <c r="I190" i="1" s="1"/>
  <c r="G191" i="1"/>
  <c r="H191" i="1" s="1"/>
  <c r="I191" i="1" s="1"/>
  <c r="E193" i="1"/>
  <c r="G195" i="1"/>
  <c r="H195" i="1"/>
  <c r="I195" i="1" s="1"/>
  <c r="G196" i="1"/>
  <c r="H196" i="1" s="1"/>
  <c r="I196" i="1" s="1"/>
  <c r="G197" i="1"/>
  <c r="H197" i="1" s="1"/>
  <c r="I197" i="1" s="1"/>
  <c r="G198" i="1"/>
  <c r="H198" i="1" s="1"/>
  <c r="I198" i="1" s="1"/>
  <c r="G199" i="1"/>
  <c r="H199" i="1"/>
  <c r="I199" i="1" s="1"/>
  <c r="G200" i="1"/>
  <c r="H200" i="1" s="1"/>
  <c r="I200" i="1" s="1"/>
  <c r="G201" i="1"/>
  <c r="H201" i="1" s="1"/>
  <c r="I201" i="1" s="1"/>
  <c r="G202" i="1"/>
  <c r="H202" i="1" s="1"/>
  <c r="I202" i="1" s="1"/>
  <c r="E204" i="1"/>
  <c r="G206" i="1"/>
  <c r="H206" i="1"/>
  <c r="I206" i="1" s="1"/>
  <c r="G207" i="1"/>
  <c r="H207" i="1" s="1"/>
  <c r="G208" i="1"/>
  <c r="H208" i="1" s="1"/>
  <c r="I208" i="1" s="1"/>
  <c r="G209" i="1"/>
  <c r="H209" i="1" s="1"/>
  <c r="I209" i="1" s="1"/>
  <c r="G210" i="1"/>
  <c r="H210" i="1"/>
  <c r="I210" i="1" s="1"/>
  <c r="E212" i="1"/>
  <c r="G214" i="1"/>
  <c r="H214" i="1" s="1"/>
  <c r="G215" i="1"/>
  <c r="H215" i="1"/>
  <c r="I215" i="1" s="1"/>
  <c r="G216" i="1"/>
  <c r="H216" i="1" s="1"/>
  <c r="I216" i="1" s="1"/>
  <c r="G217" i="1"/>
  <c r="H217" i="1" s="1"/>
  <c r="I217" i="1" s="1"/>
  <c r="G218" i="1"/>
  <c r="H218" i="1" s="1"/>
  <c r="I218" i="1" s="1"/>
  <c r="E220" i="1"/>
  <c r="G226" i="1"/>
  <c r="H226" i="1"/>
  <c r="E228" i="1"/>
  <c r="G228" i="1"/>
  <c r="G230" i="1" s="1"/>
  <c r="E230" i="1"/>
  <c r="G234" i="1"/>
  <c r="H234" i="1" s="1"/>
  <c r="E236" i="1"/>
  <c r="G236" i="1"/>
  <c r="E238" i="1"/>
  <c r="G238" i="1"/>
  <c r="G242" i="1"/>
  <c r="E244" i="1"/>
  <c r="E246" i="1" s="1"/>
  <c r="G252" i="1"/>
  <c r="H252" i="1" s="1"/>
  <c r="G253" i="1"/>
  <c r="H253" i="1"/>
  <c r="I253" i="1" s="1"/>
  <c r="E254" i="1"/>
  <c r="G256" i="1"/>
  <c r="H256" i="1" s="1"/>
  <c r="E257" i="1"/>
  <c r="G257" i="1"/>
  <c r="G259" i="1"/>
  <c r="H259" i="1"/>
  <c r="E260" i="1"/>
  <c r="G260" i="1"/>
  <c r="G262" i="1"/>
  <c r="H262" i="1" s="1"/>
  <c r="E263" i="1"/>
  <c r="G263" i="1"/>
  <c r="G271" i="1"/>
  <c r="H271" i="1"/>
  <c r="E272" i="1"/>
  <c r="G272" i="1"/>
  <c r="G274" i="1" s="1"/>
  <c r="E274" i="1"/>
  <c r="G280" i="1"/>
  <c r="H280" i="1" s="1"/>
  <c r="E281" i="1"/>
  <c r="G281" i="1"/>
  <c r="E283" i="1"/>
  <c r="G283" i="1"/>
  <c r="G289" i="1"/>
  <c r="E290" i="1"/>
  <c r="E292" i="1" s="1"/>
  <c r="G298" i="1"/>
  <c r="H298" i="1" s="1"/>
  <c r="G299" i="1"/>
  <c r="H299" i="1"/>
  <c r="I299" i="1" s="1"/>
  <c r="E300" i="1"/>
  <c r="E302" i="1"/>
  <c r="G306" i="1"/>
  <c r="H306" i="1" s="1"/>
  <c r="E307" i="1"/>
  <c r="G307" i="1"/>
  <c r="E309" i="1"/>
  <c r="G309" i="1"/>
  <c r="G322" i="1"/>
  <c r="H322" i="1" s="1"/>
  <c r="I322" i="1" s="1"/>
  <c r="G323" i="1"/>
  <c r="H323" i="1" s="1"/>
  <c r="I323" i="1" s="1"/>
  <c r="G324" i="1"/>
  <c r="H324" i="1"/>
  <c r="I324" i="1" s="1"/>
  <c r="G325" i="1"/>
  <c r="H325" i="1" s="1"/>
  <c r="I325" i="1" s="1"/>
  <c r="G326" i="1"/>
  <c r="H326" i="1" s="1"/>
  <c r="I326" i="1" s="1"/>
  <c r="G327" i="1"/>
  <c r="H327" i="1" s="1"/>
  <c r="I327" i="1" s="1"/>
  <c r="G328" i="1"/>
  <c r="H328" i="1"/>
  <c r="I328" i="1" s="1"/>
  <c r="G329" i="1"/>
  <c r="H329" i="1" s="1"/>
  <c r="I329" i="1" s="1"/>
  <c r="G330" i="1"/>
  <c r="H330" i="1" s="1"/>
  <c r="I330" i="1" s="1"/>
  <c r="G331" i="1"/>
  <c r="H331" i="1" s="1"/>
  <c r="I331" i="1" s="1"/>
  <c r="E332" i="1"/>
  <c r="O332" i="1"/>
  <c r="G334" i="1"/>
  <c r="H334" i="1"/>
  <c r="I334" i="1" s="1"/>
  <c r="G335" i="1"/>
  <c r="H335" i="1" s="1"/>
  <c r="I335" i="1" s="1"/>
  <c r="G336" i="1"/>
  <c r="H336" i="1" s="1"/>
  <c r="I336" i="1" s="1"/>
  <c r="G337" i="1"/>
  <c r="H337" i="1" s="1"/>
  <c r="I337" i="1" s="1"/>
  <c r="E338" i="1"/>
  <c r="G338" i="1"/>
  <c r="O338" i="1"/>
  <c r="Q338" i="1"/>
  <c r="G340" i="1"/>
  <c r="H340" i="1"/>
  <c r="I340" i="1" s="1"/>
  <c r="G341" i="1"/>
  <c r="H341" i="1" s="1"/>
  <c r="I341" i="1" s="1"/>
  <c r="G342" i="1"/>
  <c r="H342" i="1" s="1"/>
  <c r="I342" i="1" s="1"/>
  <c r="G343" i="1"/>
  <c r="H343" i="1" s="1"/>
  <c r="I343" i="1" s="1"/>
  <c r="E344" i="1"/>
  <c r="L344" i="1"/>
  <c r="M344" i="1"/>
  <c r="N344" i="1" s="1"/>
  <c r="O344" i="1"/>
  <c r="G346" i="1"/>
  <c r="H346" i="1" s="1"/>
  <c r="G347" i="1"/>
  <c r="H347" i="1"/>
  <c r="I347" i="1" s="1"/>
  <c r="G348" i="1"/>
  <c r="H348" i="1" s="1"/>
  <c r="I348" i="1" s="1"/>
  <c r="G349" i="1"/>
  <c r="H349" i="1" s="1"/>
  <c r="I349" i="1" s="1"/>
  <c r="G350" i="1"/>
  <c r="H350" i="1" s="1"/>
  <c r="I350" i="1" s="1"/>
  <c r="G351" i="1"/>
  <c r="H351" i="1"/>
  <c r="I351" i="1" s="1"/>
  <c r="G352" i="1"/>
  <c r="H352" i="1" s="1"/>
  <c r="I352" i="1" s="1"/>
  <c r="G353" i="1"/>
  <c r="H353" i="1" s="1"/>
  <c r="I353" i="1" s="1"/>
  <c r="E354" i="1"/>
  <c r="O354" i="1" s="1"/>
  <c r="G356" i="1"/>
  <c r="H356" i="1" s="1"/>
  <c r="G357" i="1"/>
  <c r="H357" i="1"/>
  <c r="I357" i="1" s="1"/>
  <c r="G358" i="1"/>
  <c r="H358" i="1" s="1"/>
  <c r="I358" i="1" s="1"/>
  <c r="G359" i="1"/>
  <c r="H359" i="1" s="1"/>
  <c r="I359" i="1" s="1"/>
  <c r="G360" i="1"/>
  <c r="H360" i="1" s="1"/>
  <c r="I360" i="1" s="1"/>
  <c r="E361" i="1"/>
  <c r="O361" i="1"/>
  <c r="E411" i="1"/>
  <c r="G411" i="1"/>
  <c r="Q411" i="1" s="1"/>
  <c r="H411" i="1"/>
  <c r="I411" i="1"/>
  <c r="L411" i="1"/>
  <c r="M411" i="1" s="1"/>
  <c r="O411" i="1"/>
  <c r="G413" i="1"/>
  <c r="H413" i="1" s="1"/>
  <c r="E414" i="1"/>
  <c r="G414" i="1"/>
  <c r="O414" i="1"/>
  <c r="Q414" i="1"/>
  <c r="G416" i="1"/>
  <c r="H416" i="1" s="1"/>
  <c r="G417" i="1"/>
  <c r="G418" i="1"/>
  <c r="H418" i="1"/>
  <c r="I418" i="1" s="1"/>
  <c r="G419" i="1"/>
  <c r="H419" i="1" s="1"/>
  <c r="I419" i="1" s="1"/>
  <c r="G420" i="1"/>
  <c r="H420" i="1" s="1"/>
  <c r="I420" i="1" s="1"/>
  <c r="E421" i="1"/>
  <c r="O421" i="1"/>
  <c r="G423" i="1"/>
  <c r="G424" i="1"/>
  <c r="H424" i="1"/>
  <c r="I424" i="1" s="1"/>
  <c r="G425" i="1"/>
  <c r="H425" i="1"/>
  <c r="I425" i="1" s="1"/>
  <c r="G426" i="1"/>
  <c r="H426" i="1"/>
  <c r="I426" i="1" s="1"/>
  <c r="G427" i="1"/>
  <c r="H427" i="1" s="1"/>
  <c r="I427" i="1" s="1"/>
  <c r="E428" i="1"/>
  <c r="O428" i="1"/>
  <c r="E436" i="1"/>
  <c r="O436" i="1" s="1"/>
  <c r="G436" i="1"/>
  <c r="H436" i="1"/>
  <c r="I436" i="1"/>
  <c r="L436" i="1"/>
  <c r="M436" i="1" s="1"/>
  <c r="Q436" i="1"/>
  <c r="E440" i="1"/>
  <c r="G440" i="1"/>
  <c r="H440" i="1"/>
  <c r="I440" i="1"/>
  <c r="L440" i="1"/>
  <c r="M440" i="1"/>
  <c r="O440" i="1"/>
  <c r="Q440" i="1"/>
  <c r="G442" i="1"/>
  <c r="H442" i="1" s="1"/>
  <c r="I442" i="1" s="1"/>
  <c r="G443" i="1"/>
  <c r="H443" i="1" s="1"/>
  <c r="E444" i="1"/>
  <c r="G444" i="1"/>
  <c r="L444" i="1"/>
  <c r="M444" i="1"/>
  <c r="N444" i="1" s="1"/>
  <c r="O444" i="1"/>
  <c r="Q444" i="1"/>
  <c r="G446" i="1"/>
  <c r="H446" i="1" s="1"/>
  <c r="G447" i="1"/>
  <c r="H447" i="1" s="1"/>
  <c r="I447" i="1" s="1"/>
  <c r="E448" i="1"/>
  <c r="O448" i="1" s="1"/>
  <c r="G450" i="1"/>
  <c r="H450" i="1" s="1"/>
  <c r="G451" i="1"/>
  <c r="H451" i="1"/>
  <c r="I451" i="1" s="1"/>
  <c r="G452" i="1"/>
  <c r="H452" i="1" s="1"/>
  <c r="I452" i="1" s="1"/>
  <c r="G453" i="1"/>
  <c r="H453" i="1" s="1"/>
  <c r="I453" i="1" s="1"/>
  <c r="G454" i="1"/>
  <c r="H454" i="1" s="1"/>
  <c r="I454" i="1" s="1"/>
  <c r="G455" i="1"/>
  <c r="H455" i="1" s="1"/>
  <c r="I455" i="1" s="1"/>
  <c r="E456" i="1"/>
  <c r="O456" i="1"/>
  <c r="G458" i="1"/>
  <c r="H458" i="1" s="1"/>
  <c r="G459" i="1"/>
  <c r="H459" i="1" s="1"/>
  <c r="I459" i="1" s="1"/>
  <c r="G460" i="1"/>
  <c r="H460" i="1"/>
  <c r="I460" i="1" s="1"/>
  <c r="G461" i="1"/>
  <c r="H461" i="1" s="1"/>
  <c r="I461" i="1" s="1"/>
  <c r="E462" i="1"/>
  <c r="O462" i="1" s="1"/>
  <c r="L462" i="1"/>
  <c r="M462" i="1" s="1"/>
  <c r="G464" i="1"/>
  <c r="H464" i="1"/>
  <c r="I464" i="1" s="1"/>
  <c r="I465" i="1" s="1"/>
  <c r="E465" i="1"/>
  <c r="O465" i="1" s="1"/>
  <c r="G465" i="1"/>
  <c r="Q465" i="1" s="1"/>
  <c r="L465" i="1"/>
  <c r="M465" i="1" s="1"/>
  <c r="N465" i="1" s="1"/>
  <c r="G467" i="1"/>
  <c r="H467" i="1" s="1"/>
  <c r="I467" i="1" s="1"/>
  <c r="G468" i="1"/>
  <c r="H468" i="1" s="1"/>
  <c r="G469" i="1"/>
  <c r="H469" i="1"/>
  <c r="I469" i="1" s="1"/>
  <c r="G470" i="1"/>
  <c r="H470" i="1" s="1"/>
  <c r="I470" i="1" s="1"/>
  <c r="G471" i="1"/>
  <c r="H471" i="1" s="1"/>
  <c r="I471" i="1" s="1"/>
  <c r="E472" i="1"/>
  <c r="O472" i="1" s="1"/>
  <c r="L472" i="1"/>
  <c r="M472" i="1" s="1"/>
  <c r="N472" i="1" s="1"/>
  <c r="G474" i="1"/>
  <c r="H474" i="1" s="1"/>
  <c r="I474" i="1" s="1"/>
  <c r="I476" i="1" s="1"/>
  <c r="S476" i="1" s="1"/>
  <c r="G475" i="1"/>
  <c r="H475" i="1" s="1"/>
  <c r="I475" i="1" s="1"/>
  <c r="E476" i="1"/>
  <c r="G476" i="1"/>
  <c r="O476" i="1"/>
  <c r="Q476" i="1"/>
  <c r="G478" i="1"/>
  <c r="H478" i="1"/>
  <c r="I478" i="1" s="1"/>
  <c r="G479" i="1"/>
  <c r="H479" i="1" s="1"/>
  <c r="I479" i="1" s="1"/>
  <c r="E480" i="1"/>
  <c r="G480" i="1"/>
  <c r="O480" i="1"/>
  <c r="Q480" i="1"/>
  <c r="E507" i="1"/>
  <c r="O507" i="1" s="1"/>
  <c r="G507" i="1"/>
  <c r="H507" i="1"/>
  <c r="I507" i="1"/>
  <c r="L507" i="1"/>
  <c r="M507" i="1" s="1"/>
  <c r="Q507" i="1"/>
  <c r="G509" i="1"/>
  <c r="H509" i="1" s="1"/>
  <c r="E510" i="1"/>
  <c r="G510" i="1"/>
  <c r="O510" i="1"/>
  <c r="Q510" i="1"/>
  <c r="E512" i="1"/>
  <c r="J512" i="1"/>
  <c r="L512" i="1"/>
  <c r="E513" i="1"/>
  <c r="G513" i="1"/>
  <c r="H513" i="1"/>
  <c r="I513" i="1"/>
  <c r="J513" i="1"/>
  <c r="L513" i="1"/>
  <c r="M513" i="1"/>
  <c r="N513" i="1"/>
  <c r="O513" i="1"/>
  <c r="Q513" i="1"/>
  <c r="R513" i="1"/>
  <c r="S513" i="1"/>
  <c r="I458" i="1" l="1"/>
  <c r="I462" i="1" s="1"/>
  <c r="S462" i="1" s="1"/>
  <c r="H462" i="1"/>
  <c r="N440" i="1"/>
  <c r="S440" i="1" s="1"/>
  <c r="R440" i="1"/>
  <c r="H417" i="1"/>
  <c r="I417" i="1" s="1"/>
  <c r="G421" i="1"/>
  <c r="Q421" i="1" s="1"/>
  <c r="H289" i="1"/>
  <c r="G290" i="1"/>
  <c r="G292" i="1" s="1"/>
  <c r="I271" i="1"/>
  <c r="I272" i="1" s="1"/>
  <c r="I274" i="1" s="1"/>
  <c r="H272" i="1"/>
  <c r="H274" i="1" s="1"/>
  <c r="H154" i="1"/>
  <c r="I154" i="1" s="1"/>
  <c r="I160" i="1" s="1"/>
  <c r="G160" i="1"/>
  <c r="H29" i="1"/>
  <c r="I29" i="1" s="1"/>
  <c r="I37" i="1" s="1"/>
  <c r="G37" i="1"/>
  <c r="H465" i="1"/>
  <c r="R465" i="1" s="1"/>
  <c r="G462" i="1"/>
  <c r="Q462" i="1" s="1"/>
  <c r="G456" i="1"/>
  <c r="Q456" i="1" s="1"/>
  <c r="H423" i="1"/>
  <c r="G428" i="1"/>
  <c r="Q428" i="1" s="1"/>
  <c r="G361" i="1"/>
  <c r="Q361" i="1" s="1"/>
  <c r="G344" i="1"/>
  <c r="Q344" i="1" s="1"/>
  <c r="G332" i="1"/>
  <c r="Q332" i="1" s="1"/>
  <c r="I259" i="1"/>
  <c r="I260" i="1" s="1"/>
  <c r="H260" i="1"/>
  <c r="H242" i="1"/>
  <c r="G244" i="1"/>
  <c r="G246" i="1" s="1"/>
  <c r="I226" i="1"/>
  <c r="I228" i="1" s="1"/>
  <c r="I230" i="1" s="1"/>
  <c r="H228" i="1"/>
  <c r="H230" i="1" s="1"/>
  <c r="G220" i="1"/>
  <c r="G204" i="1"/>
  <c r="G193" i="1"/>
  <c r="H167" i="1"/>
  <c r="G170" i="1"/>
  <c r="E182" i="1"/>
  <c r="H44" i="1"/>
  <c r="H51" i="1" s="1"/>
  <c r="G51" i="1"/>
  <c r="E265" i="1"/>
  <c r="E222" i="1"/>
  <c r="R507" i="1"/>
  <c r="N507" i="1"/>
  <c r="S507" i="1" s="1"/>
  <c r="I480" i="1"/>
  <c r="S480" i="1" s="1"/>
  <c r="I468" i="1"/>
  <c r="H472" i="1"/>
  <c r="R472" i="1" s="1"/>
  <c r="S465" i="1"/>
  <c r="R462" i="1"/>
  <c r="O512" i="1"/>
  <c r="I509" i="1"/>
  <c r="I510" i="1" s="1"/>
  <c r="S510" i="1" s="1"/>
  <c r="H510" i="1"/>
  <c r="R510" i="1" s="1"/>
  <c r="I472" i="1"/>
  <c r="S472" i="1" s="1"/>
  <c r="N462" i="1"/>
  <c r="M512" i="1"/>
  <c r="H480" i="1"/>
  <c r="R480" i="1" s="1"/>
  <c r="H476" i="1"/>
  <c r="R476" i="1" s="1"/>
  <c r="G472" i="1"/>
  <c r="Q472" i="1" s="1"/>
  <c r="I446" i="1"/>
  <c r="I448" i="1" s="1"/>
  <c r="S448" i="1" s="1"/>
  <c r="H448" i="1"/>
  <c r="R448" i="1" s="1"/>
  <c r="I416" i="1"/>
  <c r="H421" i="1"/>
  <c r="R421" i="1" s="1"/>
  <c r="N411" i="1"/>
  <c r="R411" i="1"/>
  <c r="I332" i="1"/>
  <c r="H307" i="1"/>
  <c r="H309" i="1" s="1"/>
  <c r="I306" i="1"/>
  <c r="I307" i="1" s="1"/>
  <c r="I309" i="1" s="1"/>
  <c r="H281" i="1"/>
  <c r="H283" i="1" s="1"/>
  <c r="I280" i="1"/>
  <c r="I281" i="1" s="1"/>
  <c r="I283" i="1" s="1"/>
  <c r="H236" i="1"/>
  <c r="H238" i="1" s="1"/>
  <c r="I234" i="1"/>
  <c r="I236" i="1" s="1"/>
  <c r="I238" i="1" s="1"/>
  <c r="I207" i="1"/>
  <c r="I212" i="1" s="1"/>
  <c r="H212" i="1"/>
  <c r="I180" i="1"/>
  <c r="I450" i="1"/>
  <c r="I456" i="1" s="1"/>
  <c r="S456" i="1" s="1"/>
  <c r="H456" i="1"/>
  <c r="R456" i="1" s="1"/>
  <c r="H444" i="1"/>
  <c r="R444" i="1" s="1"/>
  <c r="I443" i="1"/>
  <c r="I444" i="1" s="1"/>
  <c r="S444" i="1" s="1"/>
  <c r="N436" i="1"/>
  <c r="S436" i="1" s="1"/>
  <c r="R436" i="1"/>
  <c r="H428" i="1"/>
  <c r="R428" i="1" s="1"/>
  <c r="I423" i="1"/>
  <c r="I428" i="1" s="1"/>
  <c r="S428" i="1" s="1"/>
  <c r="H414" i="1"/>
  <c r="R414" i="1" s="1"/>
  <c r="I413" i="1"/>
  <c r="I414" i="1" s="1"/>
  <c r="S414" i="1" s="1"/>
  <c r="H361" i="1"/>
  <c r="R361" i="1" s="1"/>
  <c r="I356" i="1"/>
  <c r="I361" i="1" s="1"/>
  <c r="S361" i="1" s="1"/>
  <c r="I346" i="1"/>
  <c r="I354" i="1" s="1"/>
  <c r="S354" i="1" s="1"/>
  <c r="H354" i="1"/>
  <c r="R354" i="1" s="1"/>
  <c r="I344" i="1"/>
  <c r="S344" i="1" s="1"/>
  <c r="I338" i="1"/>
  <c r="S338" i="1" s="1"/>
  <c r="I298" i="1"/>
  <c r="I300" i="1" s="1"/>
  <c r="I302" i="1" s="1"/>
  <c r="H300" i="1"/>
  <c r="H302" i="1" s="1"/>
  <c r="H263" i="1"/>
  <c r="I262" i="1"/>
  <c r="I263" i="1" s="1"/>
  <c r="H257" i="1"/>
  <c r="I256" i="1"/>
  <c r="I257" i="1" s="1"/>
  <c r="I252" i="1"/>
  <c r="I254" i="1" s="1"/>
  <c r="H254" i="1"/>
  <c r="H220" i="1"/>
  <c r="I214" i="1"/>
  <c r="I220" i="1" s="1"/>
  <c r="I204" i="1"/>
  <c r="I193" i="1"/>
  <c r="E311" i="1"/>
  <c r="I167" i="1"/>
  <c r="I170" i="1" s="1"/>
  <c r="H170" i="1"/>
  <c r="H54" i="1"/>
  <c r="G95" i="1"/>
  <c r="G448" i="1"/>
  <c r="Q448" i="1" s="1"/>
  <c r="G354" i="1"/>
  <c r="H344" i="1"/>
  <c r="R344" i="1" s="1"/>
  <c r="H338" i="1"/>
  <c r="R338" i="1" s="1"/>
  <c r="H332" i="1"/>
  <c r="G300" i="1"/>
  <c r="G302" i="1" s="1"/>
  <c r="G254" i="1"/>
  <c r="G265" i="1" s="1"/>
  <c r="G212" i="1"/>
  <c r="H204" i="1"/>
  <c r="H193" i="1"/>
  <c r="H180" i="1"/>
  <c r="G175" i="1"/>
  <c r="I172" i="1"/>
  <c r="I175" i="1" s="1"/>
  <c r="H175" i="1"/>
  <c r="G165" i="1"/>
  <c r="I162" i="1"/>
  <c r="I165" i="1" s="1"/>
  <c r="H165" i="1"/>
  <c r="H147" i="1"/>
  <c r="G152" i="1"/>
  <c r="H140" i="1"/>
  <c r="G145" i="1"/>
  <c r="H133" i="1"/>
  <c r="G138" i="1"/>
  <c r="H120" i="1"/>
  <c r="G131" i="1"/>
  <c r="H97" i="1"/>
  <c r="G118" i="1"/>
  <c r="I44" i="1"/>
  <c r="I51" i="1" s="1"/>
  <c r="H40" i="1"/>
  <c r="I40" i="1" s="1"/>
  <c r="G42" i="1"/>
  <c r="I39" i="1"/>
  <c r="H37" i="1"/>
  <c r="H24" i="1"/>
  <c r="G27" i="1"/>
  <c r="I242" i="1" l="1"/>
  <c r="I244" i="1" s="1"/>
  <c r="I246" i="1" s="1"/>
  <c r="H244" i="1"/>
  <c r="H246" i="1" s="1"/>
  <c r="I289" i="1"/>
  <c r="I290" i="1" s="1"/>
  <c r="I292" i="1" s="1"/>
  <c r="H290" i="1"/>
  <c r="H292" i="1" s="1"/>
  <c r="H42" i="1"/>
  <c r="H160" i="1"/>
  <c r="G222" i="1"/>
  <c r="I222" i="1"/>
  <c r="I421" i="1"/>
  <c r="S421" i="1" s="1"/>
  <c r="I120" i="1"/>
  <c r="I131" i="1" s="1"/>
  <c r="H131" i="1"/>
  <c r="I140" i="1"/>
  <c r="I145" i="1" s="1"/>
  <c r="H145" i="1"/>
  <c r="I265" i="1"/>
  <c r="I24" i="1"/>
  <c r="I27" i="1" s="1"/>
  <c r="H27" i="1"/>
  <c r="I97" i="1"/>
  <c r="I118" i="1" s="1"/>
  <c r="H118" i="1"/>
  <c r="I133" i="1"/>
  <c r="I138" i="1" s="1"/>
  <c r="H138" i="1"/>
  <c r="I147" i="1"/>
  <c r="I152" i="1" s="1"/>
  <c r="H152" i="1"/>
  <c r="R332" i="1"/>
  <c r="R512" i="1" s="1"/>
  <c r="H512" i="1"/>
  <c r="I42" i="1"/>
  <c r="G182" i="1"/>
  <c r="H222" i="1"/>
  <c r="Q354" i="1"/>
  <c r="Q512" i="1" s="1"/>
  <c r="G512" i="1"/>
  <c r="I54" i="1"/>
  <c r="I95" i="1" s="1"/>
  <c r="H95" i="1"/>
  <c r="H182" i="1" s="1"/>
  <c r="H311" i="1" s="1"/>
  <c r="H265" i="1"/>
  <c r="S332" i="1"/>
  <c r="S411" i="1"/>
  <c r="N512" i="1"/>
  <c r="I182" i="1" l="1"/>
  <c r="I311" i="1" s="1"/>
  <c r="I512" i="1"/>
  <c r="G311" i="1"/>
  <c r="S512" i="1"/>
</calcChain>
</file>

<file path=xl/sharedStrings.xml><?xml version="1.0" encoding="utf-8"?>
<sst xmlns="http://schemas.openxmlformats.org/spreadsheetml/2006/main" count="1151" uniqueCount="167">
  <si>
    <t>Щебень из природного камня для строительных работ марка 800, фракция 40-70 мм</t>
  </si>
  <si>
    <t>Щебень из природного камня для строительных работ марка 800, фракция 20-40 мм</t>
  </si>
  <si>
    <t>Итого:</t>
  </si>
  <si>
    <t>кг</t>
  </si>
  <si>
    <t>Эпоксидно-каучуковая краска ЭКК-100 *{прим.}</t>
  </si>
  <si>
    <t>1734,77
2025,55</t>
  </si>
  <si>
    <t>м3</t>
  </si>
  <si>
    <r>
      <t xml:space="preserve">Щебень из природного камня для строительных работ марка 800, фракция </t>
    </r>
    <r>
      <rPr>
        <b/>
        <sz val="16"/>
        <color indexed="8"/>
        <rFont val="Times New Roman"/>
        <family val="1"/>
        <charset val="204"/>
      </rPr>
      <t>20-40 мм</t>
    </r>
    <r>
      <rPr>
        <b/>
        <sz val="14"/>
        <color indexed="8"/>
        <rFont val="Times New Roman"/>
        <family val="1"/>
        <charset val="204"/>
      </rPr>
      <t xml:space="preserve">, фракция </t>
    </r>
    <r>
      <rPr>
        <b/>
        <sz val="16"/>
        <color indexed="8"/>
        <rFont val="Times New Roman"/>
        <family val="1"/>
        <charset val="204"/>
      </rPr>
      <t>40-70 мм</t>
    </r>
  </si>
  <si>
    <t>1 шт.</t>
  </si>
  <si>
    <t>Столбик железобетонный сигнальный СС-1( V 0,023м3)</t>
  </si>
  <si>
    <t>т</t>
  </si>
  <si>
    <t>Стойки металлические</t>
  </si>
  <si>
    <t>Смесь песчано-гравийная природная</t>
  </si>
  <si>
    <t>ххх</t>
  </si>
  <si>
    <t>Смесь пескоцементная</t>
  </si>
  <si>
    <t>Раствор готовый кладочный цементный марки 200</t>
  </si>
  <si>
    <t>Портландцемент общестроительного назначения бездобавочный, марки 400:</t>
  </si>
  <si>
    <t>Портландцемент общестроительного назначения бездобавочный, марки 400</t>
  </si>
  <si>
    <t>Плиты дорожные ПДH:</t>
  </si>
  <si>
    <t>Плиты дорожные ПДH, бетон В25 (М350), объем 1,68 м3, расход ар-ры 112,52 кг/ (серия 3.503.1-91 вып.1) *{прим.}</t>
  </si>
  <si>
    <t>Плиты "Пеноплекс", 45:</t>
  </si>
  <si>
    <t>Плиты "Пеноплекс", 45</t>
  </si>
  <si>
    <t>МГК с гофром (труба) 130х32,5, толщина металла 3,0 мм, диаметром 2,5м *{прим.}</t>
  </si>
  <si>
    <t>МГК с гофром (труба) 130х32,5, толщина металла 3,0 мм, диаметром 1,50 м (прим.)</t>
  </si>
  <si>
    <t>Трубы стальные электросварные со спиральным швом 1420(15)мм</t>
  </si>
  <si>
    <t>Трубы стальные электросварные со спиральным швом, ГОСТ 8696-74, сталь 3сп5, диаметр (толщина стенки) 1420(15)мм</t>
  </si>
  <si>
    <t>м2</t>
  </si>
  <si>
    <t>Мат трехмерный МТ 15/350 (300) ЭКСТРАМАТ,СТО 00205009-002-2006:</t>
  </si>
  <si>
    <t>Мат трехмерный МТ 15/350 (300) ЭКСТРАМАТ,СТО 00205009-002-2006</t>
  </si>
  <si>
    <t>Крепежные детали (анкера):</t>
  </si>
  <si>
    <t>Крепежные детали (анкера)</t>
  </si>
  <si>
    <t>Грунтовка на основе эпоксидной смолы (грунт ЭКГ) *{прим.}:</t>
  </si>
  <si>
    <t>Грунтовка на основе эпоксидной смолы (грунт ЭКГ) *{прим.}</t>
  </si>
  <si>
    <t>133,06
1315,27</t>
  </si>
  <si>
    <t>Грунт минеральный; Песок природный; Сухоройный карьерный:</t>
  </si>
  <si>
    <t>Сухоройный карьерный грунт (франко-карьер) (карьер Пышшор)*{прим.}</t>
  </si>
  <si>
    <t>Грунт минеральный из карьера "Пышшор" (франко-карьер)</t>
  </si>
  <si>
    <t>Песок для строительных работ природный</t>
  </si>
  <si>
    <t>Грунт минеральный из карьера "Кыкшор" (франко-карьер)</t>
  </si>
  <si>
    <t>Песок природный для строительных работ средний</t>
  </si>
  <si>
    <t>Горячекатаная арматурная сталь гладкая класса А-I, диаметром 8 мм:</t>
  </si>
  <si>
    <t>Горячекатаная арматурная сталь гладкая класса А-I, диаметром 8 мм</t>
  </si>
  <si>
    <t>Геотекстильное полотно Геоком Д-450:</t>
  </si>
  <si>
    <t>Геотекстильное полотно Геоком Д-450</t>
  </si>
  <si>
    <t>62,37
133,65
127,14</t>
  </si>
  <si>
    <t>Геосетка ССНП 30/30-2,5 / Геосетка ПС 50/50-20:</t>
  </si>
  <si>
    <t>Геосетка ПС 50/50-20(500) ПОЛИСЕТ</t>
  </si>
  <si>
    <t>Геосетка ССНП 50/50-25(400) Нефтегаз-ГРУНСЕТ, СТО 00205009-001-2005</t>
  </si>
  <si>
    <t>Геосетка ССНП 30/30-2,5(270) Нефтегаз-ГРУНСЕТ, СТО 00205009-001-2005</t>
  </si>
  <si>
    <t>Блоки бетонные упоров У-1 объемом менее 0,3 м3:</t>
  </si>
  <si>
    <t>Блоки бетонные упоров У-1 объемом менее 0,3 м3 *{прим.}</t>
  </si>
  <si>
    <t>Бетон тяжелый, класс В15 В20</t>
  </si>
  <si>
    <t>Бетон тяжелый, класс В20 (М250)</t>
  </si>
  <si>
    <t>Бетон тяжелый, класс В15 (М200)</t>
  </si>
  <si>
    <t>Стоимость в текущих ценах с НДС</t>
  </si>
  <si>
    <t>Стоимость в текущих ценах без НДС</t>
  </si>
  <si>
    <t>Стоимость без НДС, в базе</t>
  </si>
  <si>
    <t>Цен за ед.</t>
  </si>
  <si>
    <t>Кол-во</t>
  </si>
  <si>
    <t>Разница</t>
  </si>
  <si>
    <t>ТПС-5</t>
  </si>
  <si>
    <t>Выполнение под 0</t>
  </si>
  <si>
    <t>Ед. изм.</t>
  </si>
  <si>
    <t>Название маитериалов</t>
  </si>
  <si>
    <t>№ по смете</t>
  </si>
  <si>
    <t>№п/п</t>
  </si>
  <si>
    <t>Итого за Декабрь 2016:</t>
  </si>
  <si>
    <t>Всего</t>
  </si>
  <si>
    <t>КС2 № 5-53-17И2</t>
  </si>
  <si>
    <t>КС2 № 5-53-13И2</t>
  </si>
  <si>
    <t>КС2 № 5-53-12и2д1 (+ -)</t>
  </si>
  <si>
    <t>КС2 № 5-53-12И2</t>
  </si>
  <si>
    <t>КС2 № 5-53-11и2д1 (+ -)</t>
  </si>
  <si>
    <t>КС2 № 5-53-11И2</t>
  </si>
  <si>
    <t>КС2 № 5-53-10И2Д1 (+ -)</t>
  </si>
  <si>
    <t>КС2 № 5-53-10И2</t>
  </si>
  <si>
    <t>КС2 № 5-53-9И2Д1 (+ -)</t>
  </si>
  <si>
    <t>КС2 № 5-53-9И2</t>
  </si>
  <si>
    <t>КС2 № 5-53-8И2Д1 (+ -)</t>
  </si>
  <si>
    <t>КС2 № 5-53-8И2</t>
  </si>
  <si>
    <t>КС2 № 5-53-6И3</t>
  </si>
  <si>
    <t>КС2 № 5-53-4И3</t>
  </si>
  <si>
    <t>КС2 № 5-53-3и1</t>
  </si>
  <si>
    <t>КС2 № 5-53-2И3Д1  (+ -)</t>
  </si>
  <si>
    <t>КС2 № 5-53-2И3 (+ -)</t>
  </si>
  <si>
    <t>КС2 № 5-53-1И2Д1 (без стоимостных МТР)</t>
  </si>
  <si>
    <t>КС2 № 5-53-1И2 копеечные материалы</t>
  </si>
  <si>
    <t>КС2 № 1-435-33И1 (без стоимостных МТР)</t>
  </si>
  <si>
    <t>КС2 № 1-435-26 (без стоимостных МТР)</t>
  </si>
  <si>
    <t>КС2 № 1-435-24 (без стоимостных МТР)</t>
  </si>
  <si>
    <t>в т.ч. за Декабрь 2016</t>
  </si>
  <si>
    <t>в отчетный период по состоянию на 30.12.2016г.</t>
  </si>
  <si>
    <t>для осуществления строительства, принятых по формам КС-2</t>
  </si>
  <si>
    <t xml:space="preserve">стоимости строительных материалов поставки Субподрядчика, имеющихся на балансе Генподрядчика, приобретаемых Субподрядчиком </t>
  </si>
  <si>
    <t>Анализ по материалам по объекту км 440</t>
  </si>
  <si>
    <t>Песчано-гравийная смесь или щебеночно-песчаная смесь оптимального гранулометрического состава</t>
  </si>
  <si>
    <t>408-9181</t>
  </si>
  <si>
    <t>Щебень 40-70 мм</t>
  </si>
  <si>
    <t>408-9140</t>
  </si>
  <si>
    <t>Щебень каменный</t>
  </si>
  <si>
    <t>408-9090</t>
  </si>
  <si>
    <t>Щебень</t>
  </si>
  <si>
    <t>408-9080</t>
  </si>
  <si>
    <t>3.33.31.66</t>
  </si>
  <si>
    <t>3.33.31.64</t>
  </si>
  <si>
    <t>473</t>
  </si>
  <si>
    <t>459</t>
  </si>
  <si>
    <t>1 м3 подготовки</t>
  </si>
  <si>
    <t>Устройство щебеночно-песчаной подготовки под водопропускные трубы</t>
  </si>
  <si>
    <t>ГЭСН30-07-010-01</t>
  </si>
  <si>
    <t>458</t>
  </si>
  <si>
    <t>444</t>
  </si>
  <si>
    <t>439</t>
  </si>
  <si>
    <t>433</t>
  </si>
  <si>
    <t>100 м2 поверхности откосов</t>
  </si>
  <si>
    <t>Укладка геоматов МТ 15/350 с последующей засыпкой щебнем</t>
  </si>
  <si>
    <r>
      <t>ГЭСН27-08-003-03</t>
    </r>
    <r>
      <rPr>
        <i/>
        <sz val="8"/>
        <rFont val="Arial"/>
        <family val="2"/>
        <charset val="204"/>
      </rPr>
      <t xml:space="preserve">
Доп. вып.2 ч.2, Изм.вып.3</t>
    </r>
  </si>
  <si>
    <t>432</t>
  </si>
  <si>
    <t>419</t>
  </si>
  <si>
    <t>1000 м2 основания или покрытий</t>
  </si>
  <si>
    <r>
      <t>Устройство покрытия серповидного профиля из  грунтощебня при толщине дороги по оси 12 см (25 см) (60% щебня, грунт учтен) {КФ. ТОЗ=2.00, РР=2.00, ММ=2.00}</t>
    </r>
    <r>
      <rPr>
        <i/>
        <sz val="8"/>
        <rFont val="Arial"/>
        <family val="2"/>
        <charset val="204"/>
      </rPr>
      <t xml:space="preserve">
(Новый коэффициент ПЗ=2 (ОЗП=2; ЭМ=2 к расх.; ЗПМ=2; МАТ=2 к расх.; ТЗ=2; ТЗМ=2))</t>
    </r>
  </si>
  <si>
    <t>ГЭСН27-04-003-04</t>
  </si>
  <si>
    <t>418</t>
  </si>
  <si>
    <t>1000 м3 грунта</t>
  </si>
  <si>
    <t>Разработка грунта с погрузкой на автомобили-самосвалы экскаваторами с ковшом вместимостью 1 (1-1,2) м3, группа грунтов 1(погрузка грунтощебеночной смеси), т.ч.п.1.31</t>
  </si>
  <si>
    <t>ГЭСН01-01-013-01</t>
  </si>
  <si>
    <t>414</t>
  </si>
  <si>
    <t>Перемешивание грунтощебеночной смеси с перемещением до 10 м бульдозерами мощностью 243 кВт (330 л.с.), группа грунтов 3 (в районе ПК57+50-ПК58+50 автопроезда) т.ч.п.3.76 {КФ. ММ=0.85}</t>
  </si>
  <si>
    <t>ГЭСН01-01-032-07</t>
  </si>
  <si>
    <t>412</t>
  </si>
  <si>
    <t>354</t>
  </si>
  <si>
    <t>353</t>
  </si>
  <si>
    <r>
      <t>3.33.31.66</t>
    </r>
    <r>
      <rPr>
        <i/>
        <sz val="10"/>
        <color indexed="10"/>
        <rFont val="Arial"/>
        <family val="2"/>
        <charset val="204"/>
      </rPr>
      <t xml:space="preserve">
2025,55</t>
    </r>
  </si>
  <si>
    <t>245</t>
  </si>
  <si>
    <t>241</t>
  </si>
  <si>
    <t>234</t>
  </si>
  <si>
    <t>230</t>
  </si>
  <si>
    <t>223</t>
  </si>
  <si>
    <t>219</t>
  </si>
  <si>
    <t>211</t>
  </si>
  <si>
    <t>207</t>
  </si>
  <si>
    <t>201</t>
  </si>
  <si>
    <t>194</t>
  </si>
  <si>
    <r>
      <t>ГЭСН27-08-003-03
16,4998656452046                4,53022434508892               -0,0100000000002183</t>
    </r>
    <r>
      <rPr>
        <i/>
        <sz val="8"/>
        <rFont val="Arial"/>
        <family val="2"/>
        <charset val="204"/>
      </rPr>
      <t xml:space="preserve">
Доп. вып.2 ч.2, Изм.вып.3</t>
    </r>
  </si>
  <si>
    <t>193</t>
  </si>
  <si>
    <t>188</t>
  </si>
  <si>
    <r>
      <t>ГЭСН27-08-003-03
16,5003980495572                4,53030152253956               -0,0100000000002183</t>
    </r>
    <r>
      <rPr>
        <i/>
        <sz val="8"/>
        <rFont val="Arial"/>
        <family val="2"/>
        <charset val="204"/>
      </rPr>
      <t xml:space="preserve">
Доп. вып.2 ч.2, Изм.вып.3</t>
    </r>
  </si>
  <si>
    <t>187</t>
  </si>
  <si>
    <t>184</t>
  </si>
  <si>
    <r>
      <t>ГЭСН27-08-003-03
16,5000029437219                4,53002007618352               -0,0100000000002183</t>
    </r>
    <r>
      <rPr>
        <i/>
        <sz val="8"/>
        <rFont val="Arial"/>
        <family val="2"/>
        <charset val="204"/>
      </rPr>
      <t xml:space="preserve">
Доп. вып.2 ч.2, Изм.вып.3</t>
    </r>
  </si>
  <si>
    <t>183</t>
  </si>
  <si>
    <t>132</t>
  </si>
  <si>
    <r>
      <t>ГЭСН27-04-003-04</t>
    </r>
    <r>
      <rPr>
        <i/>
        <sz val="10"/>
        <rFont val="Arial"/>
        <family val="2"/>
        <charset val="204"/>
      </rPr>
      <t xml:space="preserve">
97,6800103892731                49,9798707834161               74,5499999999956</t>
    </r>
  </si>
  <si>
    <t>131</t>
  </si>
  <si>
    <r>
      <t>ГЭСН01-01-013-01</t>
    </r>
    <r>
      <rPr>
        <i/>
        <sz val="10"/>
        <rFont val="Arial"/>
        <family val="2"/>
        <charset val="204"/>
      </rPr>
      <t xml:space="preserve">
6,40000345549218                32,7191915876043               64,0999999999985</t>
    </r>
  </si>
  <si>
    <t>127</t>
  </si>
  <si>
    <t>Перемешивание грунтощебеночной смеси с перемещением до 10 м бульдозерами мощностью 243 кВт (330 л.с.), группа грунтов 3 т.ч.п.3.76 {КФ. ММ=0.85}</t>
  </si>
  <si>
    <r>
      <t>ГЭСН01-01-032-07</t>
    </r>
    <r>
      <rPr>
        <i/>
        <sz val="10"/>
        <rFont val="Arial"/>
        <family val="2"/>
        <charset val="204"/>
      </rPr>
      <t xml:space="preserve">
0                2,76245003034354               0</t>
    </r>
  </si>
  <si>
    <t>125</t>
  </si>
  <si>
    <t>Работа на отвале, группа грунтов 2-3 (устройство площадок перемешивания грунтощебеночной и торфо-песчаной смесей)</t>
  </si>
  <si>
    <r>
      <t>ГЭСН01-01-016-02</t>
    </r>
    <r>
      <rPr>
        <i/>
        <sz val="10"/>
        <rFont val="Arial"/>
        <family val="2"/>
        <charset val="204"/>
      </rPr>
      <t xml:space="preserve">
3,65001546551191                3,96999690689762               85,46</t>
    </r>
  </si>
  <si>
    <t>81</t>
  </si>
  <si>
    <t>Файл: 4ая  440км.xlsx, Лист: 1 (2)</t>
  </si>
  <si>
    <t>Файл: 4ая  440км.xlsx, Лист: 1</t>
  </si>
  <si>
    <t>Щебень из природного камня для строительных работ марка 800, фракция 20-40 мм, фракция 40-70 мм</t>
  </si>
  <si>
    <t>Файл: 4444444.xlsx, Лист: Лист1</t>
  </si>
  <si>
    <t>Ищем: щеб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</si>
</sst>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#,##0.0000_ ;\-#,##0.0000\ "/>
    <numFmt numFmtId="165" formatCode="#,##0.00_ ;\-#,##0.00\ "/>
    <numFmt numFmtId="166" formatCode="_-* #,##0.0000_р_._-;\-* #,##0.0000_р_._-;_-* &quot;-&quot;??_р_._-;_-@_-"/>
    <numFmt numFmtId="167" formatCode="_-* #,##0.000_р_._-;\-* #,##0.000_р_._-;_-* &quot;-&quot;??_р_._-;_-@_-"/>
    <numFmt numFmtId="168" formatCode="#,##0.000_ ;\-#,##0.000\ "/>
    <numFmt numFmtId="169" formatCode="#,##0.000"/>
    <numFmt numFmtId="170" formatCode="0.000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6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165" fontId="6" fillId="3" borderId="3" xfId="1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4" fontId="7" fillId="4" borderId="2" xfId="0" applyNumberFormat="1" applyFont="1" applyFill="1" applyBorder="1" applyAlignment="1">
      <alignment horizontal="center" vertical="center"/>
    </xf>
    <xf numFmtId="4" fontId="7" fillId="4" borderId="3" xfId="0" applyNumberFormat="1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4" fontId="3" fillId="4" borderId="3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/>
    </xf>
    <xf numFmtId="164" fontId="7" fillId="4" borderId="2" xfId="1" applyNumberFormat="1" applyFont="1" applyFill="1" applyBorder="1" applyAlignment="1">
      <alignment horizontal="center" vertical="center" wrapText="1"/>
    </xf>
    <xf numFmtId="164" fontId="7" fillId="4" borderId="3" xfId="1" applyNumberFormat="1" applyFont="1" applyFill="1" applyBorder="1" applyAlignment="1">
      <alignment horizontal="center" vertical="center" wrapText="1"/>
    </xf>
    <xf numFmtId="165" fontId="3" fillId="4" borderId="3" xfId="1" applyNumberFormat="1" applyFont="1" applyFill="1" applyBorder="1" applyAlignment="1">
      <alignment horizontal="center" vertical="center" wrapText="1"/>
    </xf>
    <xf numFmtId="164" fontId="7" fillId="4" borderId="4" xfId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65" fontId="7" fillId="5" borderId="5" xfId="1" applyNumberFormat="1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 wrapText="1"/>
    </xf>
    <xf numFmtId="166" fontId="3" fillId="5" borderId="5" xfId="1" applyNumberFormat="1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/>
    </xf>
    <xf numFmtId="165" fontId="7" fillId="0" borderId="8" xfId="1" applyNumberFormat="1" applyFont="1" applyFill="1" applyBorder="1" applyAlignment="1">
      <alignment horizontal="center" vertical="center" wrapText="1"/>
    </xf>
    <xf numFmtId="43" fontId="3" fillId="0" borderId="8" xfId="1" applyFont="1" applyFill="1" applyBorder="1" applyAlignment="1">
      <alignment horizontal="center" vertical="center" wrapText="1"/>
    </xf>
    <xf numFmtId="167" fontId="3" fillId="0" borderId="8" xfId="1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7" fillId="0" borderId="11" xfId="1" applyNumberFormat="1" applyFont="1" applyFill="1" applyBorder="1" applyAlignment="1">
      <alignment horizontal="center" vertical="center" wrapText="1"/>
    </xf>
    <xf numFmtId="43" fontId="3" fillId="0" borderId="11" xfId="1" applyFont="1" applyFill="1" applyBorder="1" applyAlignment="1">
      <alignment horizontal="center" vertical="center" wrapText="1"/>
    </xf>
    <xf numFmtId="167" fontId="3" fillId="0" borderId="11" xfId="1" applyNumberFormat="1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65" fontId="7" fillId="5" borderId="13" xfId="1" applyNumberFormat="1" applyFont="1" applyFill="1" applyBorder="1" applyAlignment="1">
      <alignment horizontal="center" vertical="center" wrapText="1"/>
    </xf>
    <xf numFmtId="165" fontId="7" fillId="5" borderId="8" xfId="1" applyNumberFormat="1" applyFont="1" applyFill="1" applyBorder="1" applyAlignment="1">
      <alignment horizontal="center" vertical="center" wrapText="1"/>
    </xf>
    <xf numFmtId="43" fontId="3" fillId="5" borderId="8" xfId="1" applyFont="1" applyFill="1" applyBorder="1" applyAlignment="1">
      <alignment horizontal="center" vertical="center" wrapText="1"/>
    </xf>
    <xf numFmtId="166" fontId="3" fillId="5" borderId="8" xfId="1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165" fontId="7" fillId="5" borderId="11" xfId="1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165" fontId="7" fillId="0" borderId="13" xfId="1" applyNumberFormat="1" applyFont="1" applyFill="1" applyBorder="1" applyAlignment="1">
      <alignment horizontal="center" vertical="center" wrapText="1"/>
    </xf>
    <xf numFmtId="166" fontId="3" fillId="0" borderId="8" xfId="1" applyNumberFormat="1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5" fontId="7" fillId="0" borderId="17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65" fontId="7" fillId="0" borderId="5" xfId="1" applyNumberFormat="1" applyFont="1" applyFill="1" applyBorder="1" applyAlignment="1">
      <alignment horizontal="center" vertical="center" wrapText="1"/>
    </xf>
    <xf numFmtId="43" fontId="3" fillId="0" borderId="5" xfId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5" fontId="7" fillId="5" borderId="17" xfId="1" applyNumberFormat="1" applyFont="1" applyFill="1" applyBorder="1" applyAlignment="1">
      <alignment horizontal="center" vertical="center" wrapText="1"/>
    </xf>
    <xf numFmtId="165" fontId="7" fillId="5" borderId="1" xfId="1" applyNumberFormat="1" applyFont="1" applyFill="1" applyBorder="1" applyAlignment="1">
      <alignment horizontal="center" vertical="center" wrapText="1"/>
    </xf>
    <xf numFmtId="43" fontId="3" fillId="5" borderId="1" xfId="1" applyFont="1" applyFill="1" applyBorder="1" applyAlignment="1">
      <alignment horizontal="center" vertical="center" wrapText="1"/>
    </xf>
    <xf numFmtId="166" fontId="3" fillId="5" borderId="1" xfId="1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43" fontId="3" fillId="0" borderId="13" xfId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68" fontId="3" fillId="0" borderId="13" xfId="1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68" fontId="3" fillId="0" borderId="11" xfId="1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69" fontId="7" fillId="4" borderId="4" xfId="0" applyNumberFormat="1" applyFont="1" applyFill="1" applyBorder="1" applyAlignment="1">
      <alignment horizontal="center" vertical="center"/>
    </xf>
    <xf numFmtId="169" fontId="3" fillId="0" borderId="1" xfId="1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9" fontId="3" fillId="0" borderId="8" xfId="1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9" fontId="3" fillId="0" borderId="11" xfId="1" applyNumberFormat="1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vertical="center" wrapText="1"/>
    </xf>
    <xf numFmtId="0" fontId="7" fillId="4" borderId="21" xfId="0" applyFont="1" applyFill="1" applyBorder="1" applyAlignment="1">
      <alignment horizontal="center" vertical="center" wrapText="1"/>
    </xf>
    <xf numFmtId="43" fontId="3" fillId="0" borderId="17" xfId="1" applyFont="1" applyFill="1" applyBorder="1" applyAlignment="1">
      <alignment horizontal="center" vertical="center" wrapText="1"/>
    </xf>
    <xf numFmtId="168" fontId="3" fillId="0" borderId="17" xfId="1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43" fontId="3" fillId="5" borderId="13" xfId="1" applyFont="1" applyFill="1" applyBorder="1" applyAlignment="1">
      <alignment horizontal="center" vertical="center" wrapText="1"/>
    </xf>
    <xf numFmtId="168" fontId="3" fillId="5" borderId="13" xfId="1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43" fontId="3" fillId="5" borderId="17" xfId="1" applyFont="1" applyFill="1" applyBorder="1" applyAlignment="1">
      <alignment horizontal="center" vertical="center" wrapText="1"/>
    </xf>
    <xf numFmtId="168" fontId="3" fillId="5" borderId="17" xfId="1" applyNumberFormat="1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43" fontId="3" fillId="5" borderId="11" xfId="1" applyFont="1" applyFill="1" applyBorder="1" applyAlignment="1">
      <alignment horizontal="center" vertical="center" wrapText="1"/>
    </xf>
    <xf numFmtId="168" fontId="3" fillId="5" borderId="11" xfId="1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26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27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2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170" fontId="5" fillId="3" borderId="0" xfId="0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164" fontId="7" fillId="3" borderId="23" xfId="1" applyNumberFormat="1" applyFont="1" applyFill="1" applyBorder="1" applyAlignment="1">
      <alignment horizontal="center" vertical="center" wrapText="1"/>
    </xf>
    <xf numFmtId="165" fontId="7" fillId="3" borderId="23" xfId="1" applyNumberFormat="1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center" wrapText="1"/>
    </xf>
    <xf numFmtId="170" fontId="5" fillId="6" borderId="0" xfId="0" applyNumberFormat="1" applyFont="1" applyFill="1" applyBorder="1" applyAlignment="1">
      <alignment vertical="center" wrapText="1"/>
    </xf>
    <xf numFmtId="0" fontId="5" fillId="6" borderId="0" xfId="0" applyFont="1" applyFill="1" applyBorder="1" applyAlignment="1">
      <alignment horizontal="center" vertical="center" wrapText="1"/>
    </xf>
    <xf numFmtId="164" fontId="7" fillId="6" borderId="23" xfId="1" applyNumberFormat="1" applyFont="1" applyFill="1" applyBorder="1" applyAlignment="1">
      <alignment horizontal="center" vertical="center" wrapText="1"/>
    </xf>
    <xf numFmtId="165" fontId="7" fillId="6" borderId="23" xfId="1" applyNumberFormat="1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170" fontId="5" fillId="4" borderId="0" xfId="0" applyNumberFormat="1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164" fontId="7" fillId="4" borderId="23" xfId="1" applyNumberFormat="1" applyFont="1" applyFill="1" applyBorder="1" applyAlignment="1">
      <alignment horizontal="center" vertical="center" wrapText="1"/>
    </xf>
    <xf numFmtId="165" fontId="7" fillId="4" borderId="23" xfId="1" applyNumberFormat="1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70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8" xfId="1" applyNumberFormat="1" applyFont="1" applyFill="1" applyBorder="1" applyAlignment="1">
      <alignment horizontal="center" vertical="center" wrapText="1"/>
    </xf>
    <xf numFmtId="168" fontId="3" fillId="0" borderId="1" xfId="1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horizontal="center" vertical="center" wrapText="1"/>
    </xf>
    <xf numFmtId="165" fontId="3" fillId="5" borderId="1" xfId="1" applyNumberFormat="1" applyFont="1" applyFill="1" applyBorder="1" applyAlignment="1">
      <alignment horizontal="center" vertical="center" wrapText="1"/>
    </xf>
    <xf numFmtId="165" fontId="3" fillId="5" borderId="8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4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43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vertical="center" wrapText="1"/>
    </xf>
    <xf numFmtId="0" fontId="7" fillId="4" borderId="44" xfId="0" applyFont="1" applyFill="1" applyBorder="1" applyAlignment="1">
      <alignment horizontal="center" vertical="center" wrapText="1"/>
    </xf>
    <xf numFmtId="169" fontId="3" fillId="0" borderId="17" xfId="1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45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" fillId="0" borderId="0" xfId="2"/>
    <xf numFmtId="0" fontId="14" fillId="0" borderId="0" xfId="2" applyFont="1"/>
    <xf numFmtId="0" fontId="14" fillId="0" borderId="0" xfId="2" applyNumberFormat="1" applyFont="1" applyAlignment="1">
      <alignment horizontal="right" vertical="top"/>
    </xf>
    <xf numFmtId="0" fontId="14" fillId="0" borderId="1" xfId="2" applyNumberFormat="1" applyFont="1" applyBorder="1" applyAlignment="1">
      <alignment horizontal="right" vertical="top"/>
    </xf>
    <xf numFmtId="0" fontId="14" fillId="0" borderId="1" xfId="2" applyFont="1" applyBorder="1" applyAlignment="1">
      <alignment horizontal="center" vertical="top"/>
    </xf>
    <xf numFmtId="0" fontId="14" fillId="0" borderId="1" xfId="2" applyFont="1" applyBorder="1" applyAlignment="1">
      <alignment horizontal="left" vertical="top" wrapText="1"/>
    </xf>
    <xf numFmtId="49" fontId="14" fillId="0" borderId="1" xfId="2" applyNumberFormat="1" applyFont="1" applyBorder="1" applyAlignment="1">
      <alignment horizontal="left" vertical="top" wrapText="1"/>
    </xf>
    <xf numFmtId="0" fontId="15" fillId="0" borderId="1" xfId="2" applyNumberFormat="1" applyFont="1" applyBorder="1" applyAlignment="1">
      <alignment horizontal="right" vertical="top"/>
    </xf>
    <xf numFmtId="0" fontId="15" fillId="0" borderId="1" xfId="2" applyFont="1" applyBorder="1" applyAlignment="1">
      <alignment horizontal="center" vertical="top" wrapText="1"/>
    </xf>
    <xf numFmtId="0" fontId="15" fillId="0" borderId="1" xfId="2" applyFont="1" applyBorder="1" applyAlignment="1">
      <alignment horizontal="left" vertical="top" wrapText="1"/>
    </xf>
    <xf numFmtId="49" fontId="16" fillId="0" borderId="1" xfId="2" applyNumberFormat="1" applyFont="1" applyBorder="1" applyAlignment="1">
      <alignment horizontal="left" vertical="top" wrapText="1"/>
    </xf>
    <xf numFmtId="0" fontId="15" fillId="0" borderId="1" xfId="2" quotePrefix="1" applyFont="1" applyBorder="1" applyAlignment="1">
      <alignment horizontal="center" vertical="top"/>
    </xf>
    <xf numFmtId="0" fontId="14" fillId="0" borderId="1" xfId="2" applyFont="1" applyBorder="1" applyAlignment="1">
      <alignment horizontal="center" vertical="top" wrapText="1"/>
    </xf>
    <xf numFmtId="49" fontId="17" fillId="0" borderId="1" xfId="2" applyNumberFormat="1" applyFont="1" applyBorder="1" applyAlignment="1">
      <alignment horizontal="left" vertical="top" wrapText="1"/>
    </xf>
    <xf numFmtId="0" fontId="14" fillId="0" borderId="1" xfId="2" quotePrefix="1" applyFont="1" applyBorder="1" applyAlignment="1">
      <alignment horizontal="center" vertical="top"/>
    </xf>
    <xf numFmtId="0" fontId="13" fillId="0" borderId="0" xfId="2" applyFont="1"/>
  </cellXfs>
  <cellStyles count="3">
    <cellStyle name="Обычный" xfId="0" builtinId="0"/>
    <cellStyle name="Обычный 2" xfId="2"/>
    <cellStyle name="Финансов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S140"/>
  <sheetViews>
    <sheetView topLeftCell="A99" workbookViewId="0">
      <selection activeCell="A140" sqref="A140"/>
    </sheetView>
  </sheetViews>
  <sheetFormatPr defaultRowHeight="12.75" x14ac:dyDescent="0.2"/>
  <cols>
    <col min="1" max="6" width="9.140625" style="251"/>
    <col min="7" max="7" width="12" style="251" bestFit="1" customWidth="1"/>
    <col min="8" max="8" width="10" style="251" bestFit="1" customWidth="1"/>
    <col min="9" max="9" width="12" style="251" bestFit="1" customWidth="1"/>
    <col min="10" max="17" width="9.140625" style="251"/>
    <col min="18" max="18" width="10" style="251" bestFit="1" customWidth="1"/>
    <col min="19" max="19" width="12" style="251" bestFit="1" customWidth="1"/>
    <col min="20" max="16384" width="9.140625" style="251"/>
  </cols>
  <sheetData>
    <row r="1" spans="2:9" x14ac:dyDescent="0.2">
      <c r="B1" s="266" t="s">
        <v>166</v>
      </c>
    </row>
    <row r="4" spans="2:9" x14ac:dyDescent="0.2">
      <c r="B4" s="266" t="s">
        <v>165</v>
      </c>
    </row>
    <row r="5" spans="2:9" x14ac:dyDescent="0.2">
      <c r="B5" s="251">
        <v>320</v>
      </c>
      <c r="C5" s="251" t="s">
        <v>0</v>
      </c>
      <c r="D5" s="251" t="s">
        <v>6</v>
      </c>
      <c r="E5" s="251">
        <v>43965.229999999996</v>
      </c>
      <c r="F5" s="251">
        <v>2025.55</v>
      </c>
      <c r="G5" s="251">
        <v>89053771.626499996</v>
      </c>
      <c r="H5" s="251">
        <v>104994396.7476435</v>
      </c>
      <c r="I5" s="251">
        <v>123893388.16221933</v>
      </c>
    </row>
    <row r="6" spans="2:9" x14ac:dyDescent="0.2">
      <c r="B6" s="251">
        <v>392</v>
      </c>
      <c r="C6" s="251" t="s">
        <v>0</v>
      </c>
      <c r="D6" s="251" t="s">
        <v>6</v>
      </c>
      <c r="E6" s="251">
        <v>814.00199999999995</v>
      </c>
      <c r="F6" s="251">
        <v>2025.55</v>
      </c>
      <c r="G6" s="251">
        <v>1648801.7510999998</v>
      </c>
      <c r="H6" s="251">
        <v>1943937.2645468998</v>
      </c>
      <c r="I6" s="251">
        <v>2293845.9721653415</v>
      </c>
    </row>
    <row r="7" spans="2:9" x14ac:dyDescent="0.2">
      <c r="B7" s="251">
        <v>396</v>
      </c>
      <c r="C7" s="251" t="s">
        <v>0</v>
      </c>
      <c r="D7" s="251" t="s">
        <v>6</v>
      </c>
      <c r="E7" s="251">
        <v>23.702999999999999</v>
      </c>
      <c r="F7" s="251">
        <v>2025.55</v>
      </c>
      <c r="G7" s="251">
        <v>48011.611649999999</v>
      </c>
      <c r="H7" s="251">
        <v>56605.69013535</v>
      </c>
      <c r="I7" s="251">
        <v>66794.714359712991</v>
      </c>
    </row>
    <row r="8" spans="2:9" x14ac:dyDescent="0.2">
      <c r="B8" s="251">
        <v>402</v>
      </c>
      <c r="C8" s="251" t="s">
        <v>0</v>
      </c>
      <c r="D8" s="251" t="s">
        <v>6</v>
      </c>
      <c r="E8" s="251">
        <v>35.084500000000006</v>
      </c>
      <c r="F8" s="251">
        <v>2025.55</v>
      </c>
      <c r="G8" s="251">
        <v>71065.408975000013</v>
      </c>
      <c r="H8" s="251">
        <v>83786.117181525013</v>
      </c>
      <c r="I8" s="251">
        <v>98867.618274199514</v>
      </c>
    </row>
    <row r="9" spans="2:9" x14ac:dyDescent="0.2">
      <c r="B9" s="251">
        <v>409</v>
      </c>
      <c r="C9" s="251" t="s">
        <v>0</v>
      </c>
      <c r="D9" s="251" t="s">
        <v>6</v>
      </c>
      <c r="E9" s="251">
        <v>209</v>
      </c>
      <c r="F9" s="251">
        <v>2025.55</v>
      </c>
      <c r="G9" s="251">
        <v>423339.95</v>
      </c>
      <c r="H9" s="251">
        <v>499117.80105000001</v>
      </c>
      <c r="I9" s="251">
        <v>588959.00523899996</v>
      </c>
    </row>
    <row r="10" spans="2:9" x14ac:dyDescent="0.2">
      <c r="B10" s="251">
        <v>415</v>
      </c>
      <c r="C10" s="251" t="s">
        <v>0</v>
      </c>
      <c r="D10" s="251" t="s">
        <v>6</v>
      </c>
      <c r="E10" s="251">
        <v>219.1</v>
      </c>
      <c r="F10" s="251">
        <v>2025.55</v>
      </c>
      <c r="G10" s="251">
        <v>443798.005</v>
      </c>
      <c r="H10" s="251">
        <v>523237.84789500001</v>
      </c>
      <c r="I10" s="251">
        <v>617420.6605161</v>
      </c>
    </row>
    <row r="11" spans="2:9" x14ac:dyDescent="0.2">
      <c r="B11" s="251">
        <v>419</v>
      </c>
      <c r="C11" s="251" t="s">
        <v>0</v>
      </c>
      <c r="D11" s="251" t="s">
        <v>6</v>
      </c>
      <c r="E11" s="251">
        <v>2.6</v>
      </c>
      <c r="F11" s="251">
        <v>2025.55</v>
      </c>
      <c r="G11" s="251">
        <v>5266.43</v>
      </c>
      <c r="H11" s="251">
        <v>6209.1209700000009</v>
      </c>
      <c r="I11" s="251">
        <v>7326.7627446000006</v>
      </c>
    </row>
    <row r="12" spans="2:9" x14ac:dyDescent="0.2">
      <c r="B12" s="251">
        <v>427</v>
      </c>
      <c r="C12" s="251" t="s">
        <v>0</v>
      </c>
      <c r="D12" s="251" t="s">
        <v>6</v>
      </c>
      <c r="E12" s="251">
        <v>35.5</v>
      </c>
      <c r="F12" s="251">
        <v>2025.55</v>
      </c>
      <c r="G12" s="251">
        <v>71907.024999999994</v>
      </c>
      <c r="H12" s="251">
        <v>84778.382474999991</v>
      </c>
      <c r="I12" s="251">
        <v>100038.49132049999</v>
      </c>
    </row>
    <row r="13" spans="2:9" x14ac:dyDescent="0.2">
      <c r="B13" s="251">
        <v>431</v>
      </c>
      <c r="C13" s="251" t="s">
        <v>0</v>
      </c>
      <c r="D13" s="251" t="s">
        <v>6</v>
      </c>
      <c r="E13" s="251">
        <v>2.6</v>
      </c>
      <c r="F13" s="251">
        <v>2025.55</v>
      </c>
      <c r="G13" s="251">
        <v>5266.43</v>
      </c>
      <c r="H13" s="251">
        <v>6209.1209700000009</v>
      </c>
      <c r="I13" s="251">
        <v>7326.7627446000006</v>
      </c>
    </row>
    <row r="14" spans="2:9" x14ac:dyDescent="0.2">
      <c r="B14" s="251">
        <v>438</v>
      </c>
      <c r="C14" s="251" t="s">
        <v>0</v>
      </c>
      <c r="D14" s="251" t="s">
        <v>6</v>
      </c>
      <c r="E14" s="251">
        <v>8.8000000000000007</v>
      </c>
      <c r="F14" s="251">
        <v>2025.55</v>
      </c>
      <c r="G14" s="251">
        <v>17824.84</v>
      </c>
      <c r="H14" s="251">
        <v>21015.486360000003</v>
      </c>
      <c r="I14" s="251">
        <v>24798.2739048</v>
      </c>
    </row>
    <row r="15" spans="2:9" x14ac:dyDescent="0.2">
      <c r="B15" s="251">
        <v>442</v>
      </c>
      <c r="C15" s="251" t="s">
        <v>0</v>
      </c>
      <c r="D15" s="251" t="s">
        <v>6</v>
      </c>
      <c r="E15" s="251">
        <v>1.3</v>
      </c>
      <c r="F15" s="251">
        <v>2025.55</v>
      </c>
      <c r="G15" s="251">
        <v>2633.2150000000001</v>
      </c>
      <c r="H15" s="251">
        <v>3104.5604850000004</v>
      </c>
      <c r="I15" s="251">
        <v>3663.3813723000003</v>
      </c>
    </row>
    <row r="16" spans="2:9" x14ac:dyDescent="0.2">
      <c r="B16" s="251">
        <v>449</v>
      </c>
      <c r="C16" s="251" t="s">
        <v>0</v>
      </c>
      <c r="D16" s="251" t="s">
        <v>6</v>
      </c>
      <c r="E16" s="251">
        <v>9.9</v>
      </c>
      <c r="F16" s="251">
        <v>2025.55</v>
      </c>
      <c r="G16" s="251">
        <v>20052.945</v>
      </c>
      <c r="H16" s="251">
        <v>23642.422155</v>
      </c>
      <c r="I16" s="251">
        <v>27898.058142899998</v>
      </c>
    </row>
    <row r="17" spans="2:9" x14ac:dyDescent="0.2">
      <c r="B17" s="251">
        <v>453</v>
      </c>
      <c r="C17" s="251" t="s">
        <v>0</v>
      </c>
      <c r="D17" s="251" t="s">
        <v>6</v>
      </c>
      <c r="E17" s="251">
        <v>1.3</v>
      </c>
      <c r="F17" s="251">
        <v>2025.55</v>
      </c>
      <c r="G17" s="251">
        <v>2633.2150000000001</v>
      </c>
      <c r="H17" s="251">
        <v>3104.5604850000004</v>
      </c>
      <c r="I17" s="251">
        <v>3663.3813723000003</v>
      </c>
    </row>
    <row r="18" spans="2:9" x14ac:dyDescent="0.2">
      <c r="B18" s="251">
        <v>682</v>
      </c>
      <c r="C18" s="251" t="s">
        <v>0</v>
      </c>
      <c r="D18" s="251" t="s">
        <v>6</v>
      </c>
      <c r="E18" s="251">
        <v>67.783000000000001</v>
      </c>
      <c r="F18" s="251">
        <v>2025.55</v>
      </c>
      <c r="G18" s="251">
        <v>137297.85565000001</v>
      </c>
      <c r="H18" s="251">
        <v>161874.17181135001</v>
      </c>
      <c r="I18" s="251">
        <v>191011.52273739301</v>
      </c>
    </row>
    <row r="19" spans="2:9" x14ac:dyDescent="0.2">
      <c r="B19" s="251">
        <v>797</v>
      </c>
      <c r="C19" s="251" t="s">
        <v>0</v>
      </c>
      <c r="D19" s="251" t="s">
        <v>6</v>
      </c>
      <c r="E19" s="251">
        <v>300.88799999999998</v>
      </c>
      <c r="F19" s="251">
        <v>2025.55</v>
      </c>
      <c r="G19" s="251">
        <v>609463.68839999998</v>
      </c>
      <c r="H19" s="251">
        <v>718557.68862360006</v>
      </c>
      <c r="I19" s="251">
        <v>847898.07257584797</v>
      </c>
    </row>
    <row r="20" spans="2:9" x14ac:dyDescent="0.2">
      <c r="B20" s="251">
        <v>811</v>
      </c>
      <c r="C20" s="251" t="s">
        <v>0</v>
      </c>
      <c r="D20" s="251" t="s">
        <v>6</v>
      </c>
      <c r="E20" s="251">
        <v>226.8</v>
      </c>
      <c r="F20" s="251">
        <v>2025.55</v>
      </c>
      <c r="G20" s="251">
        <v>459394.74</v>
      </c>
      <c r="H20" s="251">
        <v>541626.39846000005</v>
      </c>
      <c r="I20" s="251">
        <v>639119.15018280002</v>
      </c>
    </row>
    <row r="21" spans="2:9" x14ac:dyDescent="0.2">
      <c r="B21" s="251">
        <v>817</v>
      </c>
      <c r="C21" s="251" t="s">
        <v>0</v>
      </c>
      <c r="D21" s="251" t="s">
        <v>6</v>
      </c>
      <c r="E21" s="251">
        <v>9.9</v>
      </c>
      <c r="F21" s="251">
        <v>2025.55</v>
      </c>
      <c r="G21" s="251">
        <v>20052.945</v>
      </c>
      <c r="H21" s="251">
        <v>23642.422155</v>
      </c>
      <c r="I21" s="251">
        <v>27898.058142899998</v>
      </c>
    </row>
    <row r="22" spans="2:9" x14ac:dyDescent="0.2">
      <c r="B22" s="251">
        <v>822</v>
      </c>
      <c r="C22" s="251" t="s">
        <v>0</v>
      </c>
      <c r="D22" s="251" t="s">
        <v>6</v>
      </c>
      <c r="E22" s="251">
        <v>1.3</v>
      </c>
      <c r="F22" s="251">
        <v>2025.55</v>
      </c>
      <c r="G22" s="251">
        <v>2633.2150000000001</v>
      </c>
      <c r="H22" s="251">
        <v>3104.5604850000004</v>
      </c>
      <c r="I22" s="251">
        <v>3663.3813723000003</v>
      </c>
    </row>
    <row r="23" spans="2:9" x14ac:dyDescent="0.2">
      <c r="B23" s="251">
        <v>849</v>
      </c>
      <c r="C23" s="251" t="s">
        <v>0</v>
      </c>
      <c r="D23" s="251" t="s">
        <v>6</v>
      </c>
      <c r="E23" s="251">
        <v>103.538</v>
      </c>
      <c r="F23" s="251">
        <v>2025.55</v>
      </c>
      <c r="G23" s="251">
        <v>209721.3959</v>
      </c>
      <c r="H23" s="251">
        <v>247261.52576610001</v>
      </c>
      <c r="I23" s="251">
        <v>291768.60040399799</v>
      </c>
    </row>
    <row r="24" spans="2:9" x14ac:dyDescent="0.2">
      <c r="B24" s="251">
        <v>863</v>
      </c>
      <c r="C24" s="251" t="s">
        <v>1</v>
      </c>
      <c r="D24" s="251" t="s">
        <v>6</v>
      </c>
      <c r="E24" s="251">
        <v>8.3000000000000007</v>
      </c>
      <c r="F24" s="251">
        <v>1734.77</v>
      </c>
      <c r="G24" s="251">
        <v>14398.591</v>
      </c>
      <c r="H24" s="251">
        <v>16975.938789</v>
      </c>
      <c r="I24" s="251">
        <v>20031.607771019997</v>
      </c>
    </row>
    <row r="25" spans="2:9" x14ac:dyDescent="0.2">
      <c r="B25" s="251">
        <v>35</v>
      </c>
      <c r="C25" s="251" t="s">
        <v>1</v>
      </c>
      <c r="D25" s="251" t="s">
        <v>6</v>
      </c>
      <c r="E25" s="251">
        <v>11</v>
      </c>
      <c r="F25" s="251">
        <v>1734.77</v>
      </c>
      <c r="G25" s="251">
        <v>19082.47</v>
      </c>
      <c r="H25" s="251">
        <v>22498.232130000004</v>
      </c>
      <c r="I25" s="251">
        <v>26547.913913400003</v>
      </c>
    </row>
    <row r="26" spans="2:9" x14ac:dyDescent="0.2">
      <c r="B26" s="251">
        <v>34</v>
      </c>
      <c r="C26" s="251" t="s">
        <v>1</v>
      </c>
      <c r="D26" s="251" t="s">
        <v>6</v>
      </c>
      <c r="E26" s="251">
        <v>13.7</v>
      </c>
      <c r="F26" s="251">
        <v>1734.77</v>
      </c>
      <c r="G26" s="251">
        <v>23766.348999999998</v>
      </c>
      <c r="H26" s="251">
        <v>28020.525471000001</v>
      </c>
      <c r="I26" s="251">
        <v>33064.220055780002</v>
      </c>
    </row>
    <row r="27" spans="2:9" x14ac:dyDescent="0.2">
      <c r="B27" s="251">
        <v>35</v>
      </c>
      <c r="C27" s="251" t="s">
        <v>1</v>
      </c>
      <c r="D27" s="251" t="s">
        <v>6</v>
      </c>
      <c r="E27" s="251">
        <v>15.9</v>
      </c>
      <c r="F27" s="251">
        <v>1734.77</v>
      </c>
      <c r="G27" s="251">
        <v>27582.843000000001</v>
      </c>
      <c r="H27" s="251">
        <v>32520.171897000004</v>
      </c>
      <c r="I27" s="251">
        <v>38373.802838460004</v>
      </c>
    </row>
    <row r="28" spans="2:9" x14ac:dyDescent="0.2">
      <c r="B28" s="251">
        <v>47</v>
      </c>
      <c r="C28" s="251" t="s">
        <v>1</v>
      </c>
      <c r="D28" s="251" t="s">
        <v>6</v>
      </c>
      <c r="E28" s="251">
        <v>16.5</v>
      </c>
      <c r="F28" s="251">
        <v>1734.77</v>
      </c>
      <c r="G28" s="251">
        <v>28623.704999999998</v>
      </c>
      <c r="H28" s="251">
        <v>33747.348194999999</v>
      </c>
      <c r="I28" s="251">
        <v>39821.8708701</v>
      </c>
    </row>
    <row r="29" spans="2:9" x14ac:dyDescent="0.2">
      <c r="B29" s="251">
        <v>46</v>
      </c>
      <c r="C29" s="251" t="s">
        <v>1</v>
      </c>
      <c r="D29" s="251" t="s">
        <v>6</v>
      </c>
      <c r="E29" s="251">
        <v>11.5</v>
      </c>
      <c r="F29" s="251">
        <v>1734.77</v>
      </c>
      <c r="G29" s="251">
        <v>19949.855</v>
      </c>
      <c r="H29" s="251">
        <v>23520.879045000001</v>
      </c>
      <c r="I29" s="251">
        <v>27754.637273100001</v>
      </c>
    </row>
    <row r="30" spans="2:9" x14ac:dyDescent="0.2">
      <c r="B30" s="251">
        <v>320</v>
      </c>
      <c r="C30" s="251" t="s">
        <v>0</v>
      </c>
      <c r="D30" s="251" t="s">
        <v>6</v>
      </c>
      <c r="E30" s="251">
        <v>43965.229999999996</v>
      </c>
      <c r="F30" s="251">
        <v>2025.55</v>
      </c>
      <c r="G30" s="251">
        <v>89053771.626499996</v>
      </c>
      <c r="H30" s="251">
        <v>104994396.7476435</v>
      </c>
      <c r="I30" s="251">
        <v>123893388.16221933</v>
      </c>
    </row>
    <row r="31" spans="2:9" x14ac:dyDescent="0.2">
      <c r="B31" s="251">
        <v>392</v>
      </c>
      <c r="C31" s="251" t="s">
        <v>0</v>
      </c>
      <c r="D31" s="251" t="s">
        <v>6</v>
      </c>
      <c r="E31" s="251">
        <v>814.00199999999995</v>
      </c>
      <c r="F31" s="251">
        <v>2025.55</v>
      </c>
      <c r="G31" s="251">
        <v>1648801.7510999998</v>
      </c>
      <c r="H31" s="251">
        <v>1943937.2645468998</v>
      </c>
      <c r="I31" s="251">
        <v>2293845.9721653401</v>
      </c>
    </row>
    <row r="32" spans="2:9" x14ac:dyDescent="0.2">
      <c r="B32" s="251">
        <v>396</v>
      </c>
      <c r="C32" s="251" t="s">
        <v>0</v>
      </c>
      <c r="D32" s="251" t="s">
        <v>6</v>
      </c>
      <c r="E32" s="251">
        <v>23.702999999999999</v>
      </c>
      <c r="F32" s="251">
        <v>2025.55</v>
      </c>
      <c r="G32" s="251">
        <v>48011.611649999999</v>
      </c>
      <c r="H32" s="251">
        <v>56605.69013535</v>
      </c>
      <c r="I32" s="251">
        <v>66794.714359713005</v>
      </c>
    </row>
    <row r="33" spans="2:9" x14ac:dyDescent="0.2">
      <c r="B33" s="251">
        <v>402</v>
      </c>
      <c r="C33" s="251" t="s">
        <v>0</v>
      </c>
      <c r="D33" s="251" t="s">
        <v>6</v>
      </c>
      <c r="E33" s="251">
        <v>35.084500000000006</v>
      </c>
      <c r="F33" s="251">
        <v>2025.55</v>
      </c>
      <c r="G33" s="251">
        <v>71065.408975000013</v>
      </c>
      <c r="H33" s="251">
        <v>83786.117181525013</v>
      </c>
      <c r="I33" s="251">
        <v>98867.6182741995</v>
      </c>
    </row>
    <row r="34" spans="2:9" x14ac:dyDescent="0.2">
      <c r="B34" s="251">
        <v>409</v>
      </c>
      <c r="C34" s="251" t="s">
        <v>0</v>
      </c>
      <c r="D34" s="251" t="s">
        <v>6</v>
      </c>
      <c r="E34" s="251">
        <v>209</v>
      </c>
      <c r="F34" s="251">
        <v>2025.55</v>
      </c>
      <c r="G34" s="251">
        <v>423339.95</v>
      </c>
      <c r="H34" s="251">
        <v>499117.80105000001</v>
      </c>
      <c r="I34" s="251">
        <v>588959.00523899996</v>
      </c>
    </row>
    <row r="35" spans="2:9" x14ac:dyDescent="0.2">
      <c r="B35" s="251">
        <v>415</v>
      </c>
      <c r="C35" s="251" t="s">
        <v>0</v>
      </c>
      <c r="D35" s="251" t="s">
        <v>6</v>
      </c>
      <c r="E35" s="251">
        <v>219.1</v>
      </c>
      <c r="F35" s="251">
        <v>2025.55</v>
      </c>
      <c r="G35" s="251">
        <v>443798.005</v>
      </c>
      <c r="H35" s="251">
        <v>523237.84789500001</v>
      </c>
      <c r="I35" s="251">
        <v>617420.6605161</v>
      </c>
    </row>
    <row r="36" spans="2:9" x14ac:dyDescent="0.2">
      <c r="B36" s="251">
        <v>419</v>
      </c>
      <c r="C36" s="251" t="s">
        <v>0</v>
      </c>
      <c r="D36" s="251" t="s">
        <v>6</v>
      </c>
      <c r="E36" s="251">
        <v>2.6</v>
      </c>
      <c r="F36" s="251">
        <v>2025.55</v>
      </c>
      <c r="G36" s="251">
        <v>5266.43</v>
      </c>
      <c r="H36" s="251">
        <v>6209.1209700000009</v>
      </c>
      <c r="I36" s="251">
        <v>7326.7627446000006</v>
      </c>
    </row>
    <row r="37" spans="2:9" x14ac:dyDescent="0.2">
      <c r="B37" s="251">
        <v>427</v>
      </c>
      <c r="C37" s="251" t="s">
        <v>0</v>
      </c>
      <c r="D37" s="251" t="s">
        <v>6</v>
      </c>
      <c r="E37" s="251">
        <v>35.5</v>
      </c>
      <c r="F37" s="251">
        <v>2025.55</v>
      </c>
      <c r="G37" s="251">
        <v>71907.024999999994</v>
      </c>
      <c r="H37" s="251">
        <v>84778.382474999991</v>
      </c>
      <c r="I37" s="251">
        <v>100038.4913205</v>
      </c>
    </row>
    <row r="38" spans="2:9" x14ac:dyDescent="0.2">
      <c r="B38" s="251">
        <v>431</v>
      </c>
      <c r="C38" s="251" t="s">
        <v>0</v>
      </c>
      <c r="D38" s="251" t="s">
        <v>6</v>
      </c>
      <c r="E38" s="251">
        <v>2.6</v>
      </c>
      <c r="F38" s="251">
        <v>2025.55</v>
      </c>
      <c r="G38" s="251">
        <v>5266.43</v>
      </c>
      <c r="H38" s="251">
        <v>6209.1209700000009</v>
      </c>
      <c r="I38" s="251">
        <v>7326.7627446000006</v>
      </c>
    </row>
    <row r="39" spans="2:9" x14ac:dyDescent="0.2">
      <c r="B39" s="251">
        <v>438</v>
      </c>
      <c r="C39" s="251" t="s">
        <v>0</v>
      </c>
      <c r="D39" s="251" t="s">
        <v>6</v>
      </c>
      <c r="E39" s="251">
        <v>8.8000000000000007</v>
      </c>
      <c r="F39" s="251">
        <v>2025.55</v>
      </c>
      <c r="G39" s="251">
        <v>17824.84</v>
      </c>
      <c r="H39" s="251">
        <v>21015.486360000003</v>
      </c>
      <c r="I39" s="251">
        <v>24798.2739048</v>
      </c>
    </row>
    <row r="40" spans="2:9" x14ac:dyDescent="0.2">
      <c r="B40" s="251">
        <v>442</v>
      </c>
      <c r="C40" s="251" t="s">
        <v>0</v>
      </c>
      <c r="D40" s="251" t="s">
        <v>6</v>
      </c>
      <c r="E40" s="251">
        <v>1.3</v>
      </c>
      <c r="F40" s="251">
        <v>2025.55</v>
      </c>
      <c r="G40" s="251">
        <v>2633.2150000000001</v>
      </c>
      <c r="H40" s="251">
        <v>3104.5604850000004</v>
      </c>
      <c r="I40" s="251">
        <v>3663.3813723000003</v>
      </c>
    </row>
    <row r="41" spans="2:9" x14ac:dyDescent="0.2">
      <c r="B41" s="251">
        <v>449</v>
      </c>
      <c r="C41" s="251" t="s">
        <v>0</v>
      </c>
      <c r="D41" s="251" t="s">
        <v>6</v>
      </c>
      <c r="E41" s="251">
        <v>9.9</v>
      </c>
      <c r="F41" s="251">
        <v>2025.55</v>
      </c>
      <c r="G41" s="251">
        <v>20052.945</v>
      </c>
      <c r="H41" s="251">
        <v>23642.422155</v>
      </c>
      <c r="I41" s="251">
        <v>27898.058142899998</v>
      </c>
    </row>
    <row r="42" spans="2:9" x14ac:dyDescent="0.2">
      <c r="B42" s="251">
        <v>453</v>
      </c>
      <c r="C42" s="251" t="s">
        <v>0</v>
      </c>
      <c r="D42" s="251" t="s">
        <v>6</v>
      </c>
      <c r="E42" s="251">
        <v>1.3</v>
      </c>
      <c r="F42" s="251">
        <v>2025.55</v>
      </c>
      <c r="G42" s="251">
        <v>2633.2150000000001</v>
      </c>
      <c r="H42" s="251">
        <v>3104.5604850000004</v>
      </c>
      <c r="I42" s="251">
        <v>3663.3813723000003</v>
      </c>
    </row>
    <row r="43" spans="2:9" x14ac:dyDescent="0.2">
      <c r="B43" s="251">
        <v>682</v>
      </c>
      <c r="C43" s="251" t="s">
        <v>0</v>
      </c>
      <c r="D43" s="251" t="s">
        <v>6</v>
      </c>
      <c r="E43" s="251">
        <v>67.783000000000001</v>
      </c>
      <c r="F43" s="251">
        <v>2025.55</v>
      </c>
      <c r="G43" s="251">
        <v>137297.85565000001</v>
      </c>
      <c r="H43" s="251">
        <v>161874.17181135001</v>
      </c>
      <c r="I43" s="251">
        <v>191011.52273739301</v>
      </c>
    </row>
    <row r="44" spans="2:9" x14ac:dyDescent="0.2">
      <c r="B44" s="251">
        <v>797</v>
      </c>
      <c r="C44" s="251" t="s">
        <v>0</v>
      </c>
      <c r="D44" s="251" t="s">
        <v>6</v>
      </c>
      <c r="E44" s="251">
        <v>300.88799999999998</v>
      </c>
      <c r="F44" s="251">
        <v>2025.55</v>
      </c>
      <c r="G44" s="251">
        <v>609463.68839999998</v>
      </c>
      <c r="H44" s="251">
        <v>718557.68862360006</v>
      </c>
      <c r="I44" s="251">
        <v>847898.07257584797</v>
      </c>
    </row>
    <row r="45" spans="2:9" x14ac:dyDescent="0.2">
      <c r="B45" s="251">
        <v>811</v>
      </c>
      <c r="C45" s="251" t="s">
        <v>0</v>
      </c>
      <c r="D45" s="251" t="s">
        <v>6</v>
      </c>
      <c r="E45" s="251">
        <v>226.8</v>
      </c>
      <c r="F45" s="251">
        <v>2025.55</v>
      </c>
      <c r="G45" s="251">
        <v>459394.74</v>
      </c>
      <c r="H45" s="251">
        <v>541626.39846000005</v>
      </c>
      <c r="I45" s="251">
        <v>639119.15018280002</v>
      </c>
    </row>
    <row r="46" spans="2:9" x14ac:dyDescent="0.2">
      <c r="B46" s="251">
        <v>817</v>
      </c>
      <c r="C46" s="251" t="s">
        <v>0</v>
      </c>
      <c r="D46" s="251" t="s">
        <v>6</v>
      </c>
      <c r="E46" s="251">
        <v>9.9</v>
      </c>
      <c r="F46" s="251">
        <v>2025.55</v>
      </c>
      <c r="G46" s="251">
        <v>20052.945</v>
      </c>
      <c r="H46" s="251">
        <v>23642.422155</v>
      </c>
      <c r="I46" s="251">
        <v>27898.058142899998</v>
      </c>
    </row>
    <row r="47" spans="2:9" x14ac:dyDescent="0.2">
      <c r="B47" s="251">
        <v>822</v>
      </c>
      <c r="C47" s="251" t="s">
        <v>0</v>
      </c>
      <c r="D47" s="251" t="s">
        <v>6</v>
      </c>
      <c r="E47" s="251">
        <v>1.3</v>
      </c>
      <c r="F47" s="251">
        <v>2025.55</v>
      </c>
      <c r="G47" s="251">
        <v>2633.2150000000001</v>
      </c>
      <c r="H47" s="251">
        <v>3104.5604850000004</v>
      </c>
      <c r="I47" s="251">
        <v>3663.3813723000003</v>
      </c>
    </row>
    <row r="48" spans="2:9" x14ac:dyDescent="0.2">
      <c r="B48" s="251">
        <v>849</v>
      </c>
      <c r="C48" s="251" t="s">
        <v>0</v>
      </c>
      <c r="D48" s="251" t="s">
        <v>6</v>
      </c>
      <c r="E48" s="251">
        <v>103.538</v>
      </c>
      <c r="F48" s="251">
        <v>2025.55</v>
      </c>
      <c r="G48" s="251">
        <v>209721.3959</v>
      </c>
      <c r="H48" s="251">
        <v>247261.52576610001</v>
      </c>
      <c r="I48" s="251">
        <v>291768.60040399799</v>
      </c>
    </row>
    <row r="49" spans="2:19" x14ac:dyDescent="0.2">
      <c r="B49" s="251">
        <v>863</v>
      </c>
      <c r="C49" s="251" t="s">
        <v>1</v>
      </c>
      <c r="D49" s="251" t="s">
        <v>6</v>
      </c>
      <c r="E49" s="251">
        <v>8.3000000000000007</v>
      </c>
      <c r="F49" s="251">
        <v>1734.77</v>
      </c>
      <c r="G49" s="251">
        <v>14398.591</v>
      </c>
      <c r="H49" s="251">
        <v>16975.938789</v>
      </c>
      <c r="I49" s="251">
        <v>20031.607771019997</v>
      </c>
    </row>
    <row r="50" spans="2:19" x14ac:dyDescent="0.2">
      <c r="B50" s="251">
        <v>35</v>
      </c>
      <c r="C50" s="251" t="s">
        <v>1</v>
      </c>
      <c r="D50" s="251" t="s">
        <v>6</v>
      </c>
      <c r="E50" s="251">
        <v>11</v>
      </c>
      <c r="F50" s="251">
        <v>1734.77</v>
      </c>
      <c r="G50" s="251">
        <v>19082.47</v>
      </c>
      <c r="H50" s="251">
        <v>22498.232130000004</v>
      </c>
      <c r="I50" s="251">
        <v>26547.913913400003</v>
      </c>
    </row>
    <row r="51" spans="2:19" x14ac:dyDescent="0.2">
      <c r="B51" s="251">
        <v>34</v>
      </c>
      <c r="C51" s="251" t="s">
        <v>1</v>
      </c>
      <c r="D51" s="251" t="s">
        <v>6</v>
      </c>
      <c r="E51" s="251">
        <v>13.7</v>
      </c>
      <c r="F51" s="251">
        <v>1734.77</v>
      </c>
      <c r="G51" s="251">
        <v>23766.348999999998</v>
      </c>
      <c r="H51" s="251">
        <v>28020.525471000001</v>
      </c>
      <c r="I51" s="251">
        <v>33064.220055780002</v>
      </c>
    </row>
    <row r="52" spans="2:19" x14ac:dyDescent="0.2">
      <c r="B52" s="251">
        <v>35</v>
      </c>
      <c r="C52" s="251" t="s">
        <v>1</v>
      </c>
      <c r="D52" s="251" t="s">
        <v>6</v>
      </c>
      <c r="E52" s="251">
        <v>15.9</v>
      </c>
      <c r="F52" s="251">
        <v>1734.77</v>
      </c>
      <c r="G52" s="251">
        <v>27582.843000000001</v>
      </c>
      <c r="H52" s="251">
        <v>32520.171897000004</v>
      </c>
      <c r="I52" s="251">
        <v>38373.802838460004</v>
      </c>
    </row>
    <row r="53" spans="2:19" x14ac:dyDescent="0.2">
      <c r="B53" s="251">
        <v>47</v>
      </c>
      <c r="C53" s="251" t="s">
        <v>1</v>
      </c>
      <c r="D53" s="251" t="s">
        <v>6</v>
      </c>
      <c r="E53" s="251">
        <v>16.5</v>
      </c>
      <c r="F53" s="251">
        <v>1734.77</v>
      </c>
      <c r="G53" s="251">
        <v>28623.704999999998</v>
      </c>
      <c r="H53" s="251">
        <v>33747.348194999999</v>
      </c>
      <c r="I53" s="251">
        <v>39821.8708701</v>
      </c>
    </row>
    <row r="54" spans="2:19" x14ac:dyDescent="0.2">
      <c r="B54" s="251">
        <v>46</v>
      </c>
      <c r="C54" s="251" t="s">
        <v>1</v>
      </c>
      <c r="D54" s="251" t="s">
        <v>6</v>
      </c>
      <c r="E54" s="251">
        <v>11.5</v>
      </c>
      <c r="F54" s="251">
        <v>1734.77</v>
      </c>
      <c r="G54" s="251">
        <v>19949.855</v>
      </c>
      <c r="H54" s="251">
        <v>23520.879045000001</v>
      </c>
      <c r="I54" s="251">
        <v>27754.637273100001</v>
      </c>
    </row>
    <row r="55" spans="2:19" x14ac:dyDescent="0.2">
      <c r="B55" s="251">
        <v>20</v>
      </c>
      <c r="C55" s="251" t="s">
        <v>164</v>
      </c>
      <c r="D55" s="251" t="s">
        <v>6</v>
      </c>
      <c r="E55" s="251">
        <v>46115.228500000012</v>
      </c>
      <c r="F55" s="251" t="s">
        <v>5</v>
      </c>
      <c r="G55" s="251">
        <v>93386340.10617502</v>
      </c>
      <c r="H55" s="251">
        <v>110102494.98518033</v>
      </c>
      <c r="I55" s="251">
        <v>129920944.08251281</v>
      </c>
      <c r="L55" s="251">
        <v>0</v>
      </c>
      <c r="M55" s="251">
        <v>0</v>
      </c>
      <c r="N55" s="251">
        <v>0</v>
      </c>
      <c r="O55" s="251">
        <v>46115.228500000012</v>
      </c>
      <c r="Q55" s="251">
        <v>93386340.10617502</v>
      </c>
      <c r="R55" s="251">
        <v>110102494.98518033</v>
      </c>
      <c r="S55" s="251">
        <v>129920944.08251281</v>
      </c>
    </row>
    <row r="56" spans="2:19" x14ac:dyDescent="0.2">
      <c r="C56" s="251" t="s">
        <v>0</v>
      </c>
      <c r="E56" s="251">
        <v>46038.328500000011</v>
      </c>
    </row>
    <row r="57" spans="2:19" x14ac:dyDescent="0.2">
      <c r="B57" s="266" t="s">
        <v>163</v>
      </c>
    </row>
    <row r="58" spans="2:19" s="252" customFormat="1" ht="216.75" x14ac:dyDescent="0.2">
      <c r="B58" s="265" t="s">
        <v>161</v>
      </c>
      <c r="C58" s="264" t="s">
        <v>160</v>
      </c>
      <c r="D58" s="256" t="s">
        <v>159</v>
      </c>
      <c r="E58" s="263" t="s">
        <v>123</v>
      </c>
      <c r="F58" s="254"/>
      <c r="G58" s="254">
        <v>14.62</v>
      </c>
    </row>
    <row r="59" spans="2:19" s="252" customFormat="1" ht="255" x14ac:dyDescent="0.2">
      <c r="B59" s="265" t="s">
        <v>158</v>
      </c>
      <c r="C59" s="264" t="s">
        <v>157</v>
      </c>
      <c r="D59" s="256" t="s">
        <v>156</v>
      </c>
      <c r="E59" s="263" t="s">
        <v>123</v>
      </c>
      <c r="F59" s="254"/>
      <c r="G59" s="254">
        <v>69.605999999999995</v>
      </c>
    </row>
    <row r="60" spans="2:19" s="252" customFormat="1" ht="306" x14ac:dyDescent="0.2">
      <c r="B60" s="265" t="s">
        <v>155</v>
      </c>
      <c r="C60" s="264" t="s">
        <v>154</v>
      </c>
      <c r="D60" s="256" t="s">
        <v>124</v>
      </c>
      <c r="E60" s="263" t="s">
        <v>123</v>
      </c>
      <c r="F60" s="254"/>
      <c r="G60" s="254">
        <v>69.605999999999995</v>
      </c>
    </row>
    <row r="61" spans="2:19" s="252" customFormat="1" ht="409.5" x14ac:dyDescent="0.2">
      <c r="B61" s="265" t="s">
        <v>153</v>
      </c>
      <c r="C61" s="264" t="s">
        <v>152</v>
      </c>
      <c r="D61" s="256" t="s">
        <v>120</v>
      </c>
      <c r="E61" s="263" t="s">
        <v>119</v>
      </c>
      <c r="F61" s="254"/>
      <c r="G61" s="254">
        <v>232.61269999999999</v>
      </c>
    </row>
    <row r="62" spans="2:19" s="252" customFormat="1" ht="153" x14ac:dyDescent="0.2">
      <c r="B62" s="262" t="s">
        <v>151</v>
      </c>
      <c r="C62" s="261" t="s">
        <v>132</v>
      </c>
      <c r="D62" s="260" t="s">
        <v>0</v>
      </c>
      <c r="E62" s="259" t="s">
        <v>6</v>
      </c>
      <c r="F62" s="254"/>
      <c r="G62" s="258">
        <v>43965.23</v>
      </c>
    </row>
    <row r="63" spans="2:19" s="252" customFormat="1" ht="161.25" x14ac:dyDescent="0.2">
      <c r="B63" s="265" t="s">
        <v>150</v>
      </c>
      <c r="C63" s="264" t="s">
        <v>149</v>
      </c>
      <c r="D63" s="256" t="s">
        <v>115</v>
      </c>
      <c r="E63" s="263" t="s">
        <v>114</v>
      </c>
      <c r="F63" s="254"/>
      <c r="G63" s="254">
        <v>116.2724</v>
      </c>
    </row>
    <row r="64" spans="2:19" s="252" customFormat="1" ht="153" x14ac:dyDescent="0.2">
      <c r="B64" s="262" t="s">
        <v>148</v>
      </c>
      <c r="C64" s="261" t="s">
        <v>132</v>
      </c>
      <c r="D64" s="260" t="s">
        <v>0</v>
      </c>
      <c r="E64" s="259" t="s">
        <v>6</v>
      </c>
      <c r="F64" s="254"/>
      <c r="G64" s="258">
        <v>814.00199999999995</v>
      </c>
    </row>
    <row r="65" spans="2:7" s="252" customFormat="1" ht="161.25" x14ac:dyDescent="0.2">
      <c r="B65" s="265" t="s">
        <v>147</v>
      </c>
      <c r="C65" s="264" t="s">
        <v>146</v>
      </c>
      <c r="D65" s="256" t="s">
        <v>115</v>
      </c>
      <c r="E65" s="263" t="s">
        <v>114</v>
      </c>
      <c r="F65" s="254"/>
      <c r="G65" s="254">
        <v>2.6532</v>
      </c>
    </row>
    <row r="66" spans="2:7" s="252" customFormat="1" ht="153" x14ac:dyDescent="0.2">
      <c r="B66" s="262" t="s">
        <v>145</v>
      </c>
      <c r="C66" s="261" t="s">
        <v>132</v>
      </c>
      <c r="D66" s="260" t="s">
        <v>0</v>
      </c>
      <c r="E66" s="259" t="s">
        <v>6</v>
      </c>
      <c r="F66" s="254"/>
      <c r="G66" s="258">
        <v>23.702999999999999</v>
      </c>
    </row>
    <row r="67" spans="2:7" s="252" customFormat="1" ht="161.25" x14ac:dyDescent="0.2">
      <c r="B67" s="265" t="s">
        <v>144</v>
      </c>
      <c r="C67" s="264" t="s">
        <v>143</v>
      </c>
      <c r="D67" s="256" t="s">
        <v>115</v>
      </c>
      <c r="E67" s="263" t="s">
        <v>114</v>
      </c>
      <c r="F67" s="254"/>
      <c r="G67" s="254">
        <v>2.8052999999999999</v>
      </c>
    </row>
    <row r="68" spans="2:7" s="252" customFormat="1" ht="153" x14ac:dyDescent="0.2">
      <c r="B68" s="262" t="s">
        <v>142</v>
      </c>
      <c r="C68" s="261" t="s">
        <v>132</v>
      </c>
      <c r="D68" s="260" t="s">
        <v>0</v>
      </c>
      <c r="E68" s="259" t="s">
        <v>6</v>
      </c>
      <c r="F68" s="254"/>
      <c r="G68" s="258">
        <v>35.084499999999998</v>
      </c>
    </row>
    <row r="69" spans="2:7" s="252" customFormat="1" ht="153" x14ac:dyDescent="0.2">
      <c r="B69" s="262" t="s">
        <v>141</v>
      </c>
      <c r="C69" s="261" t="s">
        <v>132</v>
      </c>
      <c r="D69" s="260" t="s">
        <v>0</v>
      </c>
      <c r="E69" s="259" t="s">
        <v>6</v>
      </c>
      <c r="F69" s="254"/>
      <c r="G69" s="258">
        <v>209</v>
      </c>
    </row>
    <row r="70" spans="2:7" s="252" customFormat="1" ht="153" x14ac:dyDescent="0.2">
      <c r="B70" s="262" t="s">
        <v>140</v>
      </c>
      <c r="C70" s="261" t="s">
        <v>132</v>
      </c>
      <c r="D70" s="260" t="s">
        <v>0</v>
      </c>
      <c r="E70" s="259" t="s">
        <v>6</v>
      </c>
      <c r="F70" s="254"/>
      <c r="G70" s="258">
        <v>219.1</v>
      </c>
    </row>
    <row r="71" spans="2:7" s="252" customFormat="1" ht="153" x14ac:dyDescent="0.2">
      <c r="B71" s="262" t="s">
        <v>139</v>
      </c>
      <c r="C71" s="261" t="s">
        <v>132</v>
      </c>
      <c r="D71" s="260" t="s">
        <v>0</v>
      </c>
      <c r="E71" s="259" t="s">
        <v>6</v>
      </c>
      <c r="F71" s="254"/>
      <c r="G71" s="258">
        <v>2.6</v>
      </c>
    </row>
    <row r="72" spans="2:7" s="252" customFormat="1" ht="153" x14ac:dyDescent="0.2">
      <c r="B72" s="262" t="s">
        <v>138</v>
      </c>
      <c r="C72" s="261" t="s">
        <v>132</v>
      </c>
      <c r="D72" s="260" t="s">
        <v>0</v>
      </c>
      <c r="E72" s="259" t="s">
        <v>6</v>
      </c>
      <c r="F72" s="254"/>
      <c r="G72" s="258">
        <v>35.5</v>
      </c>
    </row>
    <row r="73" spans="2:7" s="252" customFormat="1" ht="153" x14ac:dyDescent="0.2">
      <c r="B73" s="262" t="s">
        <v>137</v>
      </c>
      <c r="C73" s="261" t="s">
        <v>132</v>
      </c>
      <c r="D73" s="260" t="s">
        <v>0</v>
      </c>
      <c r="E73" s="259" t="s">
        <v>6</v>
      </c>
      <c r="F73" s="254"/>
      <c r="G73" s="258">
        <v>2.6</v>
      </c>
    </row>
    <row r="74" spans="2:7" s="252" customFormat="1" ht="153" x14ac:dyDescent="0.2">
      <c r="B74" s="262" t="s">
        <v>136</v>
      </c>
      <c r="C74" s="261" t="s">
        <v>132</v>
      </c>
      <c r="D74" s="260" t="s">
        <v>0</v>
      </c>
      <c r="E74" s="259" t="s">
        <v>6</v>
      </c>
      <c r="F74" s="254"/>
      <c r="G74" s="258">
        <v>8.8000000000000007</v>
      </c>
    </row>
    <row r="75" spans="2:7" s="252" customFormat="1" ht="153" x14ac:dyDescent="0.2">
      <c r="B75" s="262" t="s">
        <v>135</v>
      </c>
      <c r="C75" s="261" t="s">
        <v>132</v>
      </c>
      <c r="D75" s="260" t="s">
        <v>0</v>
      </c>
      <c r="E75" s="259" t="s">
        <v>6</v>
      </c>
      <c r="F75" s="254"/>
      <c r="G75" s="258">
        <v>1.3</v>
      </c>
    </row>
    <row r="76" spans="2:7" s="252" customFormat="1" ht="153" x14ac:dyDescent="0.2">
      <c r="B76" s="262" t="s">
        <v>134</v>
      </c>
      <c r="C76" s="261" t="s">
        <v>132</v>
      </c>
      <c r="D76" s="260" t="s">
        <v>0</v>
      </c>
      <c r="E76" s="259" t="s">
        <v>6</v>
      </c>
      <c r="F76" s="254"/>
      <c r="G76" s="258">
        <v>9.9</v>
      </c>
    </row>
    <row r="77" spans="2:7" s="252" customFormat="1" ht="153" x14ac:dyDescent="0.2">
      <c r="B77" s="262" t="s">
        <v>133</v>
      </c>
      <c r="C77" s="261" t="s">
        <v>132</v>
      </c>
      <c r="D77" s="260" t="s">
        <v>0</v>
      </c>
      <c r="E77" s="259" t="s">
        <v>6</v>
      </c>
      <c r="F77" s="254"/>
      <c r="G77" s="258">
        <v>1.3</v>
      </c>
    </row>
    <row r="78" spans="2:7" s="252" customFormat="1" ht="102" x14ac:dyDescent="0.2">
      <c r="B78" s="265" t="s">
        <v>131</v>
      </c>
      <c r="C78" s="264" t="s">
        <v>116</v>
      </c>
      <c r="D78" s="256" t="s">
        <v>115</v>
      </c>
      <c r="E78" s="263" t="s">
        <v>114</v>
      </c>
      <c r="F78" s="254"/>
      <c r="G78" s="254">
        <v>5.12</v>
      </c>
    </row>
    <row r="79" spans="2:7" s="252" customFormat="1" ht="153" x14ac:dyDescent="0.2">
      <c r="B79" s="262" t="s">
        <v>130</v>
      </c>
      <c r="C79" s="261" t="s">
        <v>103</v>
      </c>
      <c r="D79" s="260" t="s">
        <v>0</v>
      </c>
      <c r="E79" s="259" t="s">
        <v>6</v>
      </c>
      <c r="F79" s="254"/>
      <c r="G79" s="258">
        <v>67.783000000000001</v>
      </c>
    </row>
    <row r="80" spans="2:7" s="252" customFormat="1" ht="318.75" x14ac:dyDescent="0.2">
      <c r="B80" s="265" t="s">
        <v>129</v>
      </c>
      <c r="C80" s="264" t="s">
        <v>128</v>
      </c>
      <c r="D80" s="256" t="s">
        <v>127</v>
      </c>
      <c r="E80" s="263" t="s">
        <v>123</v>
      </c>
      <c r="F80" s="254"/>
      <c r="G80" s="254">
        <v>0.47860000000000003</v>
      </c>
    </row>
    <row r="81" spans="2:7" s="252" customFormat="1" ht="306" x14ac:dyDescent="0.2">
      <c r="B81" s="265" t="s">
        <v>126</v>
      </c>
      <c r="C81" s="264" t="s">
        <v>125</v>
      </c>
      <c r="D81" s="256" t="s">
        <v>124</v>
      </c>
      <c r="E81" s="263" t="s">
        <v>123</v>
      </c>
      <c r="F81" s="254"/>
      <c r="G81" s="254">
        <v>0.47860000000000003</v>
      </c>
    </row>
    <row r="82" spans="2:7" s="252" customFormat="1" ht="409.5" x14ac:dyDescent="0.2">
      <c r="B82" s="265" t="s">
        <v>122</v>
      </c>
      <c r="C82" s="264" t="s">
        <v>121</v>
      </c>
      <c r="D82" s="256" t="s">
        <v>120</v>
      </c>
      <c r="E82" s="263" t="s">
        <v>119</v>
      </c>
      <c r="F82" s="254"/>
      <c r="G82" s="254">
        <v>1.59</v>
      </c>
    </row>
    <row r="83" spans="2:7" s="252" customFormat="1" ht="153" x14ac:dyDescent="0.2">
      <c r="B83" s="262" t="s">
        <v>118</v>
      </c>
      <c r="C83" s="261" t="s">
        <v>103</v>
      </c>
      <c r="D83" s="260" t="s">
        <v>0</v>
      </c>
      <c r="E83" s="259" t="s">
        <v>6</v>
      </c>
      <c r="F83" s="254"/>
      <c r="G83" s="258">
        <v>300.88799999999998</v>
      </c>
    </row>
    <row r="84" spans="2:7" s="252" customFormat="1" ht="102" x14ac:dyDescent="0.2">
      <c r="B84" s="265" t="s">
        <v>117</v>
      </c>
      <c r="C84" s="264" t="s">
        <v>116</v>
      </c>
      <c r="D84" s="256" t="s">
        <v>115</v>
      </c>
      <c r="E84" s="263" t="s">
        <v>114</v>
      </c>
      <c r="F84" s="254"/>
      <c r="G84" s="254">
        <v>38.049999999999997</v>
      </c>
    </row>
    <row r="85" spans="2:7" s="252" customFormat="1" ht="153" x14ac:dyDescent="0.2">
      <c r="B85" s="262" t="s">
        <v>113</v>
      </c>
      <c r="C85" s="261" t="s">
        <v>103</v>
      </c>
      <c r="D85" s="260" t="s">
        <v>0</v>
      </c>
      <c r="E85" s="259" t="s">
        <v>6</v>
      </c>
      <c r="F85" s="254"/>
      <c r="G85" s="258">
        <v>226.8</v>
      </c>
    </row>
    <row r="86" spans="2:7" s="252" customFormat="1" ht="153" x14ac:dyDescent="0.2">
      <c r="B86" s="262" t="s">
        <v>112</v>
      </c>
      <c r="C86" s="261" t="s">
        <v>103</v>
      </c>
      <c r="D86" s="260" t="s">
        <v>0</v>
      </c>
      <c r="E86" s="259" t="s">
        <v>6</v>
      </c>
      <c r="F86" s="254"/>
      <c r="G86" s="258">
        <v>9.9</v>
      </c>
    </row>
    <row r="87" spans="2:7" s="252" customFormat="1" ht="153" x14ac:dyDescent="0.2">
      <c r="B87" s="262" t="s">
        <v>111</v>
      </c>
      <c r="C87" s="261" t="s">
        <v>103</v>
      </c>
      <c r="D87" s="260" t="s">
        <v>0</v>
      </c>
      <c r="E87" s="259" t="s">
        <v>6</v>
      </c>
      <c r="F87" s="254"/>
      <c r="G87" s="258">
        <v>1.3</v>
      </c>
    </row>
    <row r="88" spans="2:7" s="252" customFormat="1" ht="127.5" x14ac:dyDescent="0.2">
      <c r="B88" s="265" t="s">
        <v>110</v>
      </c>
      <c r="C88" s="264" t="s">
        <v>109</v>
      </c>
      <c r="D88" s="256" t="s">
        <v>108</v>
      </c>
      <c r="E88" s="263" t="s">
        <v>107</v>
      </c>
      <c r="F88" s="254"/>
      <c r="G88" s="254">
        <v>114.66</v>
      </c>
    </row>
    <row r="89" spans="2:7" s="252" customFormat="1" ht="153" x14ac:dyDescent="0.2">
      <c r="B89" s="262" t="s">
        <v>106</v>
      </c>
      <c r="C89" s="261" t="s">
        <v>103</v>
      </c>
      <c r="D89" s="260" t="s">
        <v>0</v>
      </c>
      <c r="E89" s="259" t="s">
        <v>6</v>
      </c>
      <c r="F89" s="254"/>
      <c r="G89" s="258">
        <v>103.538</v>
      </c>
    </row>
    <row r="90" spans="2:7" s="252" customFormat="1" ht="153" x14ac:dyDescent="0.2">
      <c r="B90" s="262" t="s">
        <v>105</v>
      </c>
      <c r="C90" s="261" t="s">
        <v>104</v>
      </c>
      <c r="D90" s="260" t="s">
        <v>1</v>
      </c>
      <c r="E90" s="259" t="s">
        <v>6</v>
      </c>
      <c r="F90" s="254"/>
      <c r="G90" s="258">
        <v>8.3000000000000007</v>
      </c>
    </row>
    <row r="91" spans="2:7" s="252" customFormat="1" ht="153" x14ac:dyDescent="0.2">
      <c r="B91" s="255">
        <v>176</v>
      </c>
      <c r="C91" s="257" t="s">
        <v>104</v>
      </c>
      <c r="D91" s="256" t="s">
        <v>1</v>
      </c>
      <c r="E91" s="255" t="s">
        <v>6</v>
      </c>
      <c r="F91" s="254">
        <v>8.3000000000000007</v>
      </c>
      <c r="G91" s="253"/>
    </row>
    <row r="92" spans="2:7" s="252" customFormat="1" ht="153" x14ac:dyDescent="0.2">
      <c r="B92" s="255">
        <v>177</v>
      </c>
      <c r="C92" s="257" t="s">
        <v>103</v>
      </c>
      <c r="D92" s="256" t="s">
        <v>0</v>
      </c>
      <c r="E92" s="255" t="s">
        <v>6</v>
      </c>
      <c r="F92" s="254">
        <v>46038.328500000003</v>
      </c>
      <c r="G92" s="253"/>
    </row>
    <row r="93" spans="2:7" s="252" customFormat="1" x14ac:dyDescent="0.2">
      <c r="B93" s="255">
        <v>195</v>
      </c>
      <c r="C93" s="257" t="s">
        <v>102</v>
      </c>
      <c r="D93" s="256" t="s">
        <v>101</v>
      </c>
      <c r="E93" s="255" t="s">
        <v>6</v>
      </c>
      <c r="F93" s="254">
        <v>406.84960000000001</v>
      </c>
      <c r="G93" s="253"/>
    </row>
    <row r="94" spans="2:7" s="252" customFormat="1" ht="38.25" x14ac:dyDescent="0.2">
      <c r="B94" s="255">
        <v>196</v>
      </c>
      <c r="C94" s="257" t="s">
        <v>100</v>
      </c>
      <c r="D94" s="256" t="s">
        <v>99</v>
      </c>
      <c r="E94" s="255" t="s">
        <v>6</v>
      </c>
      <c r="F94" s="254">
        <v>657.39620000000002</v>
      </c>
      <c r="G94" s="253"/>
    </row>
    <row r="95" spans="2:7" s="252" customFormat="1" ht="38.25" x14ac:dyDescent="0.2">
      <c r="B95" s="255">
        <v>215</v>
      </c>
      <c r="C95" s="257" t="s">
        <v>100</v>
      </c>
      <c r="D95" s="256" t="s">
        <v>99</v>
      </c>
      <c r="E95" s="255" t="s">
        <v>6</v>
      </c>
      <c r="F95" s="254">
        <v>24.219899999999999</v>
      </c>
      <c r="G95" s="253"/>
    </row>
    <row r="96" spans="2:7" s="252" customFormat="1" ht="25.5" x14ac:dyDescent="0.2">
      <c r="B96" s="255">
        <v>227</v>
      </c>
      <c r="C96" s="257" t="s">
        <v>98</v>
      </c>
      <c r="D96" s="256" t="s">
        <v>97</v>
      </c>
      <c r="E96" s="255" t="s">
        <v>6</v>
      </c>
      <c r="F96" s="254"/>
      <c r="G96" s="253"/>
    </row>
    <row r="97" spans="2:7" s="252" customFormat="1" ht="178.5" x14ac:dyDescent="0.2">
      <c r="B97" s="255">
        <v>228</v>
      </c>
      <c r="C97" s="257" t="s">
        <v>96</v>
      </c>
      <c r="D97" s="256" t="s">
        <v>95</v>
      </c>
      <c r="E97" s="255" t="s">
        <v>6</v>
      </c>
      <c r="F97" s="254"/>
      <c r="G97" s="253"/>
    </row>
    <row r="99" spans="2:7" x14ac:dyDescent="0.2">
      <c r="B99" s="266" t="s">
        <v>162</v>
      </c>
    </row>
    <row r="100" spans="2:7" s="252" customFormat="1" ht="216.75" x14ac:dyDescent="0.2">
      <c r="B100" s="265" t="s">
        <v>161</v>
      </c>
      <c r="C100" s="264" t="s">
        <v>160</v>
      </c>
      <c r="D100" s="256" t="s">
        <v>159</v>
      </c>
      <c r="E100" s="263" t="s">
        <v>123</v>
      </c>
      <c r="F100" s="254"/>
      <c r="G100" s="254">
        <v>14.62</v>
      </c>
    </row>
    <row r="101" spans="2:7" s="252" customFormat="1" ht="255" x14ac:dyDescent="0.2">
      <c r="B101" s="265" t="s">
        <v>158</v>
      </c>
      <c r="C101" s="264" t="s">
        <v>157</v>
      </c>
      <c r="D101" s="256" t="s">
        <v>156</v>
      </c>
      <c r="E101" s="263" t="s">
        <v>123</v>
      </c>
      <c r="F101" s="254"/>
      <c r="G101" s="254">
        <v>69.605999999999995</v>
      </c>
    </row>
    <row r="102" spans="2:7" s="252" customFormat="1" ht="306" x14ac:dyDescent="0.2">
      <c r="B102" s="265" t="s">
        <v>155</v>
      </c>
      <c r="C102" s="264" t="s">
        <v>154</v>
      </c>
      <c r="D102" s="256" t="s">
        <v>124</v>
      </c>
      <c r="E102" s="263" t="s">
        <v>123</v>
      </c>
      <c r="F102" s="254"/>
      <c r="G102" s="254">
        <v>69.605999999999995</v>
      </c>
    </row>
    <row r="103" spans="2:7" s="252" customFormat="1" ht="409.5" x14ac:dyDescent="0.2">
      <c r="B103" s="265" t="s">
        <v>153</v>
      </c>
      <c r="C103" s="264" t="s">
        <v>152</v>
      </c>
      <c r="D103" s="256" t="s">
        <v>120</v>
      </c>
      <c r="E103" s="263" t="s">
        <v>119</v>
      </c>
      <c r="F103" s="254"/>
      <c r="G103" s="254">
        <v>232.61269999999999</v>
      </c>
    </row>
    <row r="104" spans="2:7" s="252" customFormat="1" ht="153" x14ac:dyDescent="0.2">
      <c r="B104" s="262" t="s">
        <v>151</v>
      </c>
      <c r="C104" s="261" t="s">
        <v>132</v>
      </c>
      <c r="D104" s="260" t="s">
        <v>0</v>
      </c>
      <c r="E104" s="259" t="s">
        <v>6</v>
      </c>
      <c r="F104" s="254"/>
      <c r="G104" s="258">
        <v>43965.23</v>
      </c>
    </row>
    <row r="105" spans="2:7" s="252" customFormat="1" ht="161.25" x14ac:dyDescent="0.2">
      <c r="B105" s="265" t="s">
        <v>150</v>
      </c>
      <c r="C105" s="264" t="s">
        <v>149</v>
      </c>
      <c r="D105" s="256" t="s">
        <v>115</v>
      </c>
      <c r="E105" s="263" t="s">
        <v>114</v>
      </c>
      <c r="F105" s="254"/>
      <c r="G105" s="254">
        <v>116.2724</v>
      </c>
    </row>
    <row r="106" spans="2:7" s="252" customFormat="1" ht="153" x14ac:dyDescent="0.2">
      <c r="B106" s="262" t="s">
        <v>148</v>
      </c>
      <c r="C106" s="261" t="s">
        <v>132</v>
      </c>
      <c r="D106" s="260" t="s">
        <v>0</v>
      </c>
      <c r="E106" s="259" t="s">
        <v>6</v>
      </c>
      <c r="F106" s="254"/>
      <c r="G106" s="258">
        <v>814.00199999999995</v>
      </c>
    </row>
    <row r="107" spans="2:7" s="252" customFormat="1" ht="161.25" x14ac:dyDescent="0.2">
      <c r="B107" s="265" t="s">
        <v>147</v>
      </c>
      <c r="C107" s="264" t="s">
        <v>146</v>
      </c>
      <c r="D107" s="256" t="s">
        <v>115</v>
      </c>
      <c r="E107" s="263" t="s">
        <v>114</v>
      </c>
      <c r="F107" s="254"/>
      <c r="G107" s="254">
        <v>2.6532</v>
      </c>
    </row>
    <row r="108" spans="2:7" s="252" customFormat="1" ht="153" x14ac:dyDescent="0.2">
      <c r="B108" s="262" t="s">
        <v>145</v>
      </c>
      <c r="C108" s="261" t="s">
        <v>132</v>
      </c>
      <c r="D108" s="260" t="s">
        <v>0</v>
      </c>
      <c r="E108" s="259" t="s">
        <v>6</v>
      </c>
      <c r="F108" s="254"/>
      <c r="G108" s="258">
        <v>23.702999999999999</v>
      </c>
    </row>
    <row r="109" spans="2:7" s="252" customFormat="1" ht="161.25" x14ac:dyDescent="0.2">
      <c r="B109" s="265" t="s">
        <v>144</v>
      </c>
      <c r="C109" s="264" t="s">
        <v>143</v>
      </c>
      <c r="D109" s="256" t="s">
        <v>115</v>
      </c>
      <c r="E109" s="263" t="s">
        <v>114</v>
      </c>
      <c r="F109" s="254"/>
      <c r="G109" s="254">
        <v>2.8052999999999999</v>
      </c>
    </row>
    <row r="110" spans="2:7" s="252" customFormat="1" ht="153" x14ac:dyDescent="0.2">
      <c r="B110" s="262" t="s">
        <v>142</v>
      </c>
      <c r="C110" s="261" t="s">
        <v>132</v>
      </c>
      <c r="D110" s="260" t="s">
        <v>0</v>
      </c>
      <c r="E110" s="259" t="s">
        <v>6</v>
      </c>
      <c r="F110" s="254"/>
      <c r="G110" s="258">
        <v>35.084499999999998</v>
      </c>
    </row>
    <row r="111" spans="2:7" s="252" customFormat="1" ht="153" x14ac:dyDescent="0.2">
      <c r="B111" s="262" t="s">
        <v>141</v>
      </c>
      <c r="C111" s="261" t="s">
        <v>132</v>
      </c>
      <c r="D111" s="260" t="s">
        <v>0</v>
      </c>
      <c r="E111" s="259" t="s">
        <v>6</v>
      </c>
      <c r="F111" s="254"/>
      <c r="G111" s="258">
        <v>209</v>
      </c>
    </row>
    <row r="112" spans="2:7" s="252" customFormat="1" ht="153" x14ac:dyDescent="0.2">
      <c r="B112" s="262" t="s">
        <v>140</v>
      </c>
      <c r="C112" s="261" t="s">
        <v>132</v>
      </c>
      <c r="D112" s="260" t="s">
        <v>0</v>
      </c>
      <c r="E112" s="259" t="s">
        <v>6</v>
      </c>
      <c r="F112" s="254"/>
      <c r="G112" s="258">
        <v>219.1</v>
      </c>
    </row>
    <row r="113" spans="2:7" s="252" customFormat="1" ht="153" x14ac:dyDescent="0.2">
      <c r="B113" s="262" t="s">
        <v>139</v>
      </c>
      <c r="C113" s="261" t="s">
        <v>132</v>
      </c>
      <c r="D113" s="260" t="s">
        <v>0</v>
      </c>
      <c r="E113" s="259" t="s">
        <v>6</v>
      </c>
      <c r="F113" s="254"/>
      <c r="G113" s="258">
        <v>2.6</v>
      </c>
    </row>
    <row r="114" spans="2:7" s="252" customFormat="1" ht="153" x14ac:dyDescent="0.2">
      <c r="B114" s="262" t="s">
        <v>138</v>
      </c>
      <c r="C114" s="261" t="s">
        <v>132</v>
      </c>
      <c r="D114" s="260" t="s">
        <v>0</v>
      </c>
      <c r="E114" s="259" t="s">
        <v>6</v>
      </c>
      <c r="F114" s="254"/>
      <c r="G114" s="258">
        <v>35.5</v>
      </c>
    </row>
    <row r="115" spans="2:7" s="252" customFormat="1" ht="153" x14ac:dyDescent="0.2">
      <c r="B115" s="262" t="s">
        <v>137</v>
      </c>
      <c r="C115" s="261" t="s">
        <v>132</v>
      </c>
      <c r="D115" s="260" t="s">
        <v>0</v>
      </c>
      <c r="E115" s="259" t="s">
        <v>6</v>
      </c>
      <c r="F115" s="254"/>
      <c r="G115" s="258">
        <v>2.6</v>
      </c>
    </row>
    <row r="116" spans="2:7" s="252" customFormat="1" ht="153" x14ac:dyDescent="0.2">
      <c r="B116" s="262" t="s">
        <v>136</v>
      </c>
      <c r="C116" s="261" t="s">
        <v>132</v>
      </c>
      <c r="D116" s="260" t="s">
        <v>0</v>
      </c>
      <c r="E116" s="259" t="s">
        <v>6</v>
      </c>
      <c r="F116" s="254"/>
      <c r="G116" s="258">
        <v>8.8000000000000007</v>
      </c>
    </row>
    <row r="117" spans="2:7" s="252" customFormat="1" ht="153" x14ac:dyDescent="0.2">
      <c r="B117" s="262" t="s">
        <v>135</v>
      </c>
      <c r="C117" s="261" t="s">
        <v>132</v>
      </c>
      <c r="D117" s="260" t="s">
        <v>0</v>
      </c>
      <c r="E117" s="259" t="s">
        <v>6</v>
      </c>
      <c r="F117" s="254"/>
      <c r="G117" s="258">
        <v>1.3</v>
      </c>
    </row>
    <row r="118" spans="2:7" s="252" customFormat="1" ht="153" x14ac:dyDescent="0.2">
      <c r="B118" s="262" t="s">
        <v>134</v>
      </c>
      <c r="C118" s="261" t="s">
        <v>132</v>
      </c>
      <c r="D118" s="260" t="s">
        <v>0</v>
      </c>
      <c r="E118" s="259" t="s">
        <v>6</v>
      </c>
      <c r="F118" s="254"/>
      <c r="G118" s="258">
        <v>9.9</v>
      </c>
    </row>
    <row r="119" spans="2:7" s="252" customFormat="1" ht="153" x14ac:dyDescent="0.2">
      <c r="B119" s="262" t="s">
        <v>133</v>
      </c>
      <c r="C119" s="261" t="s">
        <v>132</v>
      </c>
      <c r="D119" s="260" t="s">
        <v>0</v>
      </c>
      <c r="E119" s="259" t="s">
        <v>6</v>
      </c>
      <c r="F119" s="254"/>
      <c r="G119" s="258">
        <v>1.3</v>
      </c>
    </row>
    <row r="120" spans="2:7" s="252" customFormat="1" ht="102" x14ac:dyDescent="0.2">
      <c r="B120" s="265" t="s">
        <v>131</v>
      </c>
      <c r="C120" s="264" t="s">
        <v>116</v>
      </c>
      <c r="D120" s="256" t="s">
        <v>115</v>
      </c>
      <c r="E120" s="263" t="s">
        <v>114</v>
      </c>
      <c r="F120" s="254"/>
      <c r="G120" s="254">
        <v>5.12</v>
      </c>
    </row>
    <row r="121" spans="2:7" s="252" customFormat="1" ht="153" x14ac:dyDescent="0.2">
      <c r="B121" s="262" t="s">
        <v>130</v>
      </c>
      <c r="C121" s="261" t="s">
        <v>103</v>
      </c>
      <c r="D121" s="260" t="s">
        <v>0</v>
      </c>
      <c r="E121" s="259" t="s">
        <v>6</v>
      </c>
      <c r="F121" s="254"/>
      <c r="G121" s="258">
        <v>67.783000000000001</v>
      </c>
    </row>
    <row r="122" spans="2:7" s="252" customFormat="1" ht="318.75" x14ac:dyDescent="0.2">
      <c r="B122" s="265" t="s">
        <v>129</v>
      </c>
      <c r="C122" s="264" t="s">
        <v>128</v>
      </c>
      <c r="D122" s="256" t="s">
        <v>127</v>
      </c>
      <c r="E122" s="263" t="s">
        <v>123</v>
      </c>
      <c r="F122" s="254"/>
      <c r="G122" s="254">
        <v>0.47860000000000003</v>
      </c>
    </row>
    <row r="123" spans="2:7" s="252" customFormat="1" ht="306" x14ac:dyDescent="0.2">
      <c r="B123" s="265" t="s">
        <v>126</v>
      </c>
      <c r="C123" s="264" t="s">
        <v>125</v>
      </c>
      <c r="D123" s="256" t="s">
        <v>124</v>
      </c>
      <c r="E123" s="263" t="s">
        <v>123</v>
      </c>
      <c r="F123" s="254"/>
      <c r="G123" s="254">
        <v>0.47860000000000003</v>
      </c>
    </row>
    <row r="124" spans="2:7" s="252" customFormat="1" ht="409.5" x14ac:dyDescent="0.2">
      <c r="B124" s="265" t="s">
        <v>122</v>
      </c>
      <c r="C124" s="264" t="s">
        <v>121</v>
      </c>
      <c r="D124" s="256" t="s">
        <v>120</v>
      </c>
      <c r="E124" s="263" t="s">
        <v>119</v>
      </c>
      <c r="F124" s="254"/>
      <c r="G124" s="254">
        <v>1.59</v>
      </c>
    </row>
    <row r="125" spans="2:7" s="252" customFormat="1" ht="153" x14ac:dyDescent="0.2">
      <c r="B125" s="262" t="s">
        <v>118</v>
      </c>
      <c r="C125" s="261" t="s">
        <v>103</v>
      </c>
      <c r="D125" s="260" t="s">
        <v>0</v>
      </c>
      <c r="E125" s="259" t="s">
        <v>6</v>
      </c>
      <c r="F125" s="254"/>
      <c r="G125" s="258">
        <v>300.88799999999998</v>
      </c>
    </row>
    <row r="126" spans="2:7" s="252" customFormat="1" ht="102" x14ac:dyDescent="0.2">
      <c r="B126" s="265" t="s">
        <v>117</v>
      </c>
      <c r="C126" s="264" t="s">
        <v>116</v>
      </c>
      <c r="D126" s="256" t="s">
        <v>115</v>
      </c>
      <c r="E126" s="263" t="s">
        <v>114</v>
      </c>
      <c r="F126" s="254"/>
      <c r="G126" s="254">
        <v>38.049999999999997</v>
      </c>
    </row>
    <row r="127" spans="2:7" s="252" customFormat="1" ht="153" x14ac:dyDescent="0.2">
      <c r="B127" s="262" t="s">
        <v>113</v>
      </c>
      <c r="C127" s="261" t="s">
        <v>103</v>
      </c>
      <c r="D127" s="260" t="s">
        <v>0</v>
      </c>
      <c r="E127" s="259" t="s">
        <v>6</v>
      </c>
      <c r="F127" s="254"/>
      <c r="G127" s="258">
        <v>226.8</v>
      </c>
    </row>
    <row r="128" spans="2:7" s="252" customFormat="1" ht="153" x14ac:dyDescent="0.2">
      <c r="B128" s="262" t="s">
        <v>112</v>
      </c>
      <c r="C128" s="261" t="s">
        <v>103</v>
      </c>
      <c r="D128" s="260" t="s">
        <v>0</v>
      </c>
      <c r="E128" s="259" t="s">
        <v>6</v>
      </c>
      <c r="F128" s="254"/>
      <c r="G128" s="258">
        <v>9.9</v>
      </c>
    </row>
    <row r="129" spans="1:19" s="252" customFormat="1" ht="153" x14ac:dyDescent="0.2">
      <c r="B129" s="262" t="s">
        <v>111</v>
      </c>
      <c r="C129" s="261" t="s">
        <v>103</v>
      </c>
      <c r="D129" s="260" t="s">
        <v>0</v>
      </c>
      <c r="E129" s="259" t="s">
        <v>6</v>
      </c>
      <c r="F129" s="254"/>
      <c r="G129" s="258">
        <v>1.3</v>
      </c>
    </row>
    <row r="130" spans="1:19" s="252" customFormat="1" ht="127.5" x14ac:dyDescent="0.2">
      <c r="B130" s="265" t="s">
        <v>110</v>
      </c>
      <c r="C130" s="264" t="s">
        <v>109</v>
      </c>
      <c r="D130" s="256" t="s">
        <v>108</v>
      </c>
      <c r="E130" s="263" t="s">
        <v>107</v>
      </c>
      <c r="F130" s="254"/>
      <c r="G130" s="254">
        <v>114.66</v>
      </c>
    </row>
    <row r="131" spans="1:19" s="252" customFormat="1" ht="153" x14ac:dyDescent="0.2">
      <c r="B131" s="262" t="s">
        <v>106</v>
      </c>
      <c r="C131" s="261" t="s">
        <v>103</v>
      </c>
      <c r="D131" s="260" t="s">
        <v>0</v>
      </c>
      <c r="E131" s="259" t="s">
        <v>6</v>
      </c>
      <c r="F131" s="254"/>
      <c r="G131" s="258">
        <v>103.538</v>
      </c>
    </row>
    <row r="132" spans="1:19" s="252" customFormat="1" ht="153" x14ac:dyDescent="0.2">
      <c r="B132" s="262" t="s">
        <v>105</v>
      </c>
      <c r="C132" s="261" t="s">
        <v>104</v>
      </c>
      <c r="D132" s="260" t="s">
        <v>1</v>
      </c>
      <c r="E132" s="259" t="s">
        <v>6</v>
      </c>
      <c r="F132" s="254"/>
      <c r="G132" s="258">
        <v>8.3000000000000007</v>
      </c>
    </row>
    <row r="133" spans="1:19" s="252" customFormat="1" ht="153" x14ac:dyDescent="0.2">
      <c r="B133" s="255">
        <v>176</v>
      </c>
      <c r="C133" s="257" t="s">
        <v>104</v>
      </c>
      <c r="D133" s="256" t="s">
        <v>1</v>
      </c>
      <c r="E133" s="255" t="s">
        <v>6</v>
      </c>
      <c r="F133" s="254">
        <v>8.3000000000000007</v>
      </c>
      <c r="G133" s="253"/>
    </row>
    <row r="134" spans="1:19" s="252" customFormat="1" ht="153" x14ac:dyDescent="0.2">
      <c r="B134" s="255">
        <v>177</v>
      </c>
      <c r="C134" s="257" t="s">
        <v>103</v>
      </c>
      <c r="D134" s="256" t="s">
        <v>0</v>
      </c>
      <c r="E134" s="255" t="s">
        <v>6</v>
      </c>
      <c r="F134" s="254">
        <v>46038.328500000003</v>
      </c>
      <c r="G134" s="253"/>
    </row>
    <row r="135" spans="1:19" s="252" customFormat="1" x14ac:dyDescent="0.2">
      <c r="B135" s="255">
        <v>195</v>
      </c>
      <c r="C135" s="257" t="s">
        <v>102</v>
      </c>
      <c r="D135" s="256" t="s">
        <v>101</v>
      </c>
      <c r="E135" s="255" t="s">
        <v>6</v>
      </c>
      <c r="F135" s="254">
        <v>406.84960000000001</v>
      </c>
      <c r="G135" s="253"/>
    </row>
    <row r="136" spans="1:19" s="252" customFormat="1" ht="38.25" x14ac:dyDescent="0.2">
      <c r="B136" s="255">
        <v>196</v>
      </c>
      <c r="C136" s="257" t="s">
        <v>100</v>
      </c>
      <c r="D136" s="256" t="s">
        <v>99</v>
      </c>
      <c r="E136" s="255" t="s">
        <v>6</v>
      </c>
      <c r="F136" s="254">
        <v>657.39620000000002</v>
      </c>
      <c r="G136" s="253"/>
    </row>
    <row r="137" spans="1:19" s="252" customFormat="1" ht="38.25" x14ac:dyDescent="0.2">
      <c r="B137" s="255">
        <v>215</v>
      </c>
      <c r="C137" s="257" t="s">
        <v>100</v>
      </c>
      <c r="D137" s="256" t="s">
        <v>99</v>
      </c>
      <c r="E137" s="255" t="s">
        <v>6</v>
      </c>
      <c r="F137" s="254">
        <v>24.219899999999999</v>
      </c>
      <c r="G137" s="253"/>
    </row>
    <row r="138" spans="1:19" s="252" customFormat="1" ht="25.5" x14ac:dyDescent="0.2">
      <c r="B138" s="255">
        <v>227</v>
      </c>
      <c r="C138" s="257" t="s">
        <v>98</v>
      </c>
      <c r="D138" s="256" t="s">
        <v>97</v>
      </c>
      <c r="E138" s="255" t="s">
        <v>6</v>
      </c>
      <c r="F138" s="254"/>
      <c r="G138" s="253"/>
    </row>
    <row r="139" spans="1:19" s="252" customFormat="1" ht="178.5" x14ac:dyDescent="0.2">
      <c r="B139" s="255">
        <v>228</v>
      </c>
      <c r="C139" s="257" t="s">
        <v>96</v>
      </c>
      <c r="D139" s="256" t="s">
        <v>95</v>
      </c>
      <c r="E139" s="255" t="s">
        <v>6</v>
      </c>
      <c r="F139" s="254"/>
      <c r="G139" s="253"/>
    </row>
    <row r="140" spans="1:19" x14ac:dyDescent="0.2">
      <c r="A140" s="251">
        <f>SUM(A1:A139)</f>
        <v>0</v>
      </c>
      <c r="B140" s="251">
        <f>SUM(B1:B139)</f>
        <v>25310</v>
      </c>
      <c r="C140" s="251">
        <f>SUM(C1:C139)</f>
        <v>0</v>
      </c>
      <c r="D140" s="251">
        <f>SUM(D1:D139)</f>
        <v>0</v>
      </c>
      <c r="E140" s="251">
        <f>SUM(E1:E139)</f>
        <v>184384.01400000002</v>
      </c>
      <c r="F140" s="251">
        <f>SUM(F1:F139)</f>
        <v>192058.3284</v>
      </c>
      <c r="G140" s="251">
        <f>SUM(G1:G139)</f>
        <v>280252450.6811254</v>
      </c>
      <c r="H140" s="251">
        <f>SUM(H1:H139)</f>
        <v>330307484.95554107</v>
      </c>
      <c r="I140" s="251">
        <f>SUM(I1:I139)</f>
        <v>389762832.24753845</v>
      </c>
      <c r="J140" s="251">
        <f>SUM(J1:J139)</f>
        <v>0</v>
      </c>
      <c r="K140" s="251">
        <f>SUM(K1:K139)</f>
        <v>0</v>
      </c>
      <c r="L140" s="251">
        <f>SUM(L1:L139)</f>
        <v>0</v>
      </c>
      <c r="M140" s="251">
        <f>SUM(M1:M139)</f>
        <v>0</v>
      </c>
      <c r="N140" s="251">
        <f>SUM(N1:N139)</f>
        <v>0</v>
      </c>
      <c r="O140" s="251">
        <f>SUM(O1:O139)</f>
        <v>46115.228500000012</v>
      </c>
      <c r="P140" s="251">
        <f>SUM(P1:P139)</f>
        <v>0</v>
      </c>
      <c r="Q140" s="251">
        <f>SUM(Q1:Q139)</f>
        <v>93386340.10617502</v>
      </c>
      <c r="R140" s="251">
        <f>SUM(R1:R139)</f>
        <v>110102494.98518033</v>
      </c>
      <c r="S140" s="251">
        <f>SUM(S1:S139)</f>
        <v>129920944.08251281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/>
    <pageSetUpPr fitToPage="1"/>
  </sheetPr>
  <dimension ref="A1:S730"/>
  <sheetViews>
    <sheetView tabSelected="1" view="pageBreakPreview" topLeftCell="A466" zoomScale="55" zoomScaleNormal="100" zoomScaleSheetLayoutView="55" workbookViewId="0">
      <selection activeCell="A482" sqref="A482"/>
    </sheetView>
  </sheetViews>
  <sheetFormatPr defaultRowHeight="15" outlineLevelRow="2" outlineLevelCol="1" x14ac:dyDescent="0.25"/>
  <cols>
    <col min="1" max="2" width="6.28515625" style="1" customWidth="1"/>
    <col min="3" max="3" width="54.140625" style="1" customWidth="1"/>
    <col min="4" max="4" width="9.140625" style="2"/>
    <col min="5" max="5" width="23.140625" style="4" customWidth="1" collapsed="1"/>
    <col min="6" max="6" width="17.140625" style="3" customWidth="1"/>
    <col min="7" max="7" width="21.7109375" style="3" hidden="1" customWidth="1" outlineLevel="1"/>
    <col min="8" max="8" width="28.7109375" style="3" hidden="1" customWidth="1" outlineLevel="1"/>
    <col min="9" max="9" width="21.85546875" style="3" customWidth="1" collapsed="1"/>
    <col min="10" max="10" width="17" style="1" customWidth="1"/>
    <col min="11" max="11" width="15.7109375" style="2" customWidth="1"/>
    <col min="12" max="13" width="23.7109375" style="2" hidden="1" customWidth="1" outlineLevel="1"/>
    <col min="14" max="14" width="23.42578125" style="2" customWidth="1" collapsed="1"/>
    <col min="15" max="15" width="18.42578125" style="1" customWidth="1"/>
    <col min="16" max="18" width="23.7109375" style="1" hidden="1" customWidth="1" outlineLevel="1"/>
    <col min="19" max="19" width="22.7109375" style="1" customWidth="1" collapsed="1"/>
    <col min="20" max="24" width="44.140625" style="1" customWidth="1"/>
    <col min="25" max="16384" width="9.140625" style="1"/>
  </cols>
  <sheetData>
    <row r="1" spans="1:19" s="245" customFormat="1" ht="39.75" customHeight="1" x14ac:dyDescent="0.25">
      <c r="A1" s="250" t="s">
        <v>94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</row>
    <row r="2" spans="1:19" s="245" customFormat="1" ht="19.5" hidden="1" customHeight="1" outlineLevel="1" x14ac:dyDescent="0.25">
      <c r="A2" s="249" t="s">
        <v>93</v>
      </c>
      <c r="B2" s="249"/>
      <c r="C2" s="249"/>
      <c r="D2" s="249"/>
      <c r="E2" s="249"/>
      <c r="F2" s="249"/>
      <c r="G2" s="249"/>
      <c r="H2" s="249"/>
      <c r="I2" s="249"/>
      <c r="K2" s="246"/>
      <c r="L2" s="246"/>
      <c r="M2" s="246"/>
      <c r="N2" s="246"/>
    </row>
    <row r="3" spans="1:19" s="245" customFormat="1" ht="19.5" hidden="1" customHeight="1" outlineLevel="1" x14ac:dyDescent="0.25">
      <c r="A3" s="249" t="s">
        <v>92</v>
      </c>
      <c r="B3" s="249"/>
      <c r="C3" s="249"/>
      <c r="D3" s="249"/>
      <c r="E3" s="249"/>
      <c r="F3" s="249"/>
      <c r="G3" s="249"/>
      <c r="H3" s="249"/>
      <c r="I3" s="249"/>
      <c r="K3" s="246"/>
      <c r="L3" s="246"/>
      <c r="M3" s="246"/>
      <c r="N3" s="246"/>
    </row>
    <row r="4" spans="1:19" s="245" customFormat="1" ht="19.5" hidden="1" customHeight="1" outlineLevel="1" x14ac:dyDescent="0.25">
      <c r="A4" s="249" t="s">
        <v>91</v>
      </c>
      <c r="B4" s="249"/>
      <c r="C4" s="249"/>
      <c r="D4" s="249"/>
      <c r="E4" s="249"/>
      <c r="F4" s="249"/>
      <c r="G4" s="249"/>
      <c r="H4" s="249"/>
      <c r="I4" s="249"/>
      <c r="K4" s="246"/>
      <c r="L4" s="246"/>
      <c r="M4" s="246"/>
      <c r="N4" s="246"/>
    </row>
    <row r="5" spans="1:19" s="245" customFormat="1" ht="17.25" customHeight="1" collapsed="1" x14ac:dyDescent="0.25">
      <c r="A5" s="247"/>
      <c r="B5" s="247"/>
      <c r="C5" s="247"/>
      <c r="D5" s="247"/>
      <c r="E5" s="247"/>
      <c r="F5" s="247"/>
      <c r="G5" s="247"/>
      <c r="H5" s="247"/>
      <c r="I5" s="247"/>
      <c r="K5" s="246"/>
      <c r="L5" s="246"/>
      <c r="M5" s="246"/>
      <c r="N5" s="246"/>
    </row>
    <row r="6" spans="1:19" s="245" customFormat="1" x14ac:dyDescent="0.25">
      <c r="A6" s="248"/>
      <c r="B6" s="248"/>
      <c r="C6" s="248"/>
      <c r="D6" s="247"/>
      <c r="E6" s="248"/>
      <c r="F6" s="247"/>
      <c r="G6" s="247"/>
      <c r="H6" s="247"/>
      <c r="I6" s="247"/>
      <c r="K6" s="246"/>
      <c r="L6" s="246"/>
      <c r="M6" s="246"/>
      <c r="N6" s="246"/>
    </row>
    <row r="7" spans="1:19" s="154" customFormat="1" ht="18" hidden="1" customHeight="1" outlineLevel="1" x14ac:dyDescent="0.25">
      <c r="A7" s="242" t="s">
        <v>65</v>
      </c>
      <c r="B7" s="242" t="s">
        <v>64</v>
      </c>
      <c r="C7" s="242" t="s">
        <v>63</v>
      </c>
      <c r="D7" s="242" t="s">
        <v>62</v>
      </c>
      <c r="E7" s="244"/>
      <c r="F7" s="244"/>
      <c r="G7" s="244"/>
      <c r="H7" s="244"/>
      <c r="I7" s="244"/>
      <c r="K7" s="241"/>
      <c r="L7" s="241"/>
      <c r="M7" s="241"/>
      <c r="N7" s="241"/>
    </row>
    <row r="8" spans="1:19" s="154" customFormat="1" ht="18.75" hidden="1" customHeight="1" outlineLevel="1" x14ac:dyDescent="0.25">
      <c r="A8" s="242"/>
      <c r="B8" s="242"/>
      <c r="C8" s="242"/>
      <c r="D8" s="242"/>
      <c r="E8" s="243" t="s">
        <v>90</v>
      </c>
      <c r="F8" s="243"/>
      <c r="G8" s="243"/>
      <c r="H8" s="243"/>
      <c r="I8" s="243"/>
      <c r="K8" s="241"/>
      <c r="L8" s="241"/>
      <c r="M8" s="241"/>
      <c r="N8" s="241"/>
    </row>
    <row r="9" spans="1:19" s="154" customFormat="1" ht="18.75" hidden="1" customHeight="1" outlineLevel="1" x14ac:dyDescent="0.25">
      <c r="A9" s="242"/>
      <c r="B9" s="242"/>
      <c r="C9" s="242"/>
      <c r="D9" s="242"/>
      <c r="E9" s="242" t="s">
        <v>58</v>
      </c>
      <c r="F9" s="239" t="s">
        <v>57</v>
      </c>
      <c r="G9" s="242" t="s">
        <v>56</v>
      </c>
      <c r="H9" s="242" t="s">
        <v>55</v>
      </c>
      <c r="I9" s="242" t="s">
        <v>54</v>
      </c>
      <c r="K9" s="241"/>
      <c r="L9" s="241"/>
      <c r="M9" s="241"/>
      <c r="N9" s="241"/>
    </row>
    <row r="10" spans="1:19" s="147" customFormat="1" ht="16.5" hidden="1" customHeight="1" outlineLevel="1" x14ac:dyDescent="0.25">
      <c r="A10" s="239"/>
      <c r="B10" s="239"/>
      <c r="C10" s="239"/>
      <c r="D10" s="239"/>
      <c r="E10" s="239"/>
      <c r="F10" s="240"/>
      <c r="G10" s="239"/>
      <c r="H10" s="239"/>
      <c r="I10" s="239"/>
    </row>
    <row r="11" spans="1:19" s="147" customFormat="1" ht="18.75" hidden="1" customHeight="1" outlineLevel="1" x14ac:dyDescent="0.25">
      <c r="A11" s="44">
        <v>1</v>
      </c>
      <c r="B11" s="44"/>
      <c r="C11" s="44">
        <v>2</v>
      </c>
      <c r="D11" s="44">
        <v>4</v>
      </c>
      <c r="E11" s="44">
        <v>14</v>
      </c>
      <c r="F11" s="44">
        <v>15</v>
      </c>
      <c r="G11" s="44"/>
      <c r="H11" s="44">
        <v>16</v>
      </c>
      <c r="I11" s="44">
        <v>17</v>
      </c>
    </row>
    <row r="12" spans="1:19" s="198" customFormat="1" ht="30" hidden="1" customHeight="1" outlineLevel="1" x14ac:dyDescent="0.25">
      <c r="A12" s="226"/>
      <c r="B12" s="226">
        <v>1</v>
      </c>
      <c r="C12" s="227" t="s">
        <v>89</v>
      </c>
      <c r="D12" s="226"/>
      <c r="E12" s="226"/>
      <c r="F12" s="226"/>
      <c r="G12" s="226"/>
      <c r="H12" s="226"/>
      <c r="I12" s="226"/>
    </row>
    <row r="13" spans="1:19" s="147" customFormat="1" ht="18.75" hidden="1" customHeight="1" outlineLevel="1" x14ac:dyDescent="0.25">
      <c r="A13" s="44"/>
      <c r="B13" s="44"/>
      <c r="C13" s="44"/>
      <c r="D13" s="44"/>
      <c r="E13" s="44"/>
      <c r="F13" s="44"/>
      <c r="G13" s="44"/>
      <c r="H13" s="44"/>
      <c r="I13" s="44"/>
    </row>
    <row r="14" spans="1:19" s="198" customFormat="1" ht="30" hidden="1" customHeight="1" outlineLevel="1" x14ac:dyDescent="0.25">
      <c r="A14" s="226"/>
      <c r="B14" s="226">
        <v>2</v>
      </c>
      <c r="C14" s="227" t="s">
        <v>88</v>
      </c>
      <c r="D14" s="226"/>
      <c r="E14" s="226"/>
      <c r="F14" s="226"/>
      <c r="G14" s="226"/>
      <c r="H14" s="226"/>
      <c r="I14" s="226"/>
    </row>
    <row r="15" spans="1:19" s="147" customFormat="1" ht="18.75" hidden="1" customHeight="1" outlineLevel="1" x14ac:dyDescent="0.25">
      <c r="A15" s="44"/>
      <c r="B15" s="44"/>
      <c r="C15" s="44"/>
      <c r="D15" s="44"/>
      <c r="E15" s="44"/>
      <c r="F15" s="44"/>
      <c r="G15" s="44"/>
      <c r="H15" s="44"/>
      <c r="I15" s="44"/>
    </row>
    <row r="16" spans="1:19" s="198" customFormat="1" ht="30" hidden="1" customHeight="1" outlineLevel="1" x14ac:dyDescent="0.25">
      <c r="A16" s="226"/>
      <c r="B16" s="226">
        <v>3</v>
      </c>
      <c r="C16" s="227" t="s">
        <v>87</v>
      </c>
      <c r="D16" s="226"/>
      <c r="E16" s="226"/>
      <c r="F16" s="226"/>
      <c r="G16" s="226"/>
      <c r="H16" s="226"/>
      <c r="I16" s="226"/>
    </row>
    <row r="17" spans="1:15" s="147" customFormat="1" ht="18.75" hidden="1" customHeight="1" outlineLevel="1" x14ac:dyDescent="0.25">
      <c r="A17" s="44"/>
      <c r="B17" s="44"/>
      <c r="C17" s="44"/>
      <c r="D17" s="44"/>
      <c r="E17" s="44"/>
      <c r="F17" s="44"/>
      <c r="G17" s="44"/>
      <c r="H17" s="44"/>
      <c r="I17" s="44"/>
    </row>
    <row r="18" spans="1:15" s="198" customFormat="1" ht="30" hidden="1" customHeight="1" outlineLevel="1" x14ac:dyDescent="0.25">
      <c r="A18" s="226"/>
      <c r="B18" s="226">
        <v>4</v>
      </c>
      <c r="C18" s="227" t="s">
        <v>86</v>
      </c>
      <c r="D18" s="226"/>
      <c r="E18" s="226"/>
      <c r="F18" s="226"/>
      <c r="G18" s="226"/>
      <c r="H18" s="226"/>
      <c r="I18" s="226"/>
    </row>
    <row r="19" spans="1:15" s="147" customFormat="1" ht="18.75" hidden="1" customHeight="1" outlineLevel="1" x14ac:dyDescent="0.25">
      <c r="A19" s="44"/>
      <c r="B19" s="44"/>
      <c r="C19" s="44"/>
      <c r="D19" s="44"/>
      <c r="E19" s="44"/>
      <c r="F19" s="44"/>
      <c r="G19" s="44"/>
      <c r="H19" s="44"/>
      <c r="I19" s="44"/>
    </row>
    <row r="20" spans="1:15" s="198" customFormat="1" ht="30" hidden="1" customHeight="1" outlineLevel="1" x14ac:dyDescent="0.25">
      <c r="A20" s="226"/>
      <c r="B20" s="226">
        <v>5</v>
      </c>
      <c r="C20" s="227" t="s">
        <v>85</v>
      </c>
      <c r="D20" s="226"/>
      <c r="E20" s="226"/>
      <c r="F20" s="226"/>
      <c r="G20" s="226"/>
      <c r="H20" s="226"/>
      <c r="I20" s="226"/>
    </row>
    <row r="21" spans="1:15" s="147" customFormat="1" ht="18.75" hidden="1" customHeight="1" outlineLevel="1" x14ac:dyDescent="0.25">
      <c r="A21" s="44"/>
      <c r="B21" s="44"/>
      <c r="C21" s="44"/>
      <c r="D21" s="44"/>
      <c r="E21" s="44"/>
      <c r="F21" s="44"/>
      <c r="G21" s="44"/>
      <c r="H21" s="44"/>
      <c r="I21" s="44"/>
    </row>
    <row r="22" spans="1:15" s="198" customFormat="1" ht="30" hidden="1" customHeight="1" outlineLevel="1" x14ac:dyDescent="0.25">
      <c r="A22" s="226"/>
      <c r="B22" s="226">
        <v>6</v>
      </c>
      <c r="C22" s="227" t="s">
        <v>84</v>
      </c>
      <c r="D22" s="226"/>
      <c r="E22" s="226"/>
      <c r="F22" s="226"/>
      <c r="G22" s="226"/>
      <c r="H22" s="226"/>
      <c r="I22" s="226"/>
    </row>
    <row r="23" spans="1:15" s="188" customFormat="1" ht="24" hidden="1" customHeight="1" outlineLevel="1" thickBot="1" x14ac:dyDescent="0.3">
      <c r="A23" s="152"/>
      <c r="B23" s="225"/>
      <c r="C23" s="225"/>
      <c r="D23" s="224"/>
      <c r="E23" s="225"/>
      <c r="F23" s="224"/>
      <c r="G23" s="224"/>
      <c r="H23" s="224"/>
      <c r="I23" s="224"/>
      <c r="J23" s="189"/>
      <c r="K23" s="190"/>
      <c r="L23" s="190"/>
      <c r="M23" s="190"/>
      <c r="N23" s="190"/>
      <c r="O23" s="189"/>
    </row>
    <row r="24" spans="1:15" s="210" customFormat="1" ht="30" hidden="1" customHeight="1" outlineLevel="2" x14ac:dyDescent="0.25">
      <c r="A24" s="111"/>
      <c r="B24" s="110">
        <v>226</v>
      </c>
      <c r="C24" s="58" t="s">
        <v>21</v>
      </c>
      <c r="D24" s="57" t="s">
        <v>6</v>
      </c>
      <c r="E24" s="109">
        <v>2706.7785000000003</v>
      </c>
      <c r="F24" s="55">
        <v>4883.62</v>
      </c>
      <c r="G24" s="84">
        <f>F24*E24</f>
        <v>13218877.618170001</v>
      </c>
      <c r="H24" s="83">
        <f>1.179*G24</f>
        <v>15585056.711822432</v>
      </c>
      <c r="I24" s="54">
        <f>H24*1.18</f>
        <v>18390366.919950467</v>
      </c>
      <c r="K24" s="211"/>
      <c r="L24" s="211"/>
      <c r="M24" s="211"/>
      <c r="N24" s="211"/>
    </row>
    <row r="25" spans="1:15" s="210" customFormat="1" ht="30" hidden="1" customHeight="1" outlineLevel="2" x14ac:dyDescent="0.25">
      <c r="A25" s="124"/>
      <c r="B25" s="123">
        <v>228</v>
      </c>
      <c r="C25" s="80" t="s">
        <v>21</v>
      </c>
      <c r="D25" s="122" t="s">
        <v>6</v>
      </c>
      <c r="E25" s="121">
        <v>147.28100000000001</v>
      </c>
      <c r="F25" s="120">
        <v>4883.62</v>
      </c>
      <c r="G25" s="49">
        <f>F25*E25</f>
        <v>719264.43721999996</v>
      </c>
      <c r="H25" s="48">
        <f>1.179*G25</f>
        <v>848012.77148237999</v>
      </c>
      <c r="I25" s="78">
        <f>H25*1.18</f>
        <v>1000655.0703492083</v>
      </c>
      <c r="K25" s="211"/>
      <c r="L25" s="211"/>
      <c r="M25" s="211"/>
      <c r="N25" s="211"/>
    </row>
    <row r="26" spans="1:15" s="210" customFormat="1" ht="30" hidden="1" customHeight="1" outlineLevel="2" x14ac:dyDescent="0.25">
      <c r="A26" s="114"/>
      <c r="B26" s="215"/>
      <c r="C26" s="8"/>
      <c r="D26" s="51"/>
      <c r="E26" s="214"/>
      <c r="F26" s="49"/>
      <c r="G26" s="42"/>
      <c r="H26" s="213"/>
      <c r="I26" s="212"/>
      <c r="K26" s="211"/>
      <c r="L26" s="211"/>
      <c r="M26" s="211"/>
      <c r="N26" s="211"/>
    </row>
    <row r="27" spans="1:15" s="188" customFormat="1" ht="35.1" hidden="1" customHeight="1" outlineLevel="1" thickBot="1" x14ac:dyDescent="0.3">
      <c r="A27" s="195"/>
      <c r="B27" s="193"/>
      <c r="C27" s="194" t="s">
        <v>67</v>
      </c>
      <c r="D27" s="193"/>
      <c r="E27" s="191">
        <f>SUM(E24:E26)</f>
        <v>2854.0595000000003</v>
      </c>
      <c r="F27" s="192"/>
      <c r="G27" s="191">
        <f>SUM(G24:G26)</f>
        <v>13938142.05539</v>
      </c>
      <c r="H27" s="191">
        <f>SUM(H24:H26)</f>
        <v>16433069.483304812</v>
      </c>
      <c r="I27" s="191">
        <f>SUM(I24:I26)</f>
        <v>19391021.990299676</v>
      </c>
      <c r="J27" s="189"/>
      <c r="K27" s="190"/>
      <c r="L27" s="190"/>
      <c r="M27" s="190"/>
      <c r="N27" s="190"/>
      <c r="O27" s="189"/>
    </row>
    <row r="28" spans="1:15" s="188" customFormat="1" ht="24" hidden="1" customHeight="1" outlineLevel="1" thickBot="1" x14ac:dyDescent="0.3">
      <c r="A28" s="232"/>
      <c r="B28" s="231"/>
      <c r="C28" s="231"/>
      <c r="D28" s="209"/>
      <c r="E28" s="231"/>
      <c r="F28" s="209"/>
      <c r="G28" s="209"/>
      <c r="H28" s="209"/>
      <c r="I28" s="209"/>
      <c r="J28" s="189"/>
      <c r="K28" s="190"/>
      <c r="L28" s="190"/>
      <c r="M28" s="190"/>
      <c r="N28" s="190"/>
      <c r="O28" s="189"/>
    </row>
    <row r="29" spans="1:15" s="210" customFormat="1" ht="60.75" hidden="1" customHeight="1" outlineLevel="2" x14ac:dyDescent="0.25">
      <c r="A29" s="111"/>
      <c r="B29" s="110">
        <v>551</v>
      </c>
      <c r="C29" s="58" t="s">
        <v>25</v>
      </c>
      <c r="D29" s="57" t="s">
        <v>10</v>
      </c>
      <c r="E29" s="117">
        <v>14.077999999999999</v>
      </c>
      <c r="F29" s="55">
        <v>19504.38</v>
      </c>
      <c r="G29" s="84">
        <f t="shared" ref="G29:G35" si="0">F29*E29</f>
        <v>274582.66164000001</v>
      </c>
      <c r="H29" s="83">
        <f t="shared" ref="H29:H35" si="1">1.179*G29</f>
        <v>323732.95807356003</v>
      </c>
      <c r="I29" s="54">
        <f t="shared" ref="I29:I35" si="2">H29*1.18</f>
        <v>382004.89052680082</v>
      </c>
      <c r="K29" s="211"/>
      <c r="L29" s="211"/>
      <c r="M29" s="211"/>
      <c r="N29" s="211"/>
    </row>
    <row r="30" spans="1:15" s="210" customFormat="1" ht="60.75" hidden="1" customHeight="1" outlineLevel="2" x14ac:dyDescent="0.25">
      <c r="A30" s="124"/>
      <c r="B30" s="123">
        <v>558</v>
      </c>
      <c r="C30" s="80" t="s">
        <v>25</v>
      </c>
      <c r="D30" s="122" t="s">
        <v>10</v>
      </c>
      <c r="E30" s="238">
        <v>28.155999999999999</v>
      </c>
      <c r="F30" s="120">
        <v>19504.38</v>
      </c>
      <c r="G30" s="49">
        <f t="shared" si="0"/>
        <v>549165.32328000001</v>
      </c>
      <c r="H30" s="48">
        <f t="shared" si="1"/>
        <v>647465.91614712006</v>
      </c>
      <c r="I30" s="78">
        <f t="shared" si="2"/>
        <v>764009.78105360165</v>
      </c>
      <c r="K30" s="211"/>
      <c r="L30" s="211"/>
      <c r="M30" s="211"/>
      <c r="N30" s="211"/>
    </row>
    <row r="31" spans="1:15" s="210" customFormat="1" ht="60.75" hidden="1" customHeight="1" outlineLevel="2" x14ac:dyDescent="0.25">
      <c r="A31" s="124"/>
      <c r="B31" s="123">
        <v>583</v>
      </c>
      <c r="C31" s="80" t="s">
        <v>25</v>
      </c>
      <c r="D31" s="122" t="s">
        <v>10</v>
      </c>
      <c r="E31" s="238">
        <v>51.861000000000018</v>
      </c>
      <c r="F31" s="120">
        <v>19504.38</v>
      </c>
      <c r="G31" s="49">
        <f t="shared" si="0"/>
        <v>1011516.6511800004</v>
      </c>
      <c r="H31" s="48">
        <f t="shared" si="1"/>
        <v>1192578.1317412206</v>
      </c>
      <c r="I31" s="78">
        <f t="shared" si="2"/>
        <v>1407242.1954546403</v>
      </c>
      <c r="K31" s="211"/>
      <c r="L31" s="211"/>
      <c r="M31" s="211"/>
      <c r="N31" s="211"/>
    </row>
    <row r="32" spans="1:15" s="210" customFormat="1" ht="60.75" hidden="1" customHeight="1" outlineLevel="2" x14ac:dyDescent="0.25">
      <c r="A32" s="124"/>
      <c r="B32" s="123">
        <v>613</v>
      </c>
      <c r="C32" s="80" t="s">
        <v>25</v>
      </c>
      <c r="D32" s="122" t="s">
        <v>10</v>
      </c>
      <c r="E32" s="238">
        <v>33.97499999999998</v>
      </c>
      <c r="F32" s="120">
        <v>19504.38</v>
      </c>
      <c r="G32" s="49">
        <f t="shared" si="0"/>
        <v>662661.31049999967</v>
      </c>
      <c r="H32" s="48">
        <f t="shared" si="1"/>
        <v>781277.68507949961</v>
      </c>
      <c r="I32" s="78">
        <f t="shared" si="2"/>
        <v>921907.66839380946</v>
      </c>
      <c r="K32" s="211"/>
      <c r="L32" s="211"/>
      <c r="M32" s="211"/>
      <c r="N32" s="211"/>
    </row>
    <row r="33" spans="1:15" s="210" customFormat="1" ht="60.75" hidden="1" customHeight="1" outlineLevel="2" x14ac:dyDescent="0.25">
      <c r="A33" s="124"/>
      <c r="B33" s="123">
        <v>634</v>
      </c>
      <c r="C33" s="80" t="s">
        <v>25</v>
      </c>
      <c r="D33" s="122" t="s">
        <v>10</v>
      </c>
      <c r="E33" s="238">
        <v>111.12440000000009</v>
      </c>
      <c r="F33" s="120">
        <v>19504.38</v>
      </c>
      <c r="G33" s="49">
        <f t="shared" si="0"/>
        <v>2167412.5248720017</v>
      </c>
      <c r="H33" s="48">
        <f t="shared" si="1"/>
        <v>2555379.36682409</v>
      </c>
      <c r="I33" s="78">
        <f t="shared" si="2"/>
        <v>3015347.6528524263</v>
      </c>
      <c r="K33" s="211"/>
      <c r="L33" s="211"/>
      <c r="M33" s="211"/>
      <c r="N33" s="211"/>
    </row>
    <row r="34" spans="1:15" s="210" customFormat="1" ht="60.75" hidden="1" customHeight="1" outlineLevel="2" x14ac:dyDescent="0.25">
      <c r="A34" s="124"/>
      <c r="B34" s="123">
        <v>691</v>
      </c>
      <c r="C34" s="80" t="s">
        <v>25</v>
      </c>
      <c r="D34" s="122" t="s">
        <v>10</v>
      </c>
      <c r="E34" s="238">
        <v>9.5730000000000004</v>
      </c>
      <c r="F34" s="120">
        <v>19504.38</v>
      </c>
      <c r="G34" s="49">
        <f t="shared" si="0"/>
        <v>186715.42974000002</v>
      </c>
      <c r="H34" s="48">
        <f t="shared" si="1"/>
        <v>220137.49166346004</v>
      </c>
      <c r="I34" s="78">
        <f t="shared" si="2"/>
        <v>259762.24016288284</v>
      </c>
      <c r="K34" s="211"/>
      <c r="L34" s="211"/>
      <c r="M34" s="211"/>
      <c r="N34" s="211"/>
    </row>
    <row r="35" spans="1:15" s="210" customFormat="1" ht="60.75" hidden="1" customHeight="1" outlineLevel="2" x14ac:dyDescent="0.25">
      <c r="A35" s="124"/>
      <c r="B35" s="123">
        <v>853</v>
      </c>
      <c r="C35" s="80" t="s">
        <v>23</v>
      </c>
      <c r="D35" s="122" t="s">
        <v>10</v>
      </c>
      <c r="E35" s="238">
        <v>5.7549999999999999</v>
      </c>
      <c r="F35" s="120">
        <v>72432.210000000006</v>
      </c>
      <c r="G35" s="49">
        <f t="shared" si="0"/>
        <v>416847.36855000001</v>
      </c>
      <c r="H35" s="48">
        <f t="shared" si="1"/>
        <v>491463.04752045003</v>
      </c>
      <c r="I35" s="78">
        <f t="shared" si="2"/>
        <v>579926.39607413101</v>
      </c>
      <c r="K35" s="211"/>
      <c r="L35" s="211"/>
      <c r="M35" s="211"/>
      <c r="N35" s="211"/>
    </row>
    <row r="36" spans="1:15" s="210" customFormat="1" ht="30" hidden="1" customHeight="1" outlineLevel="2" x14ac:dyDescent="0.25">
      <c r="A36" s="114"/>
      <c r="B36" s="215"/>
      <c r="C36" s="8"/>
      <c r="D36" s="51"/>
      <c r="E36" s="214"/>
      <c r="F36" s="49"/>
      <c r="G36" s="49"/>
      <c r="H36" s="212"/>
      <c r="I36" s="212"/>
      <c r="K36" s="211"/>
      <c r="L36" s="211"/>
      <c r="M36" s="211"/>
      <c r="N36" s="211"/>
    </row>
    <row r="37" spans="1:15" s="188" customFormat="1" ht="35.1" hidden="1" customHeight="1" outlineLevel="1" thickBot="1" x14ac:dyDescent="0.3">
      <c r="A37" s="195"/>
      <c r="B37" s="237"/>
      <c r="C37" s="236" t="s">
        <v>67</v>
      </c>
      <c r="D37" s="235"/>
      <c r="E37" s="191">
        <f>SUM(E29:E36)</f>
        <v>254.52240000000009</v>
      </c>
      <c r="F37" s="192"/>
      <c r="G37" s="191">
        <f>SUM(G29:G36)</f>
        <v>5268901.269762001</v>
      </c>
      <c r="H37" s="191">
        <f>SUM(H29:H36)</f>
        <v>6212034.5970494002</v>
      </c>
      <c r="I37" s="191">
        <f>SUM(I29:I36)</f>
        <v>7330200.8245182922</v>
      </c>
      <c r="J37" s="189"/>
      <c r="K37" s="190"/>
      <c r="L37" s="190"/>
      <c r="M37" s="190"/>
      <c r="N37" s="190"/>
      <c r="O37" s="189"/>
    </row>
    <row r="38" spans="1:15" s="188" customFormat="1" ht="24" hidden="1" customHeight="1" outlineLevel="1" thickBot="1" x14ac:dyDescent="0.3">
      <c r="A38" s="232"/>
      <c r="B38" s="231"/>
      <c r="C38" s="231"/>
      <c r="D38" s="209"/>
      <c r="E38" s="231"/>
      <c r="F38" s="209"/>
      <c r="G38" s="209"/>
      <c r="H38" s="209"/>
      <c r="I38" s="209"/>
      <c r="J38" s="189"/>
      <c r="K38" s="190"/>
      <c r="L38" s="190"/>
      <c r="M38" s="190"/>
      <c r="N38" s="190"/>
      <c r="O38" s="189"/>
    </row>
    <row r="39" spans="1:15" s="210" customFormat="1" ht="43.5" hidden="1" customHeight="1" outlineLevel="2" x14ac:dyDescent="0.25">
      <c r="A39" s="105"/>
      <c r="B39" s="104">
        <v>631</v>
      </c>
      <c r="C39" s="58" t="s">
        <v>19</v>
      </c>
      <c r="D39" s="57" t="s">
        <v>8</v>
      </c>
      <c r="E39" s="88">
        <v>26</v>
      </c>
      <c r="F39" s="55">
        <v>23450.93</v>
      </c>
      <c r="G39" s="84">
        <f>F39*E39</f>
        <v>609724.18000000005</v>
      </c>
      <c r="H39" s="83">
        <f>1.179*G39</f>
        <v>718864.80822000012</v>
      </c>
      <c r="I39" s="54">
        <f>H39*1.18</f>
        <v>848260.47369960009</v>
      </c>
      <c r="K39" s="211"/>
      <c r="L39" s="211"/>
      <c r="M39" s="211"/>
      <c r="N39" s="211"/>
    </row>
    <row r="40" spans="1:15" s="210" customFormat="1" ht="43.5" hidden="1" customHeight="1" outlineLevel="2" x14ac:dyDescent="0.25">
      <c r="A40" s="234"/>
      <c r="B40" s="233">
        <v>647</v>
      </c>
      <c r="C40" s="80" t="s">
        <v>19</v>
      </c>
      <c r="D40" s="122" t="s">
        <v>8</v>
      </c>
      <c r="E40" s="50">
        <v>36</v>
      </c>
      <c r="F40" s="120">
        <v>23450.93</v>
      </c>
      <c r="G40" s="49">
        <f>F40*E40</f>
        <v>844233.48</v>
      </c>
      <c r="H40" s="48">
        <f>1.179*G40</f>
        <v>995351.27292000002</v>
      </c>
      <c r="I40" s="78">
        <f>H40*1.18</f>
        <v>1174514.5020456</v>
      </c>
      <c r="K40" s="211"/>
      <c r="L40" s="211"/>
      <c r="M40" s="211"/>
      <c r="N40" s="211"/>
    </row>
    <row r="41" spans="1:15" s="210" customFormat="1" ht="43.5" hidden="1" customHeight="1" outlineLevel="2" x14ac:dyDescent="0.25">
      <c r="A41" s="114"/>
      <c r="B41" s="215"/>
      <c r="C41" s="8"/>
      <c r="D41" s="51"/>
      <c r="E41" s="214"/>
      <c r="F41" s="49"/>
      <c r="G41" s="42"/>
      <c r="H41" s="213"/>
      <c r="I41" s="212"/>
      <c r="K41" s="211"/>
      <c r="L41" s="211"/>
      <c r="M41" s="211"/>
      <c r="N41" s="211"/>
    </row>
    <row r="42" spans="1:15" s="188" customFormat="1" ht="35.1" hidden="1" customHeight="1" outlineLevel="1" thickBot="1" x14ac:dyDescent="0.3">
      <c r="A42" s="195"/>
      <c r="B42" s="193"/>
      <c r="C42" s="194" t="s">
        <v>67</v>
      </c>
      <c r="D42" s="193"/>
      <c r="E42" s="191">
        <f>SUM(E39:E41)</f>
        <v>62</v>
      </c>
      <c r="F42" s="192"/>
      <c r="G42" s="191">
        <f>SUM(G39:G41)</f>
        <v>1453957.6600000001</v>
      </c>
      <c r="H42" s="191">
        <f>SUM(H39:H41)</f>
        <v>1714216.0811400001</v>
      </c>
      <c r="I42" s="191">
        <f>SUM(I39:I41)</f>
        <v>2022774.9757452002</v>
      </c>
      <c r="J42" s="189"/>
      <c r="K42" s="190"/>
      <c r="L42" s="190"/>
      <c r="M42" s="190"/>
      <c r="N42" s="190"/>
      <c r="O42" s="189"/>
    </row>
    <row r="43" spans="1:15" s="188" customFormat="1" ht="24" hidden="1" customHeight="1" outlineLevel="1" thickBot="1" x14ac:dyDescent="0.3">
      <c r="A43" s="232"/>
      <c r="B43" s="231"/>
      <c r="C43" s="231"/>
      <c r="D43" s="209"/>
      <c r="E43" s="231"/>
      <c r="F43" s="209"/>
      <c r="G43" s="209"/>
      <c r="H43" s="209"/>
      <c r="I43" s="209"/>
      <c r="J43" s="189"/>
      <c r="K43" s="190"/>
      <c r="L43" s="190"/>
      <c r="M43" s="190"/>
      <c r="N43" s="190"/>
      <c r="O43" s="189"/>
    </row>
    <row r="44" spans="1:15" s="196" customFormat="1" ht="39" hidden="1" customHeight="1" outlineLevel="2" x14ac:dyDescent="0.25">
      <c r="A44" s="60"/>
      <c r="B44" s="87">
        <v>398</v>
      </c>
      <c r="C44" s="58" t="s">
        <v>17</v>
      </c>
      <c r="D44" s="86" t="s">
        <v>10</v>
      </c>
      <c r="E44" s="88">
        <v>4.5148000000000001</v>
      </c>
      <c r="F44" s="84">
        <v>4331.83</v>
      </c>
      <c r="G44" s="84">
        <f t="shared" ref="G44:G49" si="3">F44*E44</f>
        <v>19557.346084000001</v>
      </c>
      <c r="H44" s="83">
        <f t="shared" ref="H44:H49" si="4">1.179*G44</f>
        <v>23058.111033036002</v>
      </c>
      <c r="I44" s="54">
        <f t="shared" ref="I44:I49" si="5">H44*1.18</f>
        <v>27208.571018982482</v>
      </c>
      <c r="K44" s="197"/>
      <c r="L44" s="197"/>
      <c r="M44" s="197"/>
      <c r="N44" s="197"/>
    </row>
    <row r="45" spans="1:15" s="196" customFormat="1" ht="39" hidden="1" customHeight="1" outlineLevel="2" x14ac:dyDescent="0.25">
      <c r="A45" s="82"/>
      <c r="B45" s="81">
        <v>404</v>
      </c>
      <c r="C45" s="80" t="s">
        <v>17</v>
      </c>
      <c r="D45" s="51" t="s">
        <v>10</v>
      </c>
      <c r="E45" s="50">
        <v>6.6829999999999998</v>
      </c>
      <c r="F45" s="49">
        <v>4331.83</v>
      </c>
      <c r="G45" s="49">
        <f t="shared" si="3"/>
        <v>28949.619889999998</v>
      </c>
      <c r="H45" s="48">
        <f t="shared" si="4"/>
        <v>34131.601850309999</v>
      </c>
      <c r="I45" s="78">
        <f t="shared" si="5"/>
        <v>40275.290183365796</v>
      </c>
      <c r="K45" s="197"/>
      <c r="L45" s="197"/>
      <c r="M45" s="197"/>
      <c r="N45" s="197"/>
    </row>
    <row r="46" spans="1:15" s="196" customFormat="1" ht="39" hidden="1" customHeight="1" outlineLevel="2" x14ac:dyDescent="0.25">
      <c r="A46" s="82"/>
      <c r="B46" s="81">
        <v>579</v>
      </c>
      <c r="C46" s="80" t="s">
        <v>17</v>
      </c>
      <c r="D46" s="51" t="s">
        <v>10</v>
      </c>
      <c r="E46" s="50">
        <v>6.7249999999999943</v>
      </c>
      <c r="F46" s="49">
        <v>4331.83</v>
      </c>
      <c r="G46" s="49">
        <f t="shared" si="3"/>
        <v>29131.556749999974</v>
      </c>
      <c r="H46" s="48">
        <f t="shared" si="4"/>
        <v>34346.105408249969</v>
      </c>
      <c r="I46" s="78">
        <f t="shared" si="5"/>
        <v>40528.404381734959</v>
      </c>
      <c r="K46" s="197"/>
      <c r="L46" s="197"/>
      <c r="M46" s="197"/>
      <c r="N46" s="197"/>
    </row>
    <row r="47" spans="1:15" s="196" customFormat="1" ht="39" hidden="1" customHeight="1" outlineLevel="2" x14ac:dyDescent="0.25">
      <c r="A47" s="82"/>
      <c r="B47" s="81">
        <v>609</v>
      </c>
      <c r="C47" s="80" t="s">
        <v>17</v>
      </c>
      <c r="D47" s="51" t="s">
        <v>10</v>
      </c>
      <c r="E47" s="50">
        <v>6.6080000000000023</v>
      </c>
      <c r="F47" s="49">
        <v>4331.83</v>
      </c>
      <c r="G47" s="49">
        <f t="shared" si="3"/>
        <v>28624.732640000009</v>
      </c>
      <c r="H47" s="48">
        <f t="shared" si="4"/>
        <v>33748.559782560013</v>
      </c>
      <c r="I47" s="78">
        <f t="shared" si="5"/>
        <v>39823.30054342081</v>
      </c>
      <c r="K47" s="197"/>
      <c r="L47" s="197"/>
      <c r="M47" s="197"/>
      <c r="N47" s="197"/>
    </row>
    <row r="48" spans="1:15" s="196" customFormat="1" ht="39" hidden="1" customHeight="1" outlineLevel="2" x14ac:dyDescent="0.25">
      <c r="A48" s="82"/>
      <c r="B48" s="81">
        <v>684</v>
      </c>
      <c r="C48" s="80" t="s">
        <v>17</v>
      </c>
      <c r="D48" s="51" t="s">
        <v>10</v>
      </c>
      <c r="E48" s="50">
        <v>12.91</v>
      </c>
      <c r="F48" s="49">
        <v>4331.83</v>
      </c>
      <c r="G48" s="49">
        <f t="shared" si="3"/>
        <v>55923.925300000003</v>
      </c>
      <c r="H48" s="48">
        <f t="shared" si="4"/>
        <v>65934.3079287</v>
      </c>
      <c r="I48" s="78">
        <f t="shared" si="5"/>
        <v>77802.483355866003</v>
      </c>
      <c r="K48" s="197"/>
      <c r="L48" s="197"/>
      <c r="M48" s="197"/>
      <c r="N48" s="197"/>
    </row>
    <row r="49" spans="1:15" s="196" customFormat="1" ht="39" hidden="1" customHeight="1" outlineLevel="2" x14ac:dyDescent="0.25">
      <c r="A49" s="82"/>
      <c r="B49" s="81">
        <v>687</v>
      </c>
      <c r="C49" s="80" t="s">
        <v>17</v>
      </c>
      <c r="D49" s="51" t="s">
        <v>10</v>
      </c>
      <c r="E49" s="50">
        <v>1.6479999999999999</v>
      </c>
      <c r="F49" s="49">
        <v>4331.83</v>
      </c>
      <c r="G49" s="49">
        <f t="shared" si="3"/>
        <v>7138.8558399999993</v>
      </c>
      <c r="H49" s="48">
        <f t="shared" si="4"/>
        <v>8416.7110353600001</v>
      </c>
      <c r="I49" s="78">
        <f t="shared" si="5"/>
        <v>9931.7190217247989</v>
      </c>
      <c r="K49" s="197"/>
      <c r="L49" s="197"/>
      <c r="M49" s="197"/>
      <c r="N49" s="197"/>
    </row>
    <row r="50" spans="1:15" s="210" customFormat="1" ht="39" hidden="1" customHeight="1" outlineLevel="2" x14ac:dyDescent="0.25">
      <c r="A50" s="114"/>
      <c r="B50" s="215"/>
      <c r="C50" s="8"/>
      <c r="D50" s="51"/>
      <c r="E50" s="214"/>
      <c r="F50" s="49"/>
      <c r="G50" s="42"/>
      <c r="H50" s="213"/>
      <c r="I50" s="212"/>
      <c r="K50" s="211"/>
      <c r="L50" s="211"/>
      <c r="M50" s="211"/>
      <c r="N50" s="211"/>
    </row>
    <row r="51" spans="1:15" s="188" customFormat="1" ht="35.1" hidden="1" customHeight="1" outlineLevel="1" thickBot="1" x14ac:dyDescent="0.3">
      <c r="A51" s="195"/>
      <c r="B51" s="193"/>
      <c r="C51" s="194" t="s">
        <v>67</v>
      </c>
      <c r="D51" s="193"/>
      <c r="E51" s="191">
        <f>SUM(E44:E50)</f>
        <v>39.088799999999999</v>
      </c>
      <c r="F51" s="192"/>
      <c r="G51" s="191">
        <f>SUM(G44:G50)</f>
        <v>169326.03650399999</v>
      </c>
      <c r="H51" s="191">
        <f>SUM(H44:H50)</f>
        <v>199635.39703821598</v>
      </c>
      <c r="I51" s="191">
        <f>SUM(I44:I50)</f>
        <v>235569.76850509483</v>
      </c>
      <c r="J51" s="189"/>
      <c r="K51" s="190"/>
      <c r="L51" s="190"/>
      <c r="M51" s="190"/>
      <c r="N51" s="190"/>
      <c r="O51" s="189"/>
    </row>
    <row r="52" spans="1:15" s="188" customFormat="1" ht="24" hidden="1" customHeight="1" outlineLevel="1" thickBot="1" x14ac:dyDescent="0.3">
      <c r="A52" s="232"/>
      <c r="B52" s="231"/>
      <c r="C52" s="231"/>
      <c r="D52" s="209"/>
      <c r="E52" s="231"/>
      <c r="F52" s="209"/>
      <c r="G52" s="209"/>
      <c r="H52" s="209"/>
      <c r="I52" s="209"/>
      <c r="J52" s="189"/>
      <c r="K52" s="190"/>
      <c r="L52" s="190"/>
      <c r="M52" s="190"/>
      <c r="N52" s="190"/>
      <c r="O52" s="189"/>
    </row>
    <row r="53" spans="1:15" s="196" customFormat="1" ht="33.75" hidden="1" customHeight="1" outlineLevel="2" x14ac:dyDescent="0.25">
      <c r="A53" s="60"/>
      <c r="B53" s="87">
        <v>4</v>
      </c>
      <c r="C53" s="58" t="s">
        <v>38</v>
      </c>
      <c r="D53" s="86" t="s">
        <v>6</v>
      </c>
      <c r="E53" s="88">
        <v>3412.5500000000029</v>
      </c>
      <c r="F53" s="84">
        <v>133.06</v>
      </c>
      <c r="G53" s="84">
        <f t="shared" ref="G53:G93" si="6">F53*E53</f>
        <v>454073.9030000004</v>
      </c>
      <c r="H53" s="83">
        <f t="shared" ref="H53:H93" si="7">1.179*G53</f>
        <v>535353.13163700048</v>
      </c>
      <c r="I53" s="54">
        <f t="shared" ref="I53:I93" si="8">H53*1.18</f>
        <v>631716.69533166056</v>
      </c>
      <c r="K53" s="197"/>
      <c r="L53" s="197"/>
      <c r="M53" s="197"/>
      <c r="N53" s="197"/>
    </row>
    <row r="54" spans="1:15" s="196" customFormat="1" ht="33.75" hidden="1" customHeight="1" outlineLevel="2" x14ac:dyDescent="0.25">
      <c r="A54" s="82"/>
      <c r="B54" s="81">
        <v>10</v>
      </c>
      <c r="C54" s="80" t="s">
        <v>36</v>
      </c>
      <c r="D54" s="51" t="s">
        <v>6</v>
      </c>
      <c r="E54" s="50">
        <v>34764.619999999995</v>
      </c>
      <c r="F54" s="49">
        <v>133.06</v>
      </c>
      <c r="G54" s="49">
        <f t="shared" si="6"/>
        <v>4625780.337199999</v>
      </c>
      <c r="H54" s="48">
        <f t="shared" si="7"/>
        <v>5453795.0175587991</v>
      </c>
      <c r="I54" s="78">
        <f t="shared" si="8"/>
        <v>6435478.1207193825</v>
      </c>
      <c r="K54" s="197"/>
      <c r="L54" s="197"/>
      <c r="M54" s="197"/>
      <c r="N54" s="197"/>
    </row>
    <row r="55" spans="1:15" s="196" customFormat="1" ht="33.75" hidden="1" customHeight="1" outlineLevel="2" x14ac:dyDescent="0.25">
      <c r="A55" s="82"/>
      <c r="B55" s="81">
        <v>13</v>
      </c>
      <c r="C55" s="80" t="s">
        <v>36</v>
      </c>
      <c r="D55" s="51" t="s">
        <v>6</v>
      </c>
      <c r="E55" s="50">
        <v>80930</v>
      </c>
      <c r="F55" s="49">
        <v>133.06</v>
      </c>
      <c r="G55" s="49">
        <f t="shared" si="6"/>
        <v>10768545.800000001</v>
      </c>
      <c r="H55" s="48">
        <f t="shared" si="7"/>
        <v>12696115.498200001</v>
      </c>
      <c r="I55" s="78">
        <f t="shared" si="8"/>
        <v>14981416.287876001</v>
      </c>
      <c r="K55" s="197"/>
      <c r="L55" s="197"/>
      <c r="M55" s="197"/>
      <c r="N55" s="197"/>
    </row>
    <row r="56" spans="1:15" s="196" customFormat="1" ht="33.75" hidden="1" customHeight="1" outlineLevel="2" x14ac:dyDescent="0.25">
      <c r="A56" s="82"/>
      <c r="B56" s="81">
        <v>19</v>
      </c>
      <c r="C56" s="80" t="s">
        <v>38</v>
      </c>
      <c r="D56" s="51" t="s">
        <v>6</v>
      </c>
      <c r="E56" s="50">
        <v>31</v>
      </c>
      <c r="F56" s="49">
        <v>133.06</v>
      </c>
      <c r="G56" s="49">
        <f t="shared" si="6"/>
        <v>4124.8599999999997</v>
      </c>
      <c r="H56" s="48">
        <f t="shared" si="7"/>
        <v>4863.2099399999997</v>
      </c>
      <c r="I56" s="78">
        <f t="shared" si="8"/>
        <v>5738.5877291999996</v>
      </c>
      <c r="K56" s="197"/>
      <c r="L56" s="197"/>
      <c r="M56" s="197"/>
      <c r="N56" s="197"/>
    </row>
    <row r="57" spans="1:15" s="196" customFormat="1" ht="33.75" hidden="1" customHeight="1" outlineLevel="2" x14ac:dyDescent="0.25">
      <c r="A57" s="82"/>
      <c r="B57" s="81">
        <v>58</v>
      </c>
      <c r="C57" s="80" t="s">
        <v>36</v>
      </c>
      <c r="D57" s="51" t="s">
        <v>6</v>
      </c>
      <c r="E57" s="50">
        <v>4000</v>
      </c>
      <c r="F57" s="49">
        <v>133.06</v>
      </c>
      <c r="G57" s="49">
        <f t="shared" si="6"/>
        <v>532240</v>
      </c>
      <c r="H57" s="48">
        <f t="shared" si="7"/>
        <v>627510.96000000008</v>
      </c>
      <c r="I57" s="78">
        <f t="shared" si="8"/>
        <v>740462.93280000007</v>
      </c>
      <c r="K57" s="197"/>
      <c r="L57" s="197"/>
      <c r="M57" s="197"/>
      <c r="N57" s="197"/>
    </row>
    <row r="58" spans="1:15" s="196" customFormat="1" ht="33.75" hidden="1" customHeight="1" outlineLevel="2" x14ac:dyDescent="0.25">
      <c r="A58" s="82"/>
      <c r="B58" s="81">
        <v>61</v>
      </c>
      <c r="C58" s="80" t="s">
        <v>36</v>
      </c>
      <c r="D58" s="51" t="s">
        <v>6</v>
      </c>
      <c r="E58" s="50">
        <v>5890</v>
      </c>
      <c r="F58" s="49">
        <v>133.06</v>
      </c>
      <c r="G58" s="49">
        <f t="shared" si="6"/>
        <v>783723.4</v>
      </c>
      <c r="H58" s="48">
        <f t="shared" si="7"/>
        <v>924009.88860000006</v>
      </c>
      <c r="I58" s="78">
        <f t="shared" si="8"/>
        <v>1090331.668548</v>
      </c>
      <c r="K58" s="197"/>
      <c r="L58" s="197"/>
      <c r="M58" s="197"/>
      <c r="N58" s="197"/>
    </row>
    <row r="59" spans="1:15" s="196" customFormat="1" ht="33.75" hidden="1" customHeight="1" outlineLevel="2" x14ac:dyDescent="0.25">
      <c r="A59" s="82"/>
      <c r="B59" s="81">
        <v>269</v>
      </c>
      <c r="C59" s="80" t="s">
        <v>38</v>
      </c>
      <c r="D59" s="51" t="s">
        <v>6</v>
      </c>
      <c r="E59" s="50">
        <v>917.74850000000004</v>
      </c>
      <c r="F59" s="49">
        <v>133.06</v>
      </c>
      <c r="G59" s="49">
        <f t="shared" si="6"/>
        <v>122115.61541000001</v>
      </c>
      <c r="H59" s="48">
        <f t="shared" si="7"/>
        <v>143974.31056839004</v>
      </c>
      <c r="I59" s="78">
        <f t="shared" si="8"/>
        <v>169889.68647070022</v>
      </c>
      <c r="K59" s="197"/>
      <c r="L59" s="197"/>
      <c r="M59" s="197"/>
      <c r="N59" s="197"/>
    </row>
    <row r="60" spans="1:15" s="196" customFormat="1" ht="33.75" hidden="1" customHeight="1" outlineLevel="2" x14ac:dyDescent="0.25">
      <c r="A60" s="82"/>
      <c r="B60" s="81">
        <v>272</v>
      </c>
      <c r="C60" s="80" t="s">
        <v>38</v>
      </c>
      <c r="D60" s="51" t="s">
        <v>6</v>
      </c>
      <c r="E60" s="50">
        <v>2566.8335000000002</v>
      </c>
      <c r="F60" s="49">
        <v>133.06</v>
      </c>
      <c r="G60" s="49">
        <f t="shared" si="6"/>
        <v>341542.86551000003</v>
      </c>
      <c r="H60" s="48">
        <f t="shared" si="7"/>
        <v>402679.03843629005</v>
      </c>
      <c r="I60" s="78">
        <f t="shared" si="8"/>
        <v>475161.26535482222</v>
      </c>
      <c r="K60" s="197"/>
      <c r="L60" s="197"/>
      <c r="M60" s="197"/>
      <c r="N60" s="197"/>
    </row>
    <row r="61" spans="1:15" s="196" customFormat="1" ht="33.75" hidden="1" customHeight="1" outlineLevel="2" x14ac:dyDescent="0.25">
      <c r="A61" s="82"/>
      <c r="B61" s="81">
        <v>275</v>
      </c>
      <c r="C61" s="80" t="s">
        <v>38</v>
      </c>
      <c r="D61" s="51" t="s">
        <v>6</v>
      </c>
      <c r="E61" s="50">
        <v>2618.1925000000001</v>
      </c>
      <c r="F61" s="49">
        <v>133.06</v>
      </c>
      <c r="G61" s="49">
        <f t="shared" si="6"/>
        <v>348376.69405000005</v>
      </c>
      <c r="H61" s="48">
        <f t="shared" si="7"/>
        <v>410736.12228495005</v>
      </c>
      <c r="I61" s="78">
        <f t="shared" si="8"/>
        <v>484668.62429624103</v>
      </c>
      <c r="K61" s="197"/>
      <c r="L61" s="197"/>
      <c r="M61" s="197"/>
      <c r="N61" s="197"/>
    </row>
    <row r="62" spans="1:15" s="196" customFormat="1" ht="33.75" hidden="1" customHeight="1" outlineLevel="2" x14ac:dyDescent="0.25">
      <c r="A62" s="82"/>
      <c r="B62" s="81">
        <v>278</v>
      </c>
      <c r="C62" s="80" t="s">
        <v>38</v>
      </c>
      <c r="D62" s="51" t="s">
        <v>6</v>
      </c>
      <c r="E62" s="50">
        <v>2397.1255000000001</v>
      </c>
      <c r="F62" s="49">
        <v>133.06</v>
      </c>
      <c r="G62" s="49">
        <f t="shared" si="6"/>
        <v>318961.51903000002</v>
      </c>
      <c r="H62" s="48">
        <f t="shared" si="7"/>
        <v>376055.63093637006</v>
      </c>
      <c r="I62" s="78">
        <f t="shared" si="8"/>
        <v>443745.64450491662</v>
      </c>
      <c r="K62" s="197"/>
      <c r="L62" s="197"/>
      <c r="M62" s="197"/>
      <c r="N62" s="197"/>
    </row>
    <row r="63" spans="1:15" s="196" customFormat="1" ht="33.75" hidden="1" customHeight="1" outlineLevel="2" x14ac:dyDescent="0.25">
      <c r="A63" s="82"/>
      <c r="B63" s="81">
        <v>281</v>
      </c>
      <c r="C63" s="80" t="s">
        <v>36</v>
      </c>
      <c r="D63" s="51" t="s">
        <v>6</v>
      </c>
      <c r="E63" s="50">
        <v>2761.1044999999999</v>
      </c>
      <c r="F63" s="49">
        <v>133.06</v>
      </c>
      <c r="G63" s="49">
        <f t="shared" si="6"/>
        <v>367392.56477</v>
      </c>
      <c r="H63" s="48">
        <f t="shared" si="7"/>
        <v>433155.83386383002</v>
      </c>
      <c r="I63" s="78">
        <f t="shared" si="8"/>
        <v>511123.88395931938</v>
      </c>
      <c r="K63" s="197"/>
      <c r="L63" s="197"/>
      <c r="M63" s="197"/>
      <c r="N63" s="197"/>
    </row>
    <row r="64" spans="1:15" s="196" customFormat="1" ht="33.75" hidden="1" customHeight="1" outlineLevel="2" x14ac:dyDescent="0.25">
      <c r="A64" s="82"/>
      <c r="B64" s="81">
        <v>284</v>
      </c>
      <c r="C64" s="80" t="s">
        <v>36</v>
      </c>
      <c r="D64" s="51" t="s">
        <v>6</v>
      </c>
      <c r="E64" s="50">
        <v>2792.3665000000001</v>
      </c>
      <c r="F64" s="49">
        <v>133.06</v>
      </c>
      <c r="G64" s="49">
        <f t="shared" si="6"/>
        <v>371552.28649000003</v>
      </c>
      <c r="H64" s="48">
        <f t="shared" si="7"/>
        <v>438060.14577171003</v>
      </c>
      <c r="I64" s="78">
        <f t="shared" si="8"/>
        <v>516910.97201061778</v>
      </c>
      <c r="K64" s="197"/>
      <c r="L64" s="197"/>
      <c r="M64" s="197"/>
      <c r="N64" s="197"/>
    </row>
    <row r="65" spans="1:14" s="196" customFormat="1" ht="33.75" hidden="1" customHeight="1" outlineLevel="2" x14ac:dyDescent="0.25">
      <c r="A65" s="82"/>
      <c r="B65" s="81">
        <v>287</v>
      </c>
      <c r="C65" s="80" t="s">
        <v>36</v>
      </c>
      <c r="D65" s="51" t="s">
        <v>6</v>
      </c>
      <c r="E65" s="50">
        <v>2672.9009999999998</v>
      </c>
      <c r="F65" s="49">
        <v>133.06</v>
      </c>
      <c r="G65" s="49">
        <f t="shared" si="6"/>
        <v>355656.20705999999</v>
      </c>
      <c r="H65" s="48">
        <f t="shared" si="7"/>
        <v>419318.66812374</v>
      </c>
      <c r="I65" s="78">
        <f t="shared" si="8"/>
        <v>494796.02838601317</v>
      </c>
      <c r="K65" s="197"/>
      <c r="L65" s="197"/>
      <c r="M65" s="197"/>
      <c r="N65" s="197"/>
    </row>
    <row r="66" spans="1:14" s="196" customFormat="1" ht="33.75" hidden="1" customHeight="1" outlineLevel="2" x14ac:dyDescent="0.25">
      <c r="A66" s="82"/>
      <c r="B66" s="81">
        <v>290</v>
      </c>
      <c r="C66" s="80" t="s">
        <v>36</v>
      </c>
      <c r="D66" s="51" t="s">
        <v>6</v>
      </c>
      <c r="E66" s="50">
        <v>2692.998</v>
      </c>
      <c r="F66" s="49">
        <v>133.06</v>
      </c>
      <c r="G66" s="49">
        <f t="shared" si="6"/>
        <v>358330.31388000003</v>
      </c>
      <c r="H66" s="48">
        <f t="shared" si="7"/>
        <v>422471.44006452005</v>
      </c>
      <c r="I66" s="78">
        <f t="shared" si="8"/>
        <v>498516.29927613365</v>
      </c>
      <c r="K66" s="197"/>
      <c r="L66" s="197"/>
      <c r="M66" s="197"/>
      <c r="N66" s="197"/>
    </row>
    <row r="67" spans="1:14" s="196" customFormat="1" ht="33.75" hidden="1" customHeight="1" outlineLevel="2" x14ac:dyDescent="0.25">
      <c r="A67" s="82"/>
      <c r="B67" s="81">
        <v>293</v>
      </c>
      <c r="C67" s="80" t="s">
        <v>36</v>
      </c>
      <c r="D67" s="51" t="s">
        <v>6</v>
      </c>
      <c r="E67" s="50">
        <v>2586.9304999999999</v>
      </c>
      <c r="F67" s="49">
        <v>133.06</v>
      </c>
      <c r="G67" s="49">
        <f t="shared" si="6"/>
        <v>344216.97233000002</v>
      </c>
      <c r="H67" s="48">
        <f t="shared" si="7"/>
        <v>405831.81037707004</v>
      </c>
      <c r="I67" s="78">
        <f t="shared" si="8"/>
        <v>478881.53624494263</v>
      </c>
      <c r="K67" s="197"/>
      <c r="L67" s="197"/>
      <c r="M67" s="197"/>
      <c r="N67" s="197"/>
    </row>
    <row r="68" spans="1:14" s="196" customFormat="1" ht="33.75" hidden="1" customHeight="1" outlineLevel="2" x14ac:dyDescent="0.25">
      <c r="A68" s="82"/>
      <c r="B68" s="81">
        <v>296</v>
      </c>
      <c r="C68" s="80" t="s">
        <v>36</v>
      </c>
      <c r="D68" s="51" t="s">
        <v>6</v>
      </c>
      <c r="E68" s="50">
        <v>2890.6185</v>
      </c>
      <c r="F68" s="49">
        <v>133.06</v>
      </c>
      <c r="G68" s="49">
        <f t="shared" si="6"/>
        <v>384625.69761000003</v>
      </c>
      <c r="H68" s="48">
        <f t="shared" si="7"/>
        <v>453473.69748219004</v>
      </c>
      <c r="I68" s="78">
        <f t="shared" si="8"/>
        <v>535098.96302898426</v>
      </c>
      <c r="K68" s="197"/>
      <c r="L68" s="197"/>
      <c r="M68" s="197"/>
      <c r="N68" s="197"/>
    </row>
    <row r="69" spans="1:14" s="196" customFormat="1" ht="33.75" hidden="1" customHeight="1" outlineLevel="2" x14ac:dyDescent="0.25">
      <c r="A69" s="82"/>
      <c r="B69" s="81">
        <v>336</v>
      </c>
      <c r="C69" s="80" t="s">
        <v>38</v>
      </c>
      <c r="D69" s="51" t="s">
        <v>6</v>
      </c>
      <c r="E69" s="50">
        <v>2660.7750000000001</v>
      </c>
      <c r="F69" s="49">
        <v>133.06</v>
      </c>
      <c r="G69" s="49">
        <f t="shared" si="6"/>
        <v>354042.72150000004</v>
      </c>
      <c r="H69" s="48">
        <f t="shared" si="7"/>
        <v>417416.36864850007</v>
      </c>
      <c r="I69" s="78">
        <f t="shared" si="8"/>
        <v>492551.31500523008</v>
      </c>
      <c r="K69" s="197"/>
      <c r="L69" s="197"/>
      <c r="M69" s="197"/>
      <c r="N69" s="197"/>
    </row>
    <row r="70" spans="1:14" s="196" customFormat="1" ht="33.75" hidden="1" customHeight="1" outlineLevel="2" x14ac:dyDescent="0.25">
      <c r="A70" s="82"/>
      <c r="B70" s="81">
        <v>339</v>
      </c>
      <c r="C70" s="80" t="s">
        <v>38</v>
      </c>
      <c r="D70" s="51" t="s">
        <v>6</v>
      </c>
      <c r="E70" s="50">
        <v>1523.9749999999999</v>
      </c>
      <c r="F70" s="49">
        <v>133.06</v>
      </c>
      <c r="G70" s="49">
        <f t="shared" si="6"/>
        <v>202780.11349999998</v>
      </c>
      <c r="H70" s="48">
        <f t="shared" si="7"/>
        <v>239077.75381649999</v>
      </c>
      <c r="I70" s="78">
        <f t="shared" si="8"/>
        <v>282111.74950346997</v>
      </c>
      <c r="K70" s="197"/>
      <c r="L70" s="197"/>
      <c r="M70" s="197"/>
      <c r="N70" s="197"/>
    </row>
    <row r="71" spans="1:14" s="196" customFormat="1" ht="33.75" hidden="1" customHeight="1" outlineLevel="2" x14ac:dyDescent="0.25">
      <c r="A71" s="82"/>
      <c r="B71" s="81">
        <v>342</v>
      </c>
      <c r="C71" s="80" t="s">
        <v>38</v>
      </c>
      <c r="D71" s="51" t="s">
        <v>6</v>
      </c>
      <c r="E71" s="50">
        <v>2687.72</v>
      </c>
      <c r="F71" s="49">
        <v>133.06</v>
      </c>
      <c r="G71" s="49">
        <f t="shared" si="6"/>
        <v>357628.0232</v>
      </c>
      <c r="H71" s="48">
        <f t="shared" si="7"/>
        <v>421643.43935280002</v>
      </c>
      <c r="I71" s="78">
        <f t="shared" si="8"/>
        <v>497539.25843630399</v>
      </c>
      <c r="K71" s="197"/>
      <c r="L71" s="197"/>
      <c r="M71" s="197"/>
      <c r="N71" s="197"/>
    </row>
    <row r="72" spans="1:14" s="196" customFormat="1" ht="33.75" hidden="1" customHeight="1" outlineLevel="2" x14ac:dyDescent="0.25">
      <c r="A72" s="82"/>
      <c r="B72" s="81">
        <v>345</v>
      </c>
      <c r="C72" s="80" t="s">
        <v>36</v>
      </c>
      <c r="D72" s="51" t="s">
        <v>6</v>
      </c>
      <c r="E72" s="50">
        <v>2689.75</v>
      </c>
      <c r="F72" s="49">
        <v>133.06</v>
      </c>
      <c r="G72" s="49">
        <f t="shared" si="6"/>
        <v>357898.13500000001</v>
      </c>
      <c r="H72" s="48">
        <f t="shared" si="7"/>
        <v>421961.90116500005</v>
      </c>
      <c r="I72" s="78">
        <f t="shared" si="8"/>
        <v>497915.04337470001</v>
      </c>
      <c r="K72" s="197"/>
      <c r="L72" s="197"/>
      <c r="M72" s="197"/>
      <c r="N72" s="197"/>
    </row>
    <row r="73" spans="1:14" s="196" customFormat="1" ht="33.75" hidden="1" customHeight="1" outlineLevel="2" x14ac:dyDescent="0.25">
      <c r="A73" s="82"/>
      <c r="B73" s="81">
        <v>348</v>
      </c>
      <c r="C73" s="80" t="s">
        <v>36</v>
      </c>
      <c r="D73" s="51" t="s">
        <v>6</v>
      </c>
      <c r="E73" s="50">
        <v>2760.8</v>
      </c>
      <c r="F73" s="49">
        <v>133.06</v>
      </c>
      <c r="G73" s="49">
        <f t="shared" si="6"/>
        <v>367352.04800000001</v>
      </c>
      <c r="H73" s="48">
        <f t="shared" si="7"/>
        <v>433108.06459200004</v>
      </c>
      <c r="I73" s="78">
        <f t="shared" si="8"/>
        <v>511067.51621855999</v>
      </c>
      <c r="K73" s="197"/>
      <c r="L73" s="197"/>
      <c r="M73" s="197"/>
      <c r="N73" s="197"/>
    </row>
    <row r="74" spans="1:14" s="196" customFormat="1" ht="33.75" hidden="1" customHeight="1" outlineLevel="2" x14ac:dyDescent="0.25">
      <c r="A74" s="82"/>
      <c r="B74" s="81">
        <v>351</v>
      </c>
      <c r="C74" s="80" t="s">
        <v>36</v>
      </c>
      <c r="D74" s="51" t="s">
        <v>6</v>
      </c>
      <c r="E74" s="50">
        <v>2941.47</v>
      </c>
      <c r="F74" s="49">
        <v>133.06</v>
      </c>
      <c r="G74" s="49">
        <f t="shared" si="6"/>
        <v>391391.99819999997</v>
      </c>
      <c r="H74" s="48">
        <f t="shared" si="7"/>
        <v>461451.16587779997</v>
      </c>
      <c r="I74" s="78">
        <f t="shared" si="8"/>
        <v>544512.37573580397</v>
      </c>
      <c r="K74" s="197"/>
      <c r="L74" s="197"/>
      <c r="M74" s="197"/>
      <c r="N74" s="197"/>
    </row>
    <row r="75" spans="1:14" s="196" customFormat="1" ht="33.75" hidden="1" customHeight="1" outlineLevel="2" x14ac:dyDescent="0.25">
      <c r="A75" s="82"/>
      <c r="B75" s="81">
        <v>354</v>
      </c>
      <c r="C75" s="80" t="s">
        <v>36</v>
      </c>
      <c r="D75" s="51" t="s">
        <v>6</v>
      </c>
      <c r="E75" s="50">
        <v>2509.08</v>
      </c>
      <c r="F75" s="49">
        <v>133.06</v>
      </c>
      <c r="G75" s="49">
        <f t="shared" si="6"/>
        <v>333858.18479999999</v>
      </c>
      <c r="H75" s="48">
        <f t="shared" si="7"/>
        <v>393618.7998792</v>
      </c>
      <c r="I75" s="78">
        <f t="shared" si="8"/>
        <v>464470.18385745597</v>
      </c>
      <c r="K75" s="197"/>
      <c r="L75" s="197"/>
      <c r="M75" s="197"/>
      <c r="N75" s="197"/>
    </row>
    <row r="76" spans="1:14" s="196" customFormat="1" ht="33.75" hidden="1" customHeight="1" outlineLevel="2" x14ac:dyDescent="0.25">
      <c r="A76" s="82"/>
      <c r="B76" s="81">
        <v>357</v>
      </c>
      <c r="C76" s="80" t="s">
        <v>36</v>
      </c>
      <c r="D76" s="51" t="s">
        <v>6</v>
      </c>
      <c r="E76" s="50">
        <v>2167.0250000000001</v>
      </c>
      <c r="F76" s="49">
        <v>133.06</v>
      </c>
      <c r="G76" s="49">
        <f t="shared" si="6"/>
        <v>288344.34650000004</v>
      </c>
      <c r="H76" s="48">
        <f t="shared" si="7"/>
        <v>339957.98452350008</v>
      </c>
      <c r="I76" s="78">
        <f t="shared" si="8"/>
        <v>401150.4217377301</v>
      </c>
      <c r="K76" s="197"/>
      <c r="L76" s="197"/>
      <c r="M76" s="197"/>
      <c r="N76" s="197"/>
    </row>
    <row r="77" spans="1:14" s="196" customFormat="1" ht="33.75" hidden="1" customHeight="1" outlineLevel="2" x14ac:dyDescent="0.25">
      <c r="A77" s="82"/>
      <c r="B77" s="81">
        <v>360</v>
      </c>
      <c r="C77" s="80" t="s">
        <v>36</v>
      </c>
      <c r="D77" s="51" t="s">
        <v>6</v>
      </c>
      <c r="E77" s="50">
        <v>3815.3850000000002</v>
      </c>
      <c r="F77" s="49">
        <v>133.06</v>
      </c>
      <c r="G77" s="49">
        <f t="shared" si="6"/>
        <v>507675.12810000003</v>
      </c>
      <c r="H77" s="48">
        <f t="shared" si="7"/>
        <v>598548.97602990002</v>
      </c>
      <c r="I77" s="78">
        <f t="shared" si="8"/>
        <v>706287.79171528202</v>
      </c>
      <c r="K77" s="197"/>
      <c r="L77" s="197"/>
      <c r="M77" s="197"/>
      <c r="N77" s="197"/>
    </row>
    <row r="78" spans="1:14" s="196" customFormat="1" ht="33.75" hidden="1" customHeight="1" outlineLevel="2" x14ac:dyDescent="0.25">
      <c r="A78" s="82"/>
      <c r="B78" s="81">
        <v>483</v>
      </c>
      <c r="C78" s="80" t="s">
        <v>36</v>
      </c>
      <c r="D78" s="51" t="s">
        <v>6</v>
      </c>
      <c r="E78" s="50">
        <v>11300</v>
      </c>
      <c r="F78" s="49">
        <v>133.06</v>
      </c>
      <c r="G78" s="49">
        <f t="shared" si="6"/>
        <v>1503578</v>
      </c>
      <c r="H78" s="48">
        <f t="shared" si="7"/>
        <v>1772718.4620000001</v>
      </c>
      <c r="I78" s="78">
        <f t="shared" si="8"/>
        <v>2091807.78516</v>
      </c>
      <c r="K78" s="197"/>
      <c r="L78" s="197"/>
      <c r="M78" s="197"/>
      <c r="N78" s="197"/>
    </row>
    <row r="79" spans="1:14" s="196" customFormat="1" ht="33.75" hidden="1" customHeight="1" outlineLevel="2" x14ac:dyDescent="0.25">
      <c r="A79" s="82"/>
      <c r="B79" s="81">
        <v>486</v>
      </c>
      <c r="C79" s="80" t="s">
        <v>36</v>
      </c>
      <c r="D79" s="51" t="s">
        <v>6</v>
      </c>
      <c r="E79" s="50">
        <v>5900</v>
      </c>
      <c r="F79" s="49">
        <v>133.06</v>
      </c>
      <c r="G79" s="49">
        <f t="shared" si="6"/>
        <v>785054</v>
      </c>
      <c r="H79" s="48">
        <f t="shared" si="7"/>
        <v>925578.66600000008</v>
      </c>
      <c r="I79" s="78">
        <f t="shared" si="8"/>
        <v>1092182.8258800001</v>
      </c>
      <c r="K79" s="197"/>
      <c r="L79" s="197"/>
      <c r="M79" s="197"/>
      <c r="N79" s="197"/>
    </row>
    <row r="80" spans="1:14" s="196" customFormat="1" ht="33.75" hidden="1" customHeight="1" outlineLevel="2" x14ac:dyDescent="0.25">
      <c r="A80" s="82"/>
      <c r="B80" s="81">
        <v>559</v>
      </c>
      <c r="C80" s="80" t="s">
        <v>38</v>
      </c>
      <c r="D80" s="51" t="s">
        <v>6</v>
      </c>
      <c r="E80" s="50">
        <v>335</v>
      </c>
      <c r="F80" s="49">
        <v>133.06</v>
      </c>
      <c r="G80" s="49">
        <f t="shared" si="6"/>
        <v>44575.1</v>
      </c>
      <c r="H80" s="48">
        <f t="shared" si="7"/>
        <v>52554.0429</v>
      </c>
      <c r="I80" s="78">
        <f t="shared" si="8"/>
        <v>62013.770621999996</v>
      </c>
      <c r="K80" s="197"/>
      <c r="L80" s="197"/>
      <c r="M80" s="197"/>
      <c r="N80" s="197"/>
    </row>
    <row r="81" spans="1:15" s="196" customFormat="1" ht="33.75" hidden="1" customHeight="1" outlineLevel="2" x14ac:dyDescent="0.25">
      <c r="A81" s="82"/>
      <c r="B81" s="81">
        <v>562</v>
      </c>
      <c r="C81" s="80" t="s">
        <v>38</v>
      </c>
      <c r="D81" s="51" t="s">
        <v>6</v>
      </c>
      <c r="E81" s="50">
        <v>500</v>
      </c>
      <c r="F81" s="49">
        <v>133.06</v>
      </c>
      <c r="G81" s="49">
        <f t="shared" si="6"/>
        <v>66530</v>
      </c>
      <c r="H81" s="48">
        <f t="shared" si="7"/>
        <v>78438.87000000001</v>
      </c>
      <c r="I81" s="78">
        <f t="shared" si="8"/>
        <v>92557.866600000008</v>
      </c>
      <c r="K81" s="197"/>
      <c r="L81" s="197"/>
      <c r="M81" s="197"/>
      <c r="N81" s="197"/>
    </row>
    <row r="82" spans="1:15" s="196" customFormat="1" ht="33.75" hidden="1" customHeight="1" outlineLevel="2" x14ac:dyDescent="0.25">
      <c r="A82" s="82"/>
      <c r="B82" s="81">
        <v>580</v>
      </c>
      <c r="C82" s="80" t="s">
        <v>39</v>
      </c>
      <c r="D82" s="51" t="s">
        <v>6</v>
      </c>
      <c r="E82" s="50">
        <v>46.265999999999963</v>
      </c>
      <c r="F82" s="49">
        <v>1315.27</v>
      </c>
      <c r="G82" s="49">
        <f t="shared" si="6"/>
        <v>60852.281819999953</v>
      </c>
      <c r="H82" s="48">
        <f t="shared" si="7"/>
        <v>71744.840265779945</v>
      </c>
      <c r="I82" s="78">
        <f t="shared" si="8"/>
        <v>84658.911513620333</v>
      </c>
      <c r="K82" s="197"/>
      <c r="L82" s="197"/>
      <c r="M82" s="197"/>
      <c r="N82" s="197"/>
    </row>
    <row r="83" spans="1:15" s="196" customFormat="1" ht="33.75" hidden="1" customHeight="1" outlineLevel="2" x14ac:dyDescent="0.25">
      <c r="A83" s="82"/>
      <c r="B83" s="81">
        <v>610</v>
      </c>
      <c r="C83" s="80" t="s">
        <v>39</v>
      </c>
      <c r="D83" s="51" t="s">
        <v>6</v>
      </c>
      <c r="E83" s="50">
        <v>45.429999999999993</v>
      </c>
      <c r="F83" s="49">
        <v>1315.27</v>
      </c>
      <c r="G83" s="49">
        <f t="shared" si="6"/>
        <v>59752.716099999991</v>
      </c>
      <c r="H83" s="48">
        <f t="shared" si="7"/>
        <v>70448.452281899998</v>
      </c>
      <c r="I83" s="78">
        <f t="shared" si="8"/>
        <v>83129.173692641998</v>
      </c>
      <c r="K83" s="197"/>
      <c r="L83" s="197"/>
      <c r="M83" s="197"/>
      <c r="N83" s="197"/>
    </row>
    <row r="84" spans="1:15" s="196" customFormat="1" ht="33.75" hidden="1" customHeight="1" outlineLevel="2" x14ac:dyDescent="0.25">
      <c r="A84" s="82"/>
      <c r="B84" s="81">
        <v>688</v>
      </c>
      <c r="C84" s="80" t="s">
        <v>39</v>
      </c>
      <c r="D84" s="51" t="s">
        <v>6</v>
      </c>
      <c r="E84" s="50">
        <v>11.33</v>
      </c>
      <c r="F84" s="49">
        <v>1315.27</v>
      </c>
      <c r="G84" s="49">
        <f t="shared" si="6"/>
        <v>14902.009099999999</v>
      </c>
      <c r="H84" s="48">
        <f t="shared" si="7"/>
        <v>17569.468728899999</v>
      </c>
      <c r="I84" s="78">
        <f t="shared" si="8"/>
        <v>20731.973100101997</v>
      </c>
      <c r="K84" s="197"/>
      <c r="L84" s="197"/>
      <c r="M84" s="197"/>
      <c r="N84" s="197"/>
    </row>
    <row r="85" spans="1:15" s="196" customFormat="1" ht="33.75" hidden="1" customHeight="1" outlineLevel="2" x14ac:dyDescent="0.25">
      <c r="A85" s="82"/>
      <c r="B85" s="81">
        <v>731</v>
      </c>
      <c r="C85" s="80" t="s">
        <v>38</v>
      </c>
      <c r="D85" s="51" t="s">
        <v>6</v>
      </c>
      <c r="E85" s="50">
        <v>6</v>
      </c>
      <c r="F85" s="49">
        <v>133.06</v>
      </c>
      <c r="G85" s="49">
        <f t="shared" si="6"/>
        <v>798.36</v>
      </c>
      <c r="H85" s="48">
        <f t="shared" si="7"/>
        <v>941.2664400000001</v>
      </c>
      <c r="I85" s="78">
        <f t="shared" si="8"/>
        <v>1110.6943992000001</v>
      </c>
      <c r="K85" s="197"/>
      <c r="L85" s="197"/>
      <c r="M85" s="197"/>
      <c r="N85" s="197"/>
    </row>
    <row r="86" spans="1:15" s="196" customFormat="1" ht="33.75" hidden="1" customHeight="1" outlineLevel="2" x14ac:dyDescent="0.25">
      <c r="A86" s="82"/>
      <c r="B86" s="81">
        <v>737</v>
      </c>
      <c r="C86" s="80" t="s">
        <v>36</v>
      </c>
      <c r="D86" s="51" t="s">
        <v>6</v>
      </c>
      <c r="E86" s="50">
        <v>200</v>
      </c>
      <c r="F86" s="49">
        <v>133.06</v>
      </c>
      <c r="G86" s="49">
        <f t="shared" si="6"/>
        <v>26612</v>
      </c>
      <c r="H86" s="48">
        <f t="shared" si="7"/>
        <v>31375.548000000003</v>
      </c>
      <c r="I86" s="78">
        <f t="shared" si="8"/>
        <v>37023.146639999999</v>
      </c>
      <c r="K86" s="197"/>
      <c r="L86" s="197"/>
      <c r="M86" s="197"/>
      <c r="N86" s="197"/>
    </row>
    <row r="87" spans="1:15" s="196" customFormat="1" ht="33.75" hidden="1" customHeight="1" outlineLevel="2" x14ac:dyDescent="0.25">
      <c r="A87" s="82"/>
      <c r="B87" s="81">
        <v>740</v>
      </c>
      <c r="C87" s="80" t="s">
        <v>36</v>
      </c>
      <c r="D87" s="51" t="s">
        <v>6</v>
      </c>
      <c r="E87" s="50">
        <v>60</v>
      </c>
      <c r="F87" s="49">
        <v>133.06</v>
      </c>
      <c r="G87" s="49">
        <f t="shared" si="6"/>
        <v>7983.6</v>
      </c>
      <c r="H87" s="48">
        <f t="shared" si="7"/>
        <v>9412.6644000000015</v>
      </c>
      <c r="I87" s="78">
        <f t="shared" si="8"/>
        <v>11106.943992</v>
      </c>
      <c r="K87" s="197"/>
      <c r="L87" s="197"/>
      <c r="M87" s="197"/>
      <c r="N87" s="197"/>
    </row>
    <row r="88" spans="1:15" s="196" customFormat="1" ht="33.75" hidden="1" customHeight="1" outlineLevel="2" x14ac:dyDescent="0.25">
      <c r="A88" s="82"/>
      <c r="B88" s="81">
        <v>774</v>
      </c>
      <c r="C88" s="80" t="s">
        <v>36</v>
      </c>
      <c r="D88" s="51" t="s">
        <v>6</v>
      </c>
      <c r="E88" s="50">
        <v>1894.5</v>
      </c>
      <c r="F88" s="49">
        <v>133.06</v>
      </c>
      <c r="G88" s="49">
        <f t="shared" si="6"/>
        <v>252082.17</v>
      </c>
      <c r="H88" s="48">
        <f t="shared" si="7"/>
        <v>297204.87843000004</v>
      </c>
      <c r="I88" s="78">
        <f t="shared" si="8"/>
        <v>350701.75654740003</v>
      </c>
      <c r="K88" s="197"/>
      <c r="L88" s="197"/>
      <c r="M88" s="197"/>
      <c r="N88" s="197"/>
    </row>
    <row r="89" spans="1:15" s="196" customFormat="1" ht="33.75" hidden="1" customHeight="1" outlineLevel="2" x14ac:dyDescent="0.25">
      <c r="A89" s="82"/>
      <c r="B89" s="81">
        <v>786</v>
      </c>
      <c r="C89" s="80" t="s">
        <v>36</v>
      </c>
      <c r="D89" s="51" t="s">
        <v>6</v>
      </c>
      <c r="E89" s="50">
        <v>179.75649999999999</v>
      </c>
      <c r="F89" s="49">
        <v>133.06</v>
      </c>
      <c r="G89" s="49">
        <f t="shared" si="6"/>
        <v>23918.399890000001</v>
      </c>
      <c r="H89" s="48">
        <f t="shared" si="7"/>
        <v>28199.793470310004</v>
      </c>
      <c r="I89" s="78">
        <f t="shared" si="8"/>
        <v>33275.756294965802</v>
      </c>
      <c r="K89" s="197"/>
      <c r="L89" s="197"/>
      <c r="M89" s="197"/>
      <c r="N89" s="197"/>
    </row>
    <row r="90" spans="1:15" s="196" customFormat="1" ht="33.75" hidden="1" customHeight="1" outlineLevel="2" x14ac:dyDescent="0.25">
      <c r="A90" s="82"/>
      <c r="B90" s="81">
        <v>798</v>
      </c>
      <c r="C90" s="80" t="s">
        <v>36</v>
      </c>
      <c r="D90" s="51" t="s">
        <v>6</v>
      </c>
      <c r="E90" s="50">
        <v>213.15</v>
      </c>
      <c r="F90" s="49">
        <v>133.06</v>
      </c>
      <c r="G90" s="49">
        <f t="shared" si="6"/>
        <v>28361.739000000001</v>
      </c>
      <c r="H90" s="48">
        <f t="shared" si="7"/>
        <v>33438.490281000006</v>
      </c>
      <c r="I90" s="78">
        <f t="shared" si="8"/>
        <v>39457.418531580006</v>
      </c>
      <c r="K90" s="197"/>
      <c r="L90" s="197"/>
      <c r="M90" s="197"/>
      <c r="N90" s="197"/>
    </row>
    <row r="91" spans="1:15" s="196" customFormat="1" ht="33.75" hidden="1" customHeight="1" outlineLevel="2" x14ac:dyDescent="0.25">
      <c r="A91" s="82"/>
      <c r="B91" s="81">
        <v>837</v>
      </c>
      <c r="C91" s="80" t="s">
        <v>38</v>
      </c>
      <c r="D91" s="51" t="s">
        <v>6</v>
      </c>
      <c r="E91" s="50">
        <v>453</v>
      </c>
      <c r="F91" s="49">
        <v>133.06</v>
      </c>
      <c r="G91" s="49">
        <f t="shared" si="6"/>
        <v>60276.18</v>
      </c>
      <c r="H91" s="48">
        <f t="shared" si="7"/>
        <v>71065.616219999996</v>
      </c>
      <c r="I91" s="78">
        <f t="shared" si="8"/>
        <v>83857.427139599997</v>
      </c>
      <c r="K91" s="197"/>
      <c r="L91" s="197"/>
      <c r="M91" s="197"/>
      <c r="N91" s="197"/>
    </row>
    <row r="92" spans="1:15" s="196" customFormat="1" ht="33.75" hidden="1" customHeight="1" outlineLevel="2" x14ac:dyDescent="0.25">
      <c r="A92" s="82"/>
      <c r="B92" s="81">
        <v>850</v>
      </c>
      <c r="C92" s="80" t="s">
        <v>37</v>
      </c>
      <c r="D92" s="51" t="s">
        <v>6</v>
      </c>
      <c r="E92" s="50">
        <v>44.373399999999997</v>
      </c>
      <c r="F92" s="49">
        <v>1315.27</v>
      </c>
      <c r="G92" s="49">
        <f t="shared" si="6"/>
        <v>58363.001817999997</v>
      </c>
      <c r="H92" s="48">
        <f t="shared" si="7"/>
        <v>68809.979143421995</v>
      </c>
      <c r="I92" s="78">
        <f t="shared" si="8"/>
        <v>81195.775389237955</v>
      </c>
      <c r="K92" s="197"/>
      <c r="L92" s="197"/>
      <c r="M92" s="197"/>
      <c r="N92" s="197"/>
    </row>
    <row r="93" spans="1:15" s="196" customFormat="1" ht="33.75" hidden="1" customHeight="1" outlineLevel="2" x14ac:dyDescent="0.25">
      <c r="A93" s="82"/>
      <c r="B93" s="81">
        <v>872</v>
      </c>
      <c r="C93" s="80" t="s">
        <v>36</v>
      </c>
      <c r="D93" s="51" t="s">
        <v>6</v>
      </c>
      <c r="E93" s="50">
        <v>60</v>
      </c>
      <c r="F93" s="49">
        <v>133.06</v>
      </c>
      <c r="G93" s="49">
        <f t="shared" si="6"/>
        <v>7983.6</v>
      </c>
      <c r="H93" s="48">
        <f t="shared" si="7"/>
        <v>9412.6644000000015</v>
      </c>
      <c r="I93" s="78">
        <f t="shared" si="8"/>
        <v>11106.943992</v>
      </c>
      <c r="K93" s="197"/>
      <c r="L93" s="197"/>
      <c r="M93" s="197"/>
      <c r="N93" s="197"/>
    </row>
    <row r="94" spans="1:15" s="210" customFormat="1" ht="47.25" hidden="1" customHeight="1" outlineLevel="2" x14ac:dyDescent="0.25">
      <c r="A94" s="114"/>
      <c r="B94" s="215"/>
      <c r="C94" s="8"/>
      <c r="D94" s="51"/>
      <c r="E94" s="214"/>
      <c r="F94" s="49"/>
      <c r="G94" s="42"/>
      <c r="H94" s="213"/>
      <c r="I94" s="212"/>
      <c r="K94" s="211"/>
      <c r="L94" s="211"/>
      <c r="M94" s="211"/>
      <c r="N94" s="211"/>
    </row>
    <row r="95" spans="1:15" s="188" customFormat="1" ht="35.1" hidden="1" customHeight="1" outlineLevel="1" thickBot="1" x14ac:dyDescent="0.3">
      <c r="A95" s="195"/>
      <c r="B95" s="193"/>
      <c r="C95" s="194" t="s">
        <v>67</v>
      </c>
      <c r="D95" s="193"/>
      <c r="E95" s="191">
        <f>SUM(E53:E94)</f>
        <v>198929.77489999996</v>
      </c>
      <c r="F95" s="192"/>
      <c r="G95" s="191">
        <f>SUM(G53:G94)</f>
        <v>26643852.892868012</v>
      </c>
      <c r="H95" s="191">
        <f>SUM(H53:H94)</f>
        <v>31413102.560691375</v>
      </c>
      <c r="I95" s="191">
        <f>SUM(I53:I94)</f>
        <v>37067461.021615818</v>
      </c>
      <c r="J95" s="189"/>
      <c r="K95" s="190"/>
      <c r="L95" s="190"/>
      <c r="M95" s="190"/>
      <c r="N95" s="190"/>
      <c r="O95" s="189"/>
    </row>
    <row r="96" spans="1:15" s="188" customFormat="1" ht="24" hidden="1" customHeight="1" outlineLevel="1" thickBot="1" x14ac:dyDescent="0.3">
      <c r="A96" s="232"/>
      <c r="B96" s="231"/>
      <c r="C96" s="231"/>
      <c r="D96" s="209"/>
      <c r="E96" s="231"/>
      <c r="F96" s="209"/>
      <c r="G96" s="209"/>
      <c r="H96" s="209"/>
      <c r="I96" s="209"/>
      <c r="J96" s="189"/>
      <c r="K96" s="190"/>
      <c r="L96" s="190"/>
      <c r="M96" s="190"/>
      <c r="N96" s="190"/>
      <c r="O96" s="189"/>
    </row>
    <row r="97" spans="1:14" s="196" customFormat="1" ht="47.25" hidden="1" customHeight="1" outlineLevel="2" x14ac:dyDescent="0.25">
      <c r="A97" s="60"/>
      <c r="B97" s="87">
        <v>320</v>
      </c>
      <c r="C97" s="58" t="s">
        <v>0</v>
      </c>
      <c r="D97" s="86" t="s">
        <v>6</v>
      </c>
      <c r="E97" s="88">
        <v>43965.229999999996</v>
      </c>
      <c r="F97" s="84">
        <v>2025.55</v>
      </c>
      <c r="G97" s="84">
        <f t="shared" ref="G97:G116" si="9">F97*E97</f>
        <v>89053771.626499996</v>
      </c>
      <c r="H97" s="83">
        <f t="shared" ref="H97:H116" si="10">1.179*G97</f>
        <v>104994396.7476435</v>
      </c>
      <c r="I97" s="54">
        <f t="shared" ref="I97:I116" si="11">H97*1.18</f>
        <v>123893388.16221933</v>
      </c>
      <c r="K97" s="197"/>
      <c r="L97" s="197"/>
      <c r="M97" s="197"/>
      <c r="N97" s="197"/>
    </row>
    <row r="98" spans="1:14" s="196" customFormat="1" ht="47.25" hidden="1" customHeight="1" outlineLevel="2" x14ac:dyDescent="0.25">
      <c r="A98" s="82"/>
      <c r="B98" s="81">
        <v>392</v>
      </c>
      <c r="C98" s="80" t="s">
        <v>0</v>
      </c>
      <c r="D98" s="51" t="s">
        <v>6</v>
      </c>
      <c r="E98" s="50">
        <v>814.00199999999995</v>
      </c>
      <c r="F98" s="49">
        <v>2025.55</v>
      </c>
      <c r="G98" s="49">
        <f t="shared" si="9"/>
        <v>1648801.7510999998</v>
      </c>
      <c r="H98" s="48">
        <f t="shared" si="10"/>
        <v>1943937.2645468998</v>
      </c>
      <c r="I98" s="78">
        <f t="shared" si="11"/>
        <v>2293845.9721653415</v>
      </c>
      <c r="K98" s="197"/>
      <c r="L98" s="197"/>
      <c r="M98" s="197"/>
      <c r="N98" s="197"/>
    </row>
    <row r="99" spans="1:14" s="196" customFormat="1" ht="47.25" hidden="1" customHeight="1" outlineLevel="2" x14ac:dyDescent="0.25">
      <c r="A99" s="82"/>
      <c r="B99" s="81">
        <v>396</v>
      </c>
      <c r="C99" s="80" t="s">
        <v>0</v>
      </c>
      <c r="D99" s="51" t="s">
        <v>6</v>
      </c>
      <c r="E99" s="50">
        <v>23.702999999999999</v>
      </c>
      <c r="F99" s="49">
        <v>2025.55</v>
      </c>
      <c r="G99" s="49">
        <f t="shared" si="9"/>
        <v>48011.611649999999</v>
      </c>
      <c r="H99" s="48">
        <f t="shared" si="10"/>
        <v>56605.69013535</v>
      </c>
      <c r="I99" s="78">
        <f t="shared" si="11"/>
        <v>66794.714359712991</v>
      </c>
      <c r="K99" s="197"/>
      <c r="L99" s="197"/>
      <c r="M99" s="197"/>
      <c r="N99" s="197"/>
    </row>
    <row r="100" spans="1:14" s="196" customFormat="1" ht="47.25" hidden="1" customHeight="1" outlineLevel="2" x14ac:dyDescent="0.25">
      <c r="A100" s="82"/>
      <c r="B100" s="81">
        <v>402</v>
      </c>
      <c r="C100" s="80" t="s">
        <v>0</v>
      </c>
      <c r="D100" s="51" t="s">
        <v>6</v>
      </c>
      <c r="E100" s="50">
        <v>35.084500000000006</v>
      </c>
      <c r="F100" s="49">
        <v>2025.55</v>
      </c>
      <c r="G100" s="49">
        <f t="shared" si="9"/>
        <v>71065.408975000013</v>
      </c>
      <c r="H100" s="48">
        <f t="shared" si="10"/>
        <v>83786.117181525013</v>
      </c>
      <c r="I100" s="78">
        <f t="shared" si="11"/>
        <v>98867.618274199514</v>
      </c>
      <c r="K100" s="197"/>
      <c r="L100" s="197"/>
      <c r="M100" s="197"/>
      <c r="N100" s="197"/>
    </row>
    <row r="101" spans="1:14" s="196" customFormat="1" ht="47.25" hidden="1" customHeight="1" outlineLevel="2" x14ac:dyDescent="0.25">
      <c r="A101" s="82"/>
      <c r="B101" s="81">
        <v>409</v>
      </c>
      <c r="C101" s="80" t="s">
        <v>0</v>
      </c>
      <c r="D101" s="51" t="s">
        <v>6</v>
      </c>
      <c r="E101" s="50">
        <v>209</v>
      </c>
      <c r="F101" s="49">
        <v>2025.55</v>
      </c>
      <c r="G101" s="49">
        <f t="shared" si="9"/>
        <v>423339.95</v>
      </c>
      <c r="H101" s="48">
        <f t="shared" si="10"/>
        <v>499117.80105000001</v>
      </c>
      <c r="I101" s="78">
        <f t="shared" si="11"/>
        <v>588959.00523899996</v>
      </c>
      <c r="K101" s="197"/>
      <c r="L101" s="197"/>
      <c r="M101" s="197"/>
      <c r="N101" s="197"/>
    </row>
    <row r="102" spans="1:14" s="196" customFormat="1" ht="47.25" hidden="1" customHeight="1" outlineLevel="2" x14ac:dyDescent="0.25">
      <c r="A102" s="82"/>
      <c r="B102" s="81">
        <v>415</v>
      </c>
      <c r="C102" s="80" t="s">
        <v>0</v>
      </c>
      <c r="D102" s="51" t="s">
        <v>6</v>
      </c>
      <c r="E102" s="50">
        <v>219.1</v>
      </c>
      <c r="F102" s="49">
        <v>2025.55</v>
      </c>
      <c r="G102" s="49">
        <f t="shared" si="9"/>
        <v>443798.005</v>
      </c>
      <c r="H102" s="48">
        <f t="shared" si="10"/>
        <v>523237.84789500001</v>
      </c>
      <c r="I102" s="78">
        <f t="shared" si="11"/>
        <v>617420.6605161</v>
      </c>
      <c r="K102" s="197"/>
      <c r="L102" s="197"/>
      <c r="M102" s="197"/>
      <c r="N102" s="197"/>
    </row>
    <row r="103" spans="1:14" s="196" customFormat="1" ht="47.25" hidden="1" customHeight="1" outlineLevel="2" x14ac:dyDescent="0.25">
      <c r="A103" s="82"/>
      <c r="B103" s="81">
        <v>419</v>
      </c>
      <c r="C103" s="80" t="s">
        <v>0</v>
      </c>
      <c r="D103" s="51" t="s">
        <v>6</v>
      </c>
      <c r="E103" s="50">
        <v>2.6</v>
      </c>
      <c r="F103" s="49">
        <v>2025.55</v>
      </c>
      <c r="G103" s="49">
        <f t="shared" si="9"/>
        <v>5266.43</v>
      </c>
      <c r="H103" s="48">
        <f t="shared" si="10"/>
        <v>6209.1209700000009</v>
      </c>
      <c r="I103" s="78">
        <f t="shared" si="11"/>
        <v>7326.7627446000006</v>
      </c>
      <c r="K103" s="197"/>
      <c r="L103" s="197"/>
      <c r="M103" s="197"/>
      <c r="N103" s="197"/>
    </row>
    <row r="104" spans="1:14" s="196" customFormat="1" ht="47.25" hidden="1" customHeight="1" outlineLevel="2" x14ac:dyDescent="0.25">
      <c r="A104" s="82"/>
      <c r="B104" s="81">
        <v>427</v>
      </c>
      <c r="C104" s="80" t="s">
        <v>0</v>
      </c>
      <c r="D104" s="51" t="s">
        <v>6</v>
      </c>
      <c r="E104" s="50">
        <v>35.5</v>
      </c>
      <c r="F104" s="49">
        <v>2025.55</v>
      </c>
      <c r="G104" s="49">
        <f t="shared" si="9"/>
        <v>71907.024999999994</v>
      </c>
      <c r="H104" s="48">
        <f t="shared" si="10"/>
        <v>84778.382474999991</v>
      </c>
      <c r="I104" s="78">
        <f t="shared" si="11"/>
        <v>100038.49132049999</v>
      </c>
      <c r="K104" s="197"/>
      <c r="L104" s="197"/>
      <c r="M104" s="197"/>
      <c r="N104" s="197"/>
    </row>
    <row r="105" spans="1:14" s="196" customFormat="1" ht="47.25" hidden="1" customHeight="1" outlineLevel="2" x14ac:dyDescent="0.25">
      <c r="A105" s="82"/>
      <c r="B105" s="81">
        <v>431</v>
      </c>
      <c r="C105" s="80" t="s">
        <v>0</v>
      </c>
      <c r="D105" s="51" t="s">
        <v>6</v>
      </c>
      <c r="E105" s="50">
        <v>2.6</v>
      </c>
      <c r="F105" s="49">
        <v>2025.55</v>
      </c>
      <c r="G105" s="49">
        <f t="shared" si="9"/>
        <v>5266.43</v>
      </c>
      <c r="H105" s="48">
        <f t="shared" si="10"/>
        <v>6209.1209700000009</v>
      </c>
      <c r="I105" s="78">
        <f t="shared" si="11"/>
        <v>7326.7627446000006</v>
      </c>
      <c r="K105" s="197"/>
      <c r="L105" s="197"/>
      <c r="M105" s="197"/>
      <c r="N105" s="197"/>
    </row>
    <row r="106" spans="1:14" s="196" customFormat="1" ht="47.25" hidden="1" customHeight="1" outlineLevel="2" x14ac:dyDescent="0.25">
      <c r="A106" s="82"/>
      <c r="B106" s="81">
        <v>438</v>
      </c>
      <c r="C106" s="80" t="s">
        <v>0</v>
      </c>
      <c r="D106" s="51" t="s">
        <v>6</v>
      </c>
      <c r="E106" s="50">
        <v>8.8000000000000007</v>
      </c>
      <c r="F106" s="49">
        <v>2025.55</v>
      </c>
      <c r="G106" s="49">
        <f t="shared" si="9"/>
        <v>17824.84</v>
      </c>
      <c r="H106" s="48">
        <f t="shared" si="10"/>
        <v>21015.486360000003</v>
      </c>
      <c r="I106" s="78">
        <f t="shared" si="11"/>
        <v>24798.2739048</v>
      </c>
      <c r="K106" s="197"/>
      <c r="L106" s="197"/>
      <c r="M106" s="197"/>
      <c r="N106" s="197"/>
    </row>
    <row r="107" spans="1:14" s="196" customFormat="1" ht="47.25" hidden="1" customHeight="1" outlineLevel="2" x14ac:dyDescent="0.25">
      <c r="A107" s="82"/>
      <c r="B107" s="81">
        <v>442</v>
      </c>
      <c r="C107" s="80" t="s">
        <v>0</v>
      </c>
      <c r="D107" s="51" t="s">
        <v>6</v>
      </c>
      <c r="E107" s="50">
        <v>1.3</v>
      </c>
      <c r="F107" s="49">
        <v>2025.55</v>
      </c>
      <c r="G107" s="49">
        <f t="shared" si="9"/>
        <v>2633.2150000000001</v>
      </c>
      <c r="H107" s="48">
        <f t="shared" si="10"/>
        <v>3104.5604850000004</v>
      </c>
      <c r="I107" s="78">
        <f t="shared" si="11"/>
        <v>3663.3813723000003</v>
      </c>
      <c r="K107" s="197"/>
      <c r="L107" s="197"/>
      <c r="M107" s="197"/>
      <c r="N107" s="197"/>
    </row>
    <row r="108" spans="1:14" s="196" customFormat="1" ht="47.25" hidden="1" customHeight="1" outlineLevel="2" x14ac:dyDescent="0.25">
      <c r="A108" s="82"/>
      <c r="B108" s="81">
        <v>449</v>
      </c>
      <c r="C108" s="80" t="s">
        <v>0</v>
      </c>
      <c r="D108" s="51" t="s">
        <v>6</v>
      </c>
      <c r="E108" s="50">
        <v>9.9</v>
      </c>
      <c r="F108" s="49">
        <v>2025.55</v>
      </c>
      <c r="G108" s="49">
        <f t="shared" si="9"/>
        <v>20052.945</v>
      </c>
      <c r="H108" s="48">
        <f t="shared" si="10"/>
        <v>23642.422155</v>
      </c>
      <c r="I108" s="78">
        <f t="shared" si="11"/>
        <v>27898.058142899998</v>
      </c>
      <c r="K108" s="197"/>
      <c r="L108" s="197"/>
      <c r="M108" s="197"/>
      <c r="N108" s="197"/>
    </row>
    <row r="109" spans="1:14" s="196" customFormat="1" ht="47.25" hidden="1" customHeight="1" outlineLevel="2" x14ac:dyDescent="0.25">
      <c r="A109" s="82"/>
      <c r="B109" s="81">
        <v>453</v>
      </c>
      <c r="C109" s="80" t="s">
        <v>0</v>
      </c>
      <c r="D109" s="51" t="s">
        <v>6</v>
      </c>
      <c r="E109" s="50">
        <v>1.3</v>
      </c>
      <c r="F109" s="49">
        <v>2025.55</v>
      </c>
      <c r="G109" s="49">
        <f t="shared" si="9"/>
        <v>2633.2150000000001</v>
      </c>
      <c r="H109" s="48">
        <f t="shared" si="10"/>
        <v>3104.5604850000004</v>
      </c>
      <c r="I109" s="78">
        <f t="shared" si="11"/>
        <v>3663.3813723000003</v>
      </c>
      <c r="K109" s="197"/>
      <c r="L109" s="197"/>
      <c r="M109" s="197"/>
      <c r="N109" s="197"/>
    </row>
    <row r="110" spans="1:14" s="196" customFormat="1" ht="47.25" hidden="1" customHeight="1" outlineLevel="2" x14ac:dyDescent="0.25">
      <c r="A110" s="82"/>
      <c r="B110" s="81">
        <v>682</v>
      </c>
      <c r="C110" s="80" t="s">
        <v>0</v>
      </c>
      <c r="D110" s="51" t="s">
        <v>6</v>
      </c>
      <c r="E110" s="50">
        <v>67.783000000000001</v>
      </c>
      <c r="F110" s="49">
        <v>2025.55</v>
      </c>
      <c r="G110" s="49">
        <f t="shared" si="9"/>
        <v>137297.85565000001</v>
      </c>
      <c r="H110" s="48">
        <f t="shared" si="10"/>
        <v>161874.17181135001</v>
      </c>
      <c r="I110" s="78">
        <f t="shared" si="11"/>
        <v>191011.52273739301</v>
      </c>
      <c r="K110" s="197"/>
      <c r="L110" s="197"/>
      <c r="M110" s="197"/>
      <c r="N110" s="197"/>
    </row>
    <row r="111" spans="1:14" s="196" customFormat="1" ht="47.25" hidden="1" customHeight="1" outlineLevel="2" x14ac:dyDescent="0.25">
      <c r="A111" s="82"/>
      <c r="B111" s="81">
        <v>797</v>
      </c>
      <c r="C111" s="80" t="s">
        <v>0</v>
      </c>
      <c r="D111" s="51" t="s">
        <v>6</v>
      </c>
      <c r="E111" s="50">
        <v>300.88799999999998</v>
      </c>
      <c r="F111" s="49">
        <v>2025.55</v>
      </c>
      <c r="G111" s="49">
        <f t="shared" si="9"/>
        <v>609463.68839999998</v>
      </c>
      <c r="H111" s="48">
        <f t="shared" si="10"/>
        <v>718557.68862360006</v>
      </c>
      <c r="I111" s="78">
        <f t="shared" si="11"/>
        <v>847898.07257584797</v>
      </c>
      <c r="K111" s="197"/>
      <c r="L111" s="197"/>
      <c r="M111" s="197"/>
      <c r="N111" s="197"/>
    </row>
    <row r="112" spans="1:14" s="196" customFormat="1" ht="47.25" hidden="1" customHeight="1" outlineLevel="2" x14ac:dyDescent="0.25">
      <c r="A112" s="82"/>
      <c r="B112" s="81">
        <v>811</v>
      </c>
      <c r="C112" s="80" t="s">
        <v>0</v>
      </c>
      <c r="D112" s="51" t="s">
        <v>6</v>
      </c>
      <c r="E112" s="50">
        <v>226.8</v>
      </c>
      <c r="F112" s="49">
        <v>2025.55</v>
      </c>
      <c r="G112" s="49">
        <f t="shared" si="9"/>
        <v>459394.74</v>
      </c>
      <c r="H112" s="48">
        <f t="shared" si="10"/>
        <v>541626.39846000005</v>
      </c>
      <c r="I112" s="78">
        <f t="shared" si="11"/>
        <v>639119.15018280002</v>
      </c>
      <c r="K112" s="197"/>
      <c r="L112" s="197"/>
      <c r="M112" s="197"/>
      <c r="N112" s="197"/>
    </row>
    <row r="113" spans="1:15" s="196" customFormat="1" ht="47.25" hidden="1" customHeight="1" outlineLevel="2" x14ac:dyDescent="0.25">
      <c r="A113" s="82"/>
      <c r="B113" s="81">
        <v>817</v>
      </c>
      <c r="C113" s="80" t="s">
        <v>0</v>
      </c>
      <c r="D113" s="51" t="s">
        <v>6</v>
      </c>
      <c r="E113" s="50">
        <v>9.9</v>
      </c>
      <c r="F113" s="49">
        <v>2025.55</v>
      </c>
      <c r="G113" s="49">
        <f t="shared" si="9"/>
        <v>20052.945</v>
      </c>
      <c r="H113" s="48">
        <f t="shared" si="10"/>
        <v>23642.422155</v>
      </c>
      <c r="I113" s="78">
        <f t="shared" si="11"/>
        <v>27898.058142899998</v>
      </c>
      <c r="K113" s="197"/>
      <c r="L113" s="197"/>
      <c r="M113" s="197"/>
      <c r="N113" s="197"/>
    </row>
    <row r="114" spans="1:15" s="196" customFormat="1" ht="47.25" hidden="1" customHeight="1" outlineLevel="2" x14ac:dyDescent="0.25">
      <c r="A114" s="82"/>
      <c r="B114" s="81">
        <v>822</v>
      </c>
      <c r="C114" s="80" t="s">
        <v>0</v>
      </c>
      <c r="D114" s="51" t="s">
        <v>6</v>
      </c>
      <c r="E114" s="50">
        <v>1.3</v>
      </c>
      <c r="F114" s="49">
        <v>2025.55</v>
      </c>
      <c r="G114" s="49">
        <f t="shared" si="9"/>
        <v>2633.2150000000001</v>
      </c>
      <c r="H114" s="48">
        <f t="shared" si="10"/>
        <v>3104.5604850000004</v>
      </c>
      <c r="I114" s="78">
        <f t="shared" si="11"/>
        <v>3663.3813723000003</v>
      </c>
      <c r="K114" s="197"/>
      <c r="L114" s="197"/>
      <c r="M114" s="197"/>
      <c r="N114" s="197"/>
    </row>
    <row r="115" spans="1:15" s="196" customFormat="1" ht="47.25" hidden="1" customHeight="1" outlineLevel="2" x14ac:dyDescent="0.25">
      <c r="A115" s="82"/>
      <c r="B115" s="81">
        <v>849</v>
      </c>
      <c r="C115" s="80" t="s">
        <v>0</v>
      </c>
      <c r="D115" s="51" t="s">
        <v>6</v>
      </c>
      <c r="E115" s="50">
        <v>103.538</v>
      </c>
      <c r="F115" s="49">
        <v>2025.55</v>
      </c>
      <c r="G115" s="49">
        <f t="shared" si="9"/>
        <v>209721.3959</v>
      </c>
      <c r="H115" s="48">
        <f t="shared" si="10"/>
        <v>247261.52576610001</v>
      </c>
      <c r="I115" s="78">
        <f t="shared" si="11"/>
        <v>291768.60040399799</v>
      </c>
      <c r="K115" s="197"/>
      <c r="L115" s="197"/>
      <c r="M115" s="197"/>
      <c r="N115" s="197"/>
    </row>
    <row r="116" spans="1:15" s="196" customFormat="1" ht="47.25" hidden="1" customHeight="1" outlineLevel="2" x14ac:dyDescent="0.25">
      <c r="A116" s="82"/>
      <c r="B116" s="81">
        <v>863</v>
      </c>
      <c r="C116" s="80" t="s">
        <v>1</v>
      </c>
      <c r="D116" s="51" t="s">
        <v>6</v>
      </c>
      <c r="E116" s="50">
        <v>8.3000000000000007</v>
      </c>
      <c r="F116" s="49">
        <v>1734.77</v>
      </c>
      <c r="G116" s="49">
        <f t="shared" si="9"/>
        <v>14398.591</v>
      </c>
      <c r="H116" s="48">
        <f t="shared" si="10"/>
        <v>16975.938789</v>
      </c>
      <c r="I116" s="78">
        <f t="shared" si="11"/>
        <v>20031.607771019997</v>
      </c>
      <c r="K116" s="197"/>
      <c r="L116" s="197"/>
      <c r="M116" s="197"/>
      <c r="N116" s="197"/>
    </row>
    <row r="117" spans="1:15" s="210" customFormat="1" ht="47.25" hidden="1" customHeight="1" outlineLevel="2" x14ac:dyDescent="0.25">
      <c r="A117" s="114"/>
      <c r="B117" s="215"/>
      <c r="C117" s="8"/>
      <c r="D117" s="51"/>
      <c r="E117" s="214"/>
      <c r="F117" s="49"/>
      <c r="G117" s="42"/>
      <c r="H117" s="213"/>
      <c r="I117" s="212"/>
      <c r="K117" s="211"/>
      <c r="L117" s="211"/>
      <c r="M117" s="211"/>
      <c r="N117" s="211"/>
    </row>
    <row r="118" spans="1:15" s="188" customFormat="1" ht="35.1" hidden="1" customHeight="1" outlineLevel="1" thickBot="1" x14ac:dyDescent="0.3">
      <c r="A118" s="195"/>
      <c r="B118" s="193"/>
      <c r="C118" s="194" t="s">
        <v>67</v>
      </c>
      <c r="D118" s="193"/>
      <c r="E118" s="191">
        <f>SUM(E97:E117)</f>
        <v>46046.628500000013</v>
      </c>
      <c r="F118" s="192"/>
      <c r="G118" s="191">
        <f>SUM(G97:G117)</f>
        <v>93267334.884175017</v>
      </c>
      <c r="H118" s="191">
        <f>SUM(H97:H117)</f>
        <v>109962187.82844234</v>
      </c>
      <c r="I118" s="191">
        <f>SUM(I97:I117)</f>
        <v>129755381.63756198</v>
      </c>
      <c r="J118" s="189"/>
      <c r="K118" s="190"/>
      <c r="L118" s="190"/>
      <c r="M118" s="190"/>
      <c r="N118" s="190"/>
      <c r="O118" s="189"/>
    </row>
    <row r="119" spans="1:15" s="188" customFormat="1" ht="24" hidden="1" customHeight="1" outlineLevel="1" thickBot="1" x14ac:dyDescent="0.3">
      <c r="A119" s="232"/>
      <c r="B119" s="231"/>
      <c r="C119" s="231"/>
      <c r="D119" s="209"/>
      <c r="E119" s="231"/>
      <c r="F119" s="209"/>
      <c r="G119" s="209"/>
      <c r="H119" s="209"/>
      <c r="I119" s="209"/>
      <c r="J119" s="189"/>
      <c r="K119" s="190"/>
      <c r="L119" s="190"/>
      <c r="M119" s="190"/>
      <c r="N119" s="190"/>
      <c r="O119" s="189"/>
    </row>
    <row r="120" spans="1:15" s="216" customFormat="1" ht="47.25" hidden="1" customHeight="1" outlineLevel="2" x14ac:dyDescent="0.25">
      <c r="A120" s="72"/>
      <c r="B120" s="71">
        <v>421</v>
      </c>
      <c r="C120" s="70" t="s">
        <v>53</v>
      </c>
      <c r="D120" s="36" t="s">
        <v>6</v>
      </c>
      <c r="E120" s="35">
        <v>0.93020000000000003</v>
      </c>
      <c r="F120" s="34">
        <v>4300.8999999999996</v>
      </c>
      <c r="G120" s="34">
        <f t="shared" ref="G120:G129" si="12">F120*E120</f>
        <v>4000.6971799999997</v>
      </c>
      <c r="H120" s="33">
        <f t="shared" ref="H120:H129" si="13">1.179*G120</f>
        <v>4716.8219752200002</v>
      </c>
      <c r="I120" s="69">
        <f t="shared" ref="I120:I129" si="14">H120*1.18</f>
        <v>5565.8499307596003</v>
      </c>
      <c r="K120" s="217"/>
      <c r="L120" s="217"/>
      <c r="M120" s="217"/>
      <c r="N120" s="217"/>
    </row>
    <row r="121" spans="1:15" s="216" customFormat="1" ht="47.25" hidden="1" customHeight="1" outlineLevel="2" x14ac:dyDescent="0.25">
      <c r="A121" s="99"/>
      <c r="B121" s="98">
        <v>433</v>
      </c>
      <c r="C121" s="97" t="s">
        <v>53</v>
      </c>
      <c r="D121" s="96" t="s">
        <v>6</v>
      </c>
      <c r="E121" s="95">
        <v>0.93020000000000003</v>
      </c>
      <c r="F121" s="94">
        <v>4300.8999999999996</v>
      </c>
      <c r="G121" s="94">
        <f t="shared" si="12"/>
        <v>4000.6971799999997</v>
      </c>
      <c r="H121" s="93">
        <f t="shared" si="13"/>
        <v>4716.8219752200002</v>
      </c>
      <c r="I121" s="92">
        <f t="shared" si="14"/>
        <v>5565.8499307596003</v>
      </c>
      <c r="K121" s="217"/>
      <c r="L121" s="217"/>
      <c r="M121" s="217"/>
      <c r="N121" s="217"/>
    </row>
    <row r="122" spans="1:15" s="216" customFormat="1" ht="47.25" hidden="1" customHeight="1" outlineLevel="2" x14ac:dyDescent="0.25">
      <c r="A122" s="99"/>
      <c r="B122" s="98">
        <v>444</v>
      </c>
      <c r="C122" s="97" t="s">
        <v>53</v>
      </c>
      <c r="D122" s="96" t="s">
        <v>6</v>
      </c>
      <c r="E122" s="95">
        <v>0.46510000000000001</v>
      </c>
      <c r="F122" s="94">
        <v>4300.8999999999996</v>
      </c>
      <c r="G122" s="94">
        <f t="shared" si="12"/>
        <v>2000.3485899999998</v>
      </c>
      <c r="H122" s="93">
        <f t="shared" si="13"/>
        <v>2358.4109876100001</v>
      </c>
      <c r="I122" s="92">
        <f t="shared" si="14"/>
        <v>2782.9249653798001</v>
      </c>
      <c r="K122" s="217"/>
      <c r="L122" s="217"/>
      <c r="M122" s="217"/>
      <c r="N122" s="217"/>
    </row>
    <row r="123" spans="1:15" s="216" customFormat="1" ht="47.25" hidden="1" customHeight="1" outlineLevel="2" x14ac:dyDescent="0.25">
      <c r="A123" s="99"/>
      <c r="B123" s="98">
        <v>455</v>
      </c>
      <c r="C123" s="97" t="s">
        <v>53</v>
      </c>
      <c r="D123" s="96" t="s">
        <v>6</v>
      </c>
      <c r="E123" s="95">
        <v>0.46510000000000001</v>
      </c>
      <c r="F123" s="94">
        <v>4300.8999999999996</v>
      </c>
      <c r="G123" s="94">
        <f t="shared" si="12"/>
        <v>2000.3485899999998</v>
      </c>
      <c r="H123" s="93">
        <f t="shared" si="13"/>
        <v>2358.4109876100001</v>
      </c>
      <c r="I123" s="92">
        <f t="shared" si="14"/>
        <v>2782.9249653798001</v>
      </c>
      <c r="K123" s="217"/>
      <c r="L123" s="217"/>
      <c r="M123" s="217"/>
      <c r="N123" s="217"/>
    </row>
    <row r="124" spans="1:15" s="216" customFormat="1" ht="47.25" hidden="1" customHeight="1" outlineLevel="2" x14ac:dyDescent="0.25">
      <c r="A124" s="99"/>
      <c r="B124" s="98">
        <v>595</v>
      </c>
      <c r="C124" s="97" t="s">
        <v>53</v>
      </c>
      <c r="D124" s="96" t="s">
        <v>6</v>
      </c>
      <c r="E124" s="95">
        <v>5.3759999999999977</v>
      </c>
      <c r="F124" s="94">
        <v>4300.8999999999996</v>
      </c>
      <c r="G124" s="94">
        <f t="shared" si="12"/>
        <v>23121.638399999989</v>
      </c>
      <c r="H124" s="93">
        <f t="shared" si="13"/>
        <v>27260.411673599989</v>
      </c>
      <c r="I124" s="92">
        <f t="shared" si="14"/>
        <v>32167.285774847984</v>
      </c>
      <c r="K124" s="217"/>
      <c r="L124" s="217"/>
      <c r="M124" s="217"/>
      <c r="N124" s="217"/>
    </row>
    <row r="125" spans="1:15" s="216" customFormat="1" ht="47.25" hidden="1" customHeight="1" outlineLevel="2" x14ac:dyDescent="0.25">
      <c r="A125" s="99"/>
      <c r="B125" s="98">
        <v>625</v>
      </c>
      <c r="C125" s="97" t="s">
        <v>53</v>
      </c>
      <c r="D125" s="96" t="s">
        <v>6</v>
      </c>
      <c r="E125" s="95">
        <v>0.7140000000000013</v>
      </c>
      <c r="F125" s="94">
        <v>4300.8999999999996</v>
      </c>
      <c r="G125" s="94">
        <f t="shared" si="12"/>
        <v>3070.8426000000054</v>
      </c>
      <c r="H125" s="93">
        <f t="shared" si="13"/>
        <v>3620.5234254000065</v>
      </c>
      <c r="I125" s="92">
        <f t="shared" si="14"/>
        <v>4272.2176419720072</v>
      </c>
      <c r="K125" s="217"/>
      <c r="L125" s="217"/>
      <c r="M125" s="217"/>
      <c r="N125" s="217"/>
    </row>
    <row r="126" spans="1:15" s="216" customFormat="1" ht="47.25" hidden="1" customHeight="1" outlineLevel="2" x14ac:dyDescent="0.25">
      <c r="A126" s="99"/>
      <c r="B126" s="98">
        <v>644</v>
      </c>
      <c r="C126" s="97" t="s">
        <v>53</v>
      </c>
      <c r="D126" s="96" t="s">
        <v>6</v>
      </c>
      <c r="E126" s="95">
        <v>3.5075000000000021</v>
      </c>
      <c r="F126" s="94">
        <v>4300.8999999999996</v>
      </c>
      <c r="G126" s="94">
        <f t="shared" si="12"/>
        <v>15085.406750000007</v>
      </c>
      <c r="H126" s="93">
        <f t="shared" si="13"/>
        <v>17785.694558250008</v>
      </c>
      <c r="I126" s="92">
        <f t="shared" si="14"/>
        <v>20987.119578735008</v>
      </c>
      <c r="K126" s="217"/>
      <c r="L126" s="217"/>
      <c r="M126" s="217"/>
      <c r="N126" s="217"/>
    </row>
    <row r="127" spans="1:15" s="216" customFormat="1" ht="47.25" hidden="1" customHeight="1" outlineLevel="2" x14ac:dyDescent="0.25">
      <c r="A127" s="99"/>
      <c r="B127" s="98">
        <v>703</v>
      </c>
      <c r="C127" s="97" t="s">
        <v>53</v>
      </c>
      <c r="D127" s="96" t="s">
        <v>6</v>
      </c>
      <c r="E127" s="95">
        <v>0.71399999999999997</v>
      </c>
      <c r="F127" s="94">
        <v>4300.8999999999996</v>
      </c>
      <c r="G127" s="94">
        <f t="shared" si="12"/>
        <v>3070.8425999999995</v>
      </c>
      <c r="H127" s="93">
        <f t="shared" si="13"/>
        <v>3620.5234253999997</v>
      </c>
      <c r="I127" s="92">
        <f t="shared" si="14"/>
        <v>4272.217641971999</v>
      </c>
      <c r="K127" s="217"/>
      <c r="L127" s="217"/>
      <c r="M127" s="217"/>
      <c r="N127" s="217"/>
    </row>
    <row r="128" spans="1:15" s="216" customFormat="1" ht="47.25" hidden="1" customHeight="1" outlineLevel="2" x14ac:dyDescent="0.25">
      <c r="A128" s="99"/>
      <c r="B128" s="98">
        <v>824</v>
      </c>
      <c r="C128" s="97" t="s">
        <v>53</v>
      </c>
      <c r="D128" s="96" t="s">
        <v>6</v>
      </c>
      <c r="E128" s="95">
        <v>0.46510000000000001</v>
      </c>
      <c r="F128" s="94">
        <v>4300.8999999999996</v>
      </c>
      <c r="G128" s="94">
        <f t="shared" si="12"/>
        <v>2000.3485899999998</v>
      </c>
      <c r="H128" s="93">
        <f t="shared" si="13"/>
        <v>2358.4109876100001</v>
      </c>
      <c r="I128" s="92">
        <f t="shared" si="14"/>
        <v>2782.9249653798001</v>
      </c>
      <c r="K128" s="217"/>
      <c r="L128" s="217"/>
      <c r="M128" s="217"/>
      <c r="N128" s="217"/>
    </row>
    <row r="129" spans="1:15" s="216" customFormat="1" ht="47.25" hidden="1" customHeight="1" outlineLevel="2" x14ac:dyDescent="0.25">
      <c r="A129" s="99"/>
      <c r="B129" s="98">
        <v>868</v>
      </c>
      <c r="C129" s="97" t="s">
        <v>52</v>
      </c>
      <c r="D129" s="96" t="s">
        <v>6</v>
      </c>
      <c r="E129" s="95">
        <v>5.508</v>
      </c>
      <c r="F129" s="94">
        <v>5179.5</v>
      </c>
      <c r="G129" s="94">
        <f t="shared" si="12"/>
        <v>28528.686000000002</v>
      </c>
      <c r="H129" s="93">
        <f t="shared" si="13"/>
        <v>33635.320794000007</v>
      </c>
      <c r="I129" s="92">
        <f t="shared" si="14"/>
        <v>39689.678536920008</v>
      </c>
      <c r="K129" s="217"/>
      <c r="L129" s="217"/>
      <c r="M129" s="217"/>
      <c r="N129" s="217"/>
    </row>
    <row r="130" spans="1:15" s="216" customFormat="1" ht="47.25" hidden="1" customHeight="1" outlineLevel="2" x14ac:dyDescent="0.25">
      <c r="A130" s="223"/>
      <c r="B130" s="222"/>
      <c r="C130" s="221"/>
      <c r="D130" s="96"/>
      <c r="E130" s="220"/>
      <c r="F130" s="94"/>
      <c r="G130" s="63"/>
      <c r="H130" s="219"/>
      <c r="I130" s="218"/>
      <c r="K130" s="217"/>
      <c r="L130" s="217"/>
      <c r="M130" s="217"/>
      <c r="N130" s="217"/>
    </row>
    <row r="131" spans="1:15" s="188" customFormat="1" ht="35.1" hidden="1" customHeight="1" outlineLevel="1" thickBot="1" x14ac:dyDescent="0.3">
      <c r="A131" s="195"/>
      <c r="B131" s="193"/>
      <c r="C131" s="194" t="s">
        <v>67</v>
      </c>
      <c r="D131" s="193"/>
      <c r="E131" s="191">
        <f>SUM(E120:E130)</f>
        <v>19.075199999999999</v>
      </c>
      <c r="F131" s="192"/>
      <c r="G131" s="191">
        <f>SUM(G120:G130)</f>
        <v>86879.856480000002</v>
      </c>
      <c r="H131" s="191">
        <f>SUM(H120:H130)</f>
        <v>102431.35078992002</v>
      </c>
      <c r="I131" s="191">
        <f>SUM(I120:I130)</f>
        <v>120868.99393210562</v>
      </c>
      <c r="J131" s="189"/>
      <c r="K131" s="190"/>
      <c r="L131" s="190"/>
      <c r="M131" s="190"/>
      <c r="N131" s="190"/>
      <c r="O131" s="189"/>
    </row>
    <row r="132" spans="1:15" s="188" customFormat="1" ht="24" hidden="1" customHeight="1" outlineLevel="1" thickBot="1" x14ac:dyDescent="0.3">
      <c r="A132" s="232"/>
      <c r="B132" s="231"/>
      <c r="C132" s="231"/>
      <c r="D132" s="209"/>
      <c r="E132" s="231"/>
      <c r="F132" s="209"/>
      <c r="G132" s="209"/>
      <c r="H132" s="209"/>
      <c r="I132" s="209"/>
      <c r="J132" s="189"/>
      <c r="K132" s="190"/>
      <c r="L132" s="190"/>
      <c r="M132" s="190"/>
      <c r="N132" s="190"/>
      <c r="O132" s="189"/>
    </row>
    <row r="133" spans="1:15" s="216" customFormat="1" ht="47.25" hidden="1" customHeight="1" outlineLevel="2" x14ac:dyDescent="0.25">
      <c r="A133" s="72"/>
      <c r="B133" s="71">
        <v>591</v>
      </c>
      <c r="C133" s="70" t="s">
        <v>50</v>
      </c>
      <c r="D133" s="36" t="s">
        <v>6</v>
      </c>
      <c r="E133" s="35">
        <v>16.799999999999997</v>
      </c>
      <c r="F133" s="34">
        <v>3896.03</v>
      </c>
      <c r="G133" s="34">
        <f>F133*E133</f>
        <v>65453.303999999989</v>
      </c>
      <c r="H133" s="33">
        <f>1.179*G133</f>
        <v>77169.445415999988</v>
      </c>
      <c r="I133" s="69">
        <f>H133*1.18</f>
        <v>91059.945590879986</v>
      </c>
      <c r="K133" s="217"/>
      <c r="L133" s="217"/>
      <c r="M133" s="217"/>
      <c r="N133" s="217"/>
    </row>
    <row r="134" spans="1:15" s="216" customFormat="1" ht="47.25" hidden="1" customHeight="1" outlineLevel="2" x14ac:dyDescent="0.25">
      <c r="A134" s="99"/>
      <c r="B134" s="98">
        <v>621</v>
      </c>
      <c r="C134" s="97" t="s">
        <v>50</v>
      </c>
      <c r="D134" s="96" t="s">
        <v>6</v>
      </c>
      <c r="E134" s="95">
        <v>1.2000000000000011</v>
      </c>
      <c r="F134" s="94">
        <v>3896.03</v>
      </c>
      <c r="G134" s="94">
        <f>F134*E134</f>
        <v>4675.2360000000044</v>
      </c>
      <c r="H134" s="93">
        <f>1.179*G134</f>
        <v>5512.1032440000054</v>
      </c>
      <c r="I134" s="92">
        <f>H134*1.18</f>
        <v>6504.2818279200064</v>
      </c>
      <c r="K134" s="217"/>
      <c r="L134" s="217"/>
      <c r="M134" s="217"/>
      <c r="N134" s="217"/>
    </row>
    <row r="135" spans="1:15" s="216" customFormat="1" ht="47.25" hidden="1" customHeight="1" outlineLevel="2" x14ac:dyDescent="0.25">
      <c r="A135" s="99"/>
      <c r="B135" s="98">
        <v>699</v>
      </c>
      <c r="C135" s="97" t="s">
        <v>50</v>
      </c>
      <c r="D135" s="96" t="s">
        <v>6</v>
      </c>
      <c r="E135" s="95">
        <v>1.2</v>
      </c>
      <c r="F135" s="94">
        <v>3896.03</v>
      </c>
      <c r="G135" s="94">
        <f>F135*E135</f>
        <v>4675.2359999999999</v>
      </c>
      <c r="H135" s="93">
        <f>1.179*G135</f>
        <v>5512.1032439999999</v>
      </c>
      <c r="I135" s="92">
        <f>H135*1.18</f>
        <v>6504.2818279199992</v>
      </c>
      <c r="K135" s="217"/>
      <c r="L135" s="217"/>
      <c r="M135" s="217"/>
      <c r="N135" s="217"/>
    </row>
    <row r="136" spans="1:15" s="216" customFormat="1" ht="47.25" hidden="1" customHeight="1" outlineLevel="2" x14ac:dyDescent="0.25">
      <c r="A136" s="99"/>
      <c r="B136" s="98">
        <v>865</v>
      </c>
      <c r="C136" s="97" t="s">
        <v>50</v>
      </c>
      <c r="D136" s="96" t="s">
        <v>6</v>
      </c>
      <c r="E136" s="95">
        <v>1.8</v>
      </c>
      <c r="F136" s="94">
        <v>3896.03</v>
      </c>
      <c r="G136" s="94">
        <f>F136*E136</f>
        <v>7012.8540000000003</v>
      </c>
      <c r="H136" s="93">
        <f>1.179*G136</f>
        <v>8268.1548660000008</v>
      </c>
      <c r="I136" s="92">
        <f>H136*1.18</f>
        <v>9756.4227418800001</v>
      </c>
      <c r="K136" s="217"/>
      <c r="L136" s="217"/>
      <c r="M136" s="217"/>
      <c r="N136" s="217"/>
    </row>
    <row r="137" spans="1:15" s="216" customFormat="1" ht="47.25" hidden="1" customHeight="1" outlineLevel="2" x14ac:dyDescent="0.25">
      <c r="A137" s="223"/>
      <c r="B137" s="222"/>
      <c r="C137" s="221"/>
      <c r="D137" s="96"/>
      <c r="E137" s="220"/>
      <c r="F137" s="94"/>
      <c r="G137" s="63"/>
      <c r="H137" s="219"/>
      <c r="I137" s="218"/>
      <c r="K137" s="217"/>
      <c r="L137" s="217"/>
      <c r="M137" s="217"/>
      <c r="N137" s="217"/>
    </row>
    <row r="138" spans="1:15" s="188" customFormat="1" ht="35.1" hidden="1" customHeight="1" outlineLevel="1" thickBot="1" x14ac:dyDescent="0.3">
      <c r="A138" s="195"/>
      <c r="B138" s="193"/>
      <c r="C138" s="194" t="s">
        <v>67</v>
      </c>
      <c r="D138" s="193"/>
      <c r="E138" s="191">
        <f>SUM(E133:E137)</f>
        <v>21</v>
      </c>
      <c r="F138" s="192"/>
      <c r="G138" s="191">
        <f>SUM(G133:G137)</f>
        <v>81816.63</v>
      </c>
      <c r="H138" s="191">
        <f>SUM(H133:H137)</f>
        <v>96461.806769999996</v>
      </c>
      <c r="I138" s="191">
        <f>SUM(I133:I137)</f>
        <v>113824.93198859999</v>
      </c>
      <c r="J138" s="189"/>
      <c r="K138" s="190"/>
      <c r="L138" s="190"/>
      <c r="M138" s="190"/>
      <c r="N138" s="190"/>
      <c r="O138" s="189"/>
    </row>
    <row r="139" spans="1:15" s="188" customFormat="1" ht="24" hidden="1" customHeight="1" outlineLevel="1" thickBot="1" x14ac:dyDescent="0.3">
      <c r="A139" s="232"/>
      <c r="B139" s="231"/>
      <c r="C139" s="231"/>
      <c r="D139" s="209"/>
      <c r="E139" s="231"/>
      <c r="F139" s="209"/>
      <c r="G139" s="209"/>
      <c r="H139" s="209"/>
      <c r="I139" s="209"/>
      <c r="J139" s="189"/>
      <c r="K139" s="190"/>
      <c r="L139" s="190"/>
      <c r="M139" s="190"/>
      <c r="N139" s="190"/>
      <c r="O139" s="189"/>
    </row>
    <row r="140" spans="1:15" s="196" customFormat="1" ht="47.25" hidden="1" customHeight="1" outlineLevel="2" x14ac:dyDescent="0.25">
      <c r="A140" s="60"/>
      <c r="B140" s="87">
        <v>592</v>
      </c>
      <c r="C140" s="58" t="s">
        <v>12</v>
      </c>
      <c r="D140" s="86" t="s">
        <v>6</v>
      </c>
      <c r="E140" s="85">
        <v>43.199999999999989</v>
      </c>
      <c r="F140" s="84">
        <v>1315.18</v>
      </c>
      <c r="G140" s="84">
        <f>F140*E140</f>
        <v>56815.775999999991</v>
      </c>
      <c r="H140" s="83">
        <f>1.179*G140</f>
        <v>66985.799903999985</v>
      </c>
      <c r="I140" s="54">
        <f>H140*1.18</f>
        <v>79043.243886719982</v>
      </c>
      <c r="K140" s="197"/>
      <c r="L140" s="197"/>
      <c r="M140" s="197"/>
      <c r="N140" s="197"/>
    </row>
    <row r="141" spans="1:15" s="196" customFormat="1" ht="47.25" hidden="1" customHeight="1" outlineLevel="2" x14ac:dyDescent="0.25">
      <c r="A141" s="82"/>
      <c r="B141" s="81">
        <v>622</v>
      </c>
      <c r="C141" s="80" t="s">
        <v>12</v>
      </c>
      <c r="D141" s="51" t="s">
        <v>6</v>
      </c>
      <c r="E141" s="79">
        <v>5.6000000000000085</v>
      </c>
      <c r="F141" s="49">
        <v>1315.18</v>
      </c>
      <c r="G141" s="49">
        <f>F141*E141</f>
        <v>7365.0080000000116</v>
      </c>
      <c r="H141" s="48">
        <f>1.179*G141</f>
        <v>8683.3444320000144</v>
      </c>
      <c r="I141" s="78">
        <f>H141*1.18</f>
        <v>10246.346429760017</v>
      </c>
      <c r="K141" s="197"/>
      <c r="L141" s="197"/>
      <c r="M141" s="197"/>
      <c r="N141" s="197"/>
    </row>
    <row r="142" spans="1:15" s="196" customFormat="1" ht="47.25" hidden="1" customHeight="1" outlineLevel="2" x14ac:dyDescent="0.25">
      <c r="A142" s="82"/>
      <c r="B142" s="81">
        <v>641</v>
      </c>
      <c r="C142" s="80" t="s">
        <v>12</v>
      </c>
      <c r="D142" s="51" t="s">
        <v>6</v>
      </c>
      <c r="E142" s="79">
        <v>26.399999999999991</v>
      </c>
      <c r="F142" s="49">
        <v>1315.18</v>
      </c>
      <c r="G142" s="49">
        <f>F142*E142</f>
        <v>34720.751999999993</v>
      </c>
      <c r="H142" s="48">
        <f>1.179*G142</f>
        <v>40935.766607999991</v>
      </c>
      <c r="I142" s="78">
        <f>H142*1.18</f>
        <v>48304.204597439988</v>
      </c>
      <c r="K142" s="197"/>
      <c r="L142" s="197"/>
      <c r="M142" s="197"/>
      <c r="N142" s="197"/>
    </row>
    <row r="143" spans="1:15" s="196" customFormat="1" ht="47.25" hidden="1" customHeight="1" outlineLevel="2" x14ac:dyDescent="0.25">
      <c r="A143" s="82"/>
      <c r="B143" s="81">
        <v>700</v>
      </c>
      <c r="C143" s="80" t="s">
        <v>12</v>
      </c>
      <c r="D143" s="51" t="s">
        <v>6</v>
      </c>
      <c r="E143" s="79">
        <v>5.6</v>
      </c>
      <c r="F143" s="49">
        <v>1315.18</v>
      </c>
      <c r="G143" s="49">
        <f>F143*E143</f>
        <v>7365.0079999999998</v>
      </c>
      <c r="H143" s="48">
        <f>1.179*G143</f>
        <v>8683.3444319999999</v>
      </c>
      <c r="I143" s="78">
        <f>H143*1.18</f>
        <v>10246.346429759999</v>
      </c>
      <c r="K143" s="197"/>
      <c r="L143" s="197"/>
      <c r="M143" s="197"/>
      <c r="N143" s="197"/>
    </row>
    <row r="144" spans="1:15" s="210" customFormat="1" ht="47.25" hidden="1" customHeight="1" outlineLevel="2" x14ac:dyDescent="0.25">
      <c r="A144" s="114"/>
      <c r="B144" s="215"/>
      <c r="C144" s="8"/>
      <c r="D144" s="51"/>
      <c r="E144" s="214"/>
      <c r="F144" s="49"/>
      <c r="G144" s="42"/>
      <c r="H144" s="213"/>
      <c r="I144" s="212"/>
      <c r="K144" s="211"/>
      <c r="L144" s="211"/>
      <c r="M144" s="211"/>
      <c r="N144" s="211"/>
    </row>
    <row r="145" spans="1:15" s="188" customFormat="1" ht="35.1" hidden="1" customHeight="1" outlineLevel="1" thickBot="1" x14ac:dyDescent="0.3">
      <c r="A145" s="195"/>
      <c r="B145" s="193"/>
      <c r="C145" s="194" t="s">
        <v>67</v>
      </c>
      <c r="D145" s="193"/>
      <c r="E145" s="191">
        <f>SUM(E140:E144)</f>
        <v>80.799999999999983</v>
      </c>
      <c r="F145" s="192"/>
      <c r="G145" s="191">
        <f>SUM(G140:G144)</f>
        <v>106266.54399999999</v>
      </c>
      <c r="H145" s="191">
        <f>SUM(H140:H144)</f>
        <v>125288.25537599999</v>
      </c>
      <c r="I145" s="191">
        <f>SUM(I140:I144)</f>
        <v>147840.14134367998</v>
      </c>
      <c r="J145" s="189"/>
      <c r="K145" s="190"/>
      <c r="L145" s="190"/>
      <c r="M145" s="190"/>
      <c r="N145" s="190"/>
      <c r="O145" s="189"/>
    </row>
    <row r="146" spans="1:15" s="188" customFormat="1" ht="24" hidden="1" customHeight="1" outlineLevel="1" thickBot="1" x14ac:dyDescent="0.3">
      <c r="A146" s="232"/>
      <c r="B146" s="231"/>
      <c r="C146" s="231"/>
      <c r="D146" s="209"/>
      <c r="E146" s="231"/>
      <c r="F146" s="209"/>
      <c r="G146" s="209"/>
      <c r="H146" s="209"/>
      <c r="I146" s="209"/>
      <c r="J146" s="189"/>
      <c r="K146" s="190"/>
      <c r="L146" s="190"/>
      <c r="M146" s="190"/>
      <c r="N146" s="190"/>
      <c r="O146" s="189"/>
    </row>
    <row r="147" spans="1:15" s="216" customFormat="1" ht="47.25" hidden="1" customHeight="1" outlineLevel="2" x14ac:dyDescent="0.25">
      <c r="A147" s="72"/>
      <c r="B147" s="71">
        <v>593</v>
      </c>
      <c r="C147" s="70" t="s">
        <v>15</v>
      </c>
      <c r="D147" s="36" t="s">
        <v>6</v>
      </c>
      <c r="E147" s="35">
        <v>16</v>
      </c>
      <c r="F147" s="34">
        <v>4767.3999999999996</v>
      </c>
      <c r="G147" s="34">
        <f>F147*E147</f>
        <v>76278.399999999994</v>
      </c>
      <c r="H147" s="33">
        <f>1.179*G147</f>
        <v>89932.233599999992</v>
      </c>
      <c r="I147" s="69">
        <f>H147*1.18</f>
        <v>106120.03564799999</v>
      </c>
      <c r="K147" s="217"/>
      <c r="L147" s="217"/>
      <c r="M147" s="217"/>
      <c r="N147" s="217"/>
    </row>
    <row r="148" spans="1:15" s="216" customFormat="1" ht="47.25" hidden="1" customHeight="1" outlineLevel="2" x14ac:dyDescent="0.25">
      <c r="A148" s="99"/>
      <c r="B148" s="98">
        <v>623</v>
      </c>
      <c r="C148" s="97" t="s">
        <v>15</v>
      </c>
      <c r="D148" s="96" t="s">
        <v>6</v>
      </c>
      <c r="E148" s="95">
        <v>2</v>
      </c>
      <c r="F148" s="94">
        <v>4767.3999999999996</v>
      </c>
      <c r="G148" s="94">
        <f>F148*E148</f>
        <v>9534.7999999999993</v>
      </c>
      <c r="H148" s="93">
        <f>1.179*G148</f>
        <v>11241.529199999999</v>
      </c>
      <c r="I148" s="92">
        <f>H148*1.18</f>
        <v>13265.004455999999</v>
      </c>
      <c r="K148" s="217"/>
      <c r="L148" s="217"/>
      <c r="M148" s="217"/>
      <c r="N148" s="217"/>
    </row>
    <row r="149" spans="1:15" s="216" customFormat="1" ht="47.25" hidden="1" customHeight="1" outlineLevel="2" x14ac:dyDescent="0.25">
      <c r="A149" s="99"/>
      <c r="B149" s="98">
        <v>642</v>
      </c>
      <c r="C149" s="97" t="s">
        <v>15</v>
      </c>
      <c r="D149" s="96" t="s">
        <v>6</v>
      </c>
      <c r="E149" s="95">
        <v>9.5999999999999943</v>
      </c>
      <c r="F149" s="94">
        <v>4767.3999999999996</v>
      </c>
      <c r="G149" s="94">
        <f>F149*E149</f>
        <v>45767.039999999972</v>
      </c>
      <c r="H149" s="93">
        <f>1.179*G149</f>
        <v>53959.340159999971</v>
      </c>
      <c r="I149" s="92">
        <f>H149*1.18</f>
        <v>63672.021388799963</v>
      </c>
      <c r="K149" s="217"/>
      <c r="L149" s="217"/>
      <c r="M149" s="217"/>
      <c r="N149" s="217"/>
    </row>
    <row r="150" spans="1:15" s="216" customFormat="1" ht="47.25" hidden="1" customHeight="1" outlineLevel="2" x14ac:dyDescent="0.25">
      <c r="A150" s="99"/>
      <c r="B150" s="98">
        <v>701</v>
      </c>
      <c r="C150" s="97" t="s">
        <v>15</v>
      </c>
      <c r="D150" s="96" t="s">
        <v>6</v>
      </c>
      <c r="E150" s="95">
        <v>2</v>
      </c>
      <c r="F150" s="94">
        <v>4767.3999999999996</v>
      </c>
      <c r="G150" s="94">
        <f>F150*E150</f>
        <v>9534.7999999999993</v>
      </c>
      <c r="H150" s="93">
        <f>1.179*G150</f>
        <v>11241.529199999999</v>
      </c>
      <c r="I150" s="92">
        <f>H150*1.18</f>
        <v>13265.004455999999</v>
      </c>
      <c r="K150" s="217"/>
      <c r="L150" s="217"/>
      <c r="M150" s="217"/>
      <c r="N150" s="217"/>
    </row>
    <row r="151" spans="1:15" s="216" customFormat="1" ht="47.25" hidden="1" customHeight="1" outlineLevel="2" x14ac:dyDescent="0.25">
      <c r="A151" s="223"/>
      <c r="B151" s="222"/>
      <c r="C151" s="221"/>
      <c r="D151" s="96"/>
      <c r="E151" s="220"/>
      <c r="F151" s="94"/>
      <c r="G151" s="63"/>
      <c r="H151" s="219"/>
      <c r="I151" s="218"/>
      <c r="K151" s="217"/>
      <c r="L151" s="217"/>
      <c r="M151" s="217"/>
      <c r="N151" s="217"/>
    </row>
    <row r="152" spans="1:15" s="188" customFormat="1" ht="35.1" hidden="1" customHeight="1" outlineLevel="1" thickBot="1" x14ac:dyDescent="0.3">
      <c r="A152" s="195"/>
      <c r="B152" s="193"/>
      <c r="C152" s="194" t="s">
        <v>67</v>
      </c>
      <c r="D152" s="193"/>
      <c r="E152" s="191">
        <f>SUM(E147:E151)</f>
        <v>29.599999999999994</v>
      </c>
      <c r="F152" s="192"/>
      <c r="G152" s="191">
        <f>SUM(G147:G151)</f>
        <v>141115.03999999995</v>
      </c>
      <c r="H152" s="191">
        <f>SUM(H147:H151)</f>
        <v>166374.63215999995</v>
      </c>
      <c r="I152" s="191">
        <f>SUM(I147:I151)</f>
        <v>196322.06594879995</v>
      </c>
      <c r="J152" s="189"/>
      <c r="K152" s="190"/>
      <c r="L152" s="190"/>
      <c r="M152" s="190"/>
      <c r="N152" s="190"/>
      <c r="O152" s="189"/>
    </row>
    <row r="153" spans="1:15" s="188" customFormat="1" ht="24" hidden="1" customHeight="1" outlineLevel="1" thickBot="1" x14ac:dyDescent="0.3">
      <c r="A153" s="232"/>
      <c r="B153" s="231"/>
      <c r="C153" s="231"/>
      <c r="D153" s="209"/>
      <c r="E153" s="231"/>
      <c r="F153" s="209"/>
      <c r="G153" s="209"/>
      <c r="H153" s="209"/>
      <c r="I153" s="209"/>
      <c r="J153" s="189"/>
      <c r="K153" s="190"/>
      <c r="L153" s="190"/>
      <c r="M153" s="190"/>
      <c r="N153" s="190"/>
      <c r="O153" s="189"/>
    </row>
    <row r="154" spans="1:15" s="216" customFormat="1" ht="47.25" hidden="1" customHeight="1" outlineLevel="2" x14ac:dyDescent="0.25">
      <c r="A154" s="72"/>
      <c r="B154" s="71">
        <v>597</v>
      </c>
      <c r="C154" s="70" t="s">
        <v>41</v>
      </c>
      <c r="D154" s="36" t="s">
        <v>10</v>
      </c>
      <c r="E154" s="35">
        <v>1.4912999999999998</v>
      </c>
      <c r="F154" s="34">
        <v>26780.11</v>
      </c>
      <c r="G154" s="34">
        <f>F154*E154</f>
        <v>39937.178043</v>
      </c>
      <c r="H154" s="33">
        <f>1.179*G154</f>
        <v>47085.932912697004</v>
      </c>
      <c r="I154" s="69">
        <f>H154*1.18</f>
        <v>55561.400836982459</v>
      </c>
      <c r="K154" s="217"/>
      <c r="L154" s="217"/>
      <c r="M154" s="217"/>
      <c r="N154" s="217"/>
    </row>
    <row r="155" spans="1:15" s="216" customFormat="1" ht="47.25" hidden="1" customHeight="1" outlineLevel="2" x14ac:dyDescent="0.25">
      <c r="A155" s="99"/>
      <c r="B155" s="98">
        <v>627</v>
      </c>
      <c r="C155" s="97" t="s">
        <v>41</v>
      </c>
      <c r="D155" s="96" t="s">
        <v>10</v>
      </c>
      <c r="E155" s="95">
        <v>0.15960000000000019</v>
      </c>
      <c r="F155" s="94">
        <v>26780.11</v>
      </c>
      <c r="G155" s="94">
        <f>F155*E155</f>
        <v>4274.105556000005</v>
      </c>
      <c r="H155" s="93">
        <f>1.179*G155</f>
        <v>5039.1704505240059</v>
      </c>
      <c r="I155" s="92">
        <f>H155*1.18</f>
        <v>5946.2211316183266</v>
      </c>
      <c r="K155" s="217"/>
      <c r="L155" s="217"/>
      <c r="M155" s="217"/>
      <c r="N155" s="217"/>
    </row>
    <row r="156" spans="1:15" s="216" customFormat="1" ht="47.25" hidden="1" customHeight="1" outlineLevel="2" x14ac:dyDescent="0.25">
      <c r="A156" s="99"/>
      <c r="B156" s="98">
        <v>649</v>
      </c>
      <c r="C156" s="97" t="s">
        <v>41</v>
      </c>
      <c r="D156" s="96" t="s">
        <v>10</v>
      </c>
      <c r="E156" s="95">
        <v>0.84000000000000119</v>
      </c>
      <c r="F156" s="94">
        <v>26780.11</v>
      </c>
      <c r="G156" s="94">
        <f>F156*E156</f>
        <v>22495.292400000031</v>
      </c>
      <c r="H156" s="93">
        <f>1.179*G156</f>
        <v>26521.949739600037</v>
      </c>
      <c r="I156" s="92">
        <f>H156*1.18</f>
        <v>31295.900692728042</v>
      </c>
      <c r="K156" s="217"/>
      <c r="L156" s="217"/>
      <c r="M156" s="217"/>
      <c r="N156" s="217"/>
    </row>
    <row r="157" spans="1:15" s="216" customFormat="1" ht="47.25" hidden="1" customHeight="1" outlineLevel="2" x14ac:dyDescent="0.25">
      <c r="A157" s="99"/>
      <c r="B157" s="98">
        <v>705</v>
      </c>
      <c r="C157" s="97" t="s">
        <v>41</v>
      </c>
      <c r="D157" s="96" t="s">
        <v>10</v>
      </c>
      <c r="E157" s="95">
        <v>0.18129999999999999</v>
      </c>
      <c r="F157" s="94">
        <v>26780.11</v>
      </c>
      <c r="G157" s="94">
        <f>F157*E157</f>
        <v>4855.2339430000002</v>
      </c>
      <c r="H157" s="93">
        <f>1.179*G157</f>
        <v>5724.3208187970004</v>
      </c>
      <c r="I157" s="92">
        <f>H157*1.18</f>
        <v>6754.6985661804601</v>
      </c>
      <c r="K157" s="217"/>
      <c r="L157" s="217"/>
      <c r="M157" s="217"/>
      <c r="N157" s="217"/>
    </row>
    <row r="158" spans="1:15" s="216" customFormat="1" ht="47.25" hidden="1" customHeight="1" outlineLevel="2" x14ac:dyDescent="0.25">
      <c r="A158" s="99"/>
      <c r="B158" s="98">
        <v>870</v>
      </c>
      <c r="C158" s="97" t="s">
        <v>41</v>
      </c>
      <c r="D158" s="96" t="s">
        <v>10</v>
      </c>
      <c r="E158" s="95">
        <v>0.2</v>
      </c>
      <c r="F158" s="94">
        <v>26780.11</v>
      </c>
      <c r="G158" s="94">
        <f>F158*E158</f>
        <v>5356.0220000000008</v>
      </c>
      <c r="H158" s="93">
        <f>1.179*G158</f>
        <v>6314.7499380000008</v>
      </c>
      <c r="I158" s="92">
        <f>H158*1.18</f>
        <v>7451.4049268400004</v>
      </c>
      <c r="K158" s="217"/>
      <c r="L158" s="217"/>
      <c r="M158" s="217"/>
      <c r="N158" s="217"/>
    </row>
    <row r="159" spans="1:15" s="216" customFormat="1" ht="47.25" hidden="1" customHeight="1" outlineLevel="2" x14ac:dyDescent="0.25">
      <c r="A159" s="223"/>
      <c r="B159" s="222"/>
      <c r="C159" s="221"/>
      <c r="D159" s="96"/>
      <c r="E159" s="220"/>
      <c r="F159" s="94"/>
      <c r="G159" s="63"/>
      <c r="H159" s="219"/>
      <c r="I159" s="218"/>
      <c r="K159" s="217"/>
      <c r="L159" s="217"/>
      <c r="M159" s="217"/>
      <c r="N159" s="217"/>
    </row>
    <row r="160" spans="1:15" s="188" customFormat="1" ht="35.1" hidden="1" customHeight="1" outlineLevel="1" thickBot="1" x14ac:dyDescent="0.3">
      <c r="A160" s="195"/>
      <c r="B160" s="193"/>
      <c r="C160" s="194" t="s">
        <v>67</v>
      </c>
      <c r="D160" s="193"/>
      <c r="E160" s="191">
        <f>SUM(E154:E159)</f>
        <v>2.8722000000000012</v>
      </c>
      <c r="F160" s="192"/>
      <c r="G160" s="191">
        <f>SUM(G154:G159)</f>
        <v>76917.831942000033</v>
      </c>
      <c r="H160" s="191">
        <f>SUM(H154:H159)</f>
        <v>90686.123859618063</v>
      </c>
      <c r="I160" s="191">
        <f>SUM(I154:I159)</f>
        <v>107009.62615434929</v>
      </c>
      <c r="J160" s="189"/>
      <c r="K160" s="190"/>
      <c r="L160" s="190"/>
      <c r="M160" s="190"/>
      <c r="N160" s="190"/>
      <c r="O160" s="189"/>
    </row>
    <row r="161" spans="1:15" s="188" customFormat="1" ht="24" hidden="1" customHeight="1" outlineLevel="1" thickBot="1" x14ac:dyDescent="0.3">
      <c r="A161" s="232"/>
      <c r="B161" s="231"/>
      <c r="C161" s="231"/>
      <c r="D161" s="209"/>
      <c r="E161" s="231"/>
      <c r="F161" s="209"/>
      <c r="G161" s="209"/>
      <c r="H161" s="209"/>
      <c r="I161" s="209"/>
      <c r="J161" s="189"/>
      <c r="K161" s="190"/>
      <c r="L161" s="190"/>
      <c r="M161" s="190"/>
      <c r="N161" s="190"/>
      <c r="O161" s="189"/>
    </row>
    <row r="162" spans="1:15" s="216" customFormat="1" ht="47.25" hidden="1" customHeight="1" outlineLevel="2" x14ac:dyDescent="0.25">
      <c r="A162" s="72"/>
      <c r="B162" s="71">
        <v>744</v>
      </c>
      <c r="C162" s="70" t="s">
        <v>9</v>
      </c>
      <c r="D162" s="36" t="s">
        <v>8</v>
      </c>
      <c r="E162" s="35">
        <v>1260</v>
      </c>
      <c r="F162" s="34">
        <v>726.78</v>
      </c>
      <c r="G162" s="34">
        <f>F162*E162</f>
        <v>915742.79999999993</v>
      </c>
      <c r="H162" s="33">
        <f>1.179*G162</f>
        <v>1079660.7612000001</v>
      </c>
      <c r="I162" s="69">
        <f>H162*1.18</f>
        <v>1273999.6982160001</v>
      </c>
      <c r="K162" s="217"/>
      <c r="L162" s="217"/>
      <c r="M162" s="217"/>
      <c r="N162" s="217"/>
    </row>
    <row r="163" spans="1:15" s="216" customFormat="1" ht="47.25" hidden="1" customHeight="1" outlineLevel="2" x14ac:dyDescent="0.25">
      <c r="A163" s="99"/>
      <c r="B163" s="98">
        <v>883</v>
      </c>
      <c r="C163" s="97" t="s">
        <v>9</v>
      </c>
      <c r="D163" s="96" t="s">
        <v>8</v>
      </c>
      <c r="E163" s="95">
        <v>36</v>
      </c>
      <c r="F163" s="94">
        <v>726.78</v>
      </c>
      <c r="G163" s="94">
        <f>F163*E163</f>
        <v>26164.079999999998</v>
      </c>
      <c r="H163" s="93">
        <f>1.179*G163</f>
        <v>30847.45032</v>
      </c>
      <c r="I163" s="92">
        <f>H163*1.18</f>
        <v>36399.991377599996</v>
      </c>
      <c r="K163" s="217"/>
      <c r="L163" s="217"/>
      <c r="M163" s="217"/>
      <c r="N163" s="217"/>
    </row>
    <row r="164" spans="1:15" s="216" customFormat="1" ht="47.25" hidden="1" customHeight="1" outlineLevel="2" x14ac:dyDescent="0.25">
      <c r="A164" s="223"/>
      <c r="B164" s="222"/>
      <c r="C164" s="221"/>
      <c r="D164" s="96"/>
      <c r="E164" s="220"/>
      <c r="F164" s="94"/>
      <c r="G164" s="63"/>
      <c r="H164" s="219"/>
      <c r="I164" s="218"/>
      <c r="K164" s="217"/>
      <c r="L164" s="217"/>
      <c r="M164" s="217"/>
      <c r="N164" s="217"/>
    </row>
    <row r="165" spans="1:15" s="188" customFormat="1" ht="35.1" hidden="1" customHeight="1" outlineLevel="1" thickBot="1" x14ac:dyDescent="0.3">
      <c r="A165" s="195"/>
      <c r="B165" s="193"/>
      <c r="C165" s="194" t="s">
        <v>67</v>
      </c>
      <c r="D165" s="193"/>
      <c r="E165" s="191">
        <f>SUM(E162:E164)</f>
        <v>1296</v>
      </c>
      <c r="F165" s="192"/>
      <c r="G165" s="191">
        <f>SUM(G162:G164)</f>
        <v>941906.87999999989</v>
      </c>
      <c r="H165" s="191">
        <f>SUM(H162:H164)</f>
        <v>1110508.2115200001</v>
      </c>
      <c r="I165" s="191">
        <f>SUM(I162:I164)</f>
        <v>1310399.6895936001</v>
      </c>
      <c r="J165" s="189"/>
      <c r="K165" s="190"/>
      <c r="L165" s="190"/>
      <c r="M165" s="190"/>
      <c r="N165" s="190"/>
      <c r="O165" s="189"/>
    </row>
    <row r="166" spans="1:15" s="188" customFormat="1" ht="24" hidden="1" customHeight="1" outlineLevel="1" thickBot="1" x14ac:dyDescent="0.3">
      <c r="A166" s="232"/>
      <c r="B166" s="231"/>
      <c r="C166" s="231"/>
      <c r="D166" s="209"/>
      <c r="E166" s="231"/>
      <c r="F166" s="209"/>
      <c r="G166" s="209"/>
      <c r="H166" s="209"/>
      <c r="I166" s="209"/>
      <c r="J166" s="189"/>
      <c r="K166" s="190"/>
      <c r="L166" s="190"/>
      <c r="M166" s="190"/>
      <c r="N166" s="190"/>
      <c r="O166" s="189"/>
    </row>
    <row r="167" spans="1:15" s="216" customFormat="1" ht="47.25" hidden="1" customHeight="1" outlineLevel="2" x14ac:dyDescent="0.25">
      <c r="A167" s="72"/>
      <c r="B167" s="71">
        <v>754</v>
      </c>
      <c r="C167" s="70" t="s">
        <v>11</v>
      </c>
      <c r="D167" s="36" t="s">
        <v>10</v>
      </c>
      <c r="E167" s="35">
        <v>0.79299999999999993</v>
      </c>
      <c r="F167" s="34">
        <v>51525.84</v>
      </c>
      <c r="G167" s="34">
        <f>F167*E167</f>
        <v>40859.991119999991</v>
      </c>
      <c r="H167" s="33">
        <f>1.179*G167</f>
        <v>48173.929530479989</v>
      </c>
      <c r="I167" s="69">
        <f>H167*1.18</f>
        <v>56845.236845966385</v>
      </c>
      <c r="K167" s="217"/>
      <c r="L167" s="217"/>
      <c r="M167" s="217"/>
      <c r="N167" s="217"/>
    </row>
    <row r="168" spans="1:15" s="216" customFormat="1" ht="47.25" hidden="1" customHeight="1" outlineLevel="2" x14ac:dyDescent="0.25">
      <c r="A168" s="99"/>
      <c r="B168" s="98">
        <v>881</v>
      </c>
      <c r="C168" s="97" t="s">
        <v>11</v>
      </c>
      <c r="D168" s="96" t="s">
        <v>10</v>
      </c>
      <c r="E168" s="95">
        <v>6.3600000000000004E-2</v>
      </c>
      <c r="F168" s="94">
        <v>51525.84</v>
      </c>
      <c r="G168" s="94">
        <f>F168*E168</f>
        <v>3277.043424</v>
      </c>
      <c r="H168" s="93">
        <f>1.179*G168</f>
        <v>3863.634196896</v>
      </c>
      <c r="I168" s="92">
        <f>H168*1.18</f>
        <v>4559.0883523372795</v>
      </c>
      <c r="K168" s="217"/>
      <c r="L168" s="217"/>
      <c r="M168" s="217"/>
      <c r="N168" s="217"/>
    </row>
    <row r="169" spans="1:15" s="216" customFormat="1" ht="47.25" hidden="1" customHeight="1" outlineLevel="2" x14ac:dyDescent="0.25">
      <c r="A169" s="223"/>
      <c r="B169" s="222"/>
      <c r="C169" s="221"/>
      <c r="D169" s="96"/>
      <c r="E169" s="220"/>
      <c r="F169" s="94"/>
      <c r="G169" s="63"/>
      <c r="H169" s="219"/>
      <c r="I169" s="218"/>
      <c r="K169" s="217"/>
      <c r="L169" s="217"/>
      <c r="M169" s="217"/>
      <c r="N169" s="217"/>
    </row>
    <row r="170" spans="1:15" s="188" customFormat="1" ht="35.1" hidden="1" customHeight="1" outlineLevel="1" thickBot="1" x14ac:dyDescent="0.3">
      <c r="A170" s="195"/>
      <c r="B170" s="193"/>
      <c r="C170" s="194" t="s">
        <v>67</v>
      </c>
      <c r="D170" s="193"/>
      <c r="E170" s="191">
        <f>SUM(E167:E169)</f>
        <v>0.85659999999999992</v>
      </c>
      <c r="F170" s="192"/>
      <c r="G170" s="191">
        <f>SUM(G167:G169)</f>
        <v>44137.034543999995</v>
      </c>
      <c r="H170" s="191">
        <f>SUM(H167:H169)</f>
        <v>52037.563727375986</v>
      </c>
      <c r="I170" s="191">
        <f>SUM(I167:I169)</f>
        <v>61404.325198303661</v>
      </c>
      <c r="J170" s="189"/>
      <c r="K170" s="190"/>
      <c r="L170" s="190"/>
      <c r="M170" s="190"/>
      <c r="N170" s="190"/>
      <c r="O170" s="189"/>
    </row>
    <row r="171" spans="1:15" s="188" customFormat="1" ht="24" hidden="1" customHeight="1" outlineLevel="1" thickBot="1" x14ac:dyDescent="0.3">
      <c r="A171" s="232"/>
      <c r="B171" s="231"/>
      <c r="C171" s="231"/>
      <c r="D171" s="209"/>
      <c r="E171" s="231"/>
      <c r="F171" s="209"/>
      <c r="G171" s="209"/>
      <c r="H171" s="209"/>
      <c r="I171" s="209"/>
      <c r="J171" s="189"/>
      <c r="K171" s="190"/>
      <c r="L171" s="190"/>
      <c r="M171" s="190"/>
      <c r="N171" s="190"/>
      <c r="O171" s="189"/>
    </row>
    <row r="172" spans="1:15" s="216" customFormat="1" ht="47.25" hidden="1" customHeight="1" outlineLevel="2" x14ac:dyDescent="0.25">
      <c r="A172" s="72"/>
      <c r="B172" s="71">
        <v>855</v>
      </c>
      <c r="C172" s="70" t="s">
        <v>32</v>
      </c>
      <c r="D172" s="36" t="s">
        <v>10</v>
      </c>
      <c r="E172" s="35">
        <v>1.9699999999999999E-2</v>
      </c>
      <c r="F172" s="34">
        <v>151334.39999999999</v>
      </c>
      <c r="G172" s="34">
        <f>F172*E172</f>
        <v>2981.2876799999999</v>
      </c>
      <c r="H172" s="33">
        <f>1.179*G172</f>
        <v>3514.93817472</v>
      </c>
      <c r="I172" s="69">
        <f>H172*1.18</f>
        <v>4147.6270461695995</v>
      </c>
      <c r="K172" s="217"/>
      <c r="L172" s="217"/>
      <c r="M172" s="217"/>
      <c r="N172" s="217"/>
    </row>
    <row r="173" spans="1:15" s="216" customFormat="1" ht="47.25" hidden="1" customHeight="1" outlineLevel="2" x14ac:dyDescent="0.25">
      <c r="A173" s="99"/>
      <c r="B173" s="98"/>
      <c r="C173" s="97"/>
      <c r="D173" s="96"/>
      <c r="E173" s="95"/>
      <c r="F173" s="94"/>
      <c r="G173" s="94">
        <f>F173*E173</f>
        <v>0</v>
      </c>
      <c r="H173" s="93">
        <f>1.179*G173</f>
        <v>0</v>
      </c>
      <c r="I173" s="92">
        <f>H173*1.18</f>
        <v>0</v>
      </c>
      <c r="K173" s="217"/>
      <c r="L173" s="217"/>
      <c r="M173" s="217"/>
      <c r="N173" s="217"/>
    </row>
    <row r="174" spans="1:15" s="216" customFormat="1" ht="47.25" hidden="1" customHeight="1" outlineLevel="2" x14ac:dyDescent="0.25">
      <c r="A174" s="223"/>
      <c r="B174" s="222"/>
      <c r="C174" s="221"/>
      <c r="D174" s="96"/>
      <c r="E174" s="220"/>
      <c r="F174" s="94"/>
      <c r="G174" s="63"/>
      <c r="H174" s="219"/>
      <c r="I174" s="218"/>
      <c r="K174" s="217"/>
      <c r="L174" s="217"/>
      <c r="M174" s="217"/>
      <c r="N174" s="217"/>
    </row>
    <row r="175" spans="1:15" s="188" customFormat="1" ht="35.1" hidden="1" customHeight="1" outlineLevel="1" thickBot="1" x14ac:dyDescent="0.3">
      <c r="A175" s="195"/>
      <c r="B175" s="193"/>
      <c r="C175" s="194" t="s">
        <v>67</v>
      </c>
      <c r="D175" s="193"/>
      <c r="E175" s="191">
        <f>SUM(E172:E174)</f>
        <v>1.9699999999999999E-2</v>
      </c>
      <c r="F175" s="192"/>
      <c r="G175" s="191">
        <f>SUM(G172:G174)</f>
        <v>2981.2876799999999</v>
      </c>
      <c r="H175" s="191">
        <f>SUM(H172:H174)</f>
        <v>3514.93817472</v>
      </c>
      <c r="I175" s="191">
        <f>SUM(I172:I174)</f>
        <v>4147.6270461695995</v>
      </c>
      <c r="J175" s="189"/>
      <c r="K175" s="190"/>
      <c r="L175" s="190"/>
      <c r="M175" s="190"/>
      <c r="N175" s="190"/>
      <c r="O175" s="189"/>
    </row>
    <row r="176" spans="1:15" s="188" customFormat="1" ht="24" hidden="1" customHeight="1" outlineLevel="1" thickBot="1" x14ac:dyDescent="0.3">
      <c r="A176" s="232"/>
      <c r="B176" s="231"/>
      <c r="C176" s="231"/>
      <c r="D176" s="209"/>
      <c r="E176" s="231"/>
      <c r="F176" s="209"/>
      <c r="G176" s="209"/>
      <c r="H176" s="209"/>
      <c r="I176" s="209"/>
      <c r="J176" s="189"/>
      <c r="K176" s="190"/>
      <c r="L176" s="190"/>
      <c r="M176" s="190"/>
      <c r="N176" s="190"/>
      <c r="O176" s="189"/>
    </row>
    <row r="177" spans="1:15" s="216" customFormat="1" ht="47.25" hidden="1" customHeight="1" outlineLevel="2" x14ac:dyDescent="0.25">
      <c r="A177" s="72"/>
      <c r="B177" s="71">
        <v>856</v>
      </c>
      <c r="C177" s="70" t="s">
        <v>4</v>
      </c>
      <c r="D177" s="36" t="s">
        <v>3</v>
      </c>
      <c r="E177" s="35">
        <v>43.36</v>
      </c>
      <c r="F177" s="34">
        <v>213.02</v>
      </c>
      <c r="G177" s="34">
        <f>F177*E177</f>
        <v>9236.5472000000009</v>
      </c>
      <c r="H177" s="33">
        <f>1.179*G177</f>
        <v>10889.889148800001</v>
      </c>
      <c r="I177" s="69">
        <f>H177*1.18</f>
        <v>12850.069195584001</v>
      </c>
      <c r="K177" s="217"/>
      <c r="L177" s="217"/>
      <c r="M177" s="217"/>
      <c r="N177" s="217"/>
    </row>
    <row r="178" spans="1:15" s="216" customFormat="1" ht="47.25" hidden="1" customHeight="1" outlineLevel="2" x14ac:dyDescent="0.25">
      <c r="A178" s="99"/>
      <c r="B178" s="98"/>
      <c r="C178" s="97"/>
      <c r="D178" s="96"/>
      <c r="E178" s="95"/>
      <c r="F178" s="94"/>
      <c r="G178" s="94">
        <f>F178*E178</f>
        <v>0</v>
      </c>
      <c r="H178" s="93">
        <f>1.179*G178</f>
        <v>0</v>
      </c>
      <c r="I178" s="92">
        <f>H178*1.18</f>
        <v>0</v>
      </c>
      <c r="K178" s="217"/>
      <c r="L178" s="217"/>
      <c r="M178" s="217"/>
      <c r="N178" s="217"/>
    </row>
    <row r="179" spans="1:15" s="216" customFormat="1" ht="47.25" hidden="1" customHeight="1" outlineLevel="2" x14ac:dyDescent="0.25">
      <c r="A179" s="223"/>
      <c r="B179" s="222"/>
      <c r="C179" s="221"/>
      <c r="D179" s="96"/>
      <c r="E179" s="220"/>
      <c r="F179" s="94"/>
      <c r="G179" s="63"/>
      <c r="H179" s="219"/>
      <c r="I179" s="218"/>
      <c r="K179" s="217"/>
      <c r="L179" s="217"/>
      <c r="M179" s="217"/>
      <c r="N179" s="217"/>
    </row>
    <row r="180" spans="1:15" s="188" customFormat="1" ht="35.1" hidden="1" customHeight="1" outlineLevel="1" thickBot="1" x14ac:dyDescent="0.3">
      <c r="A180" s="195"/>
      <c r="B180" s="193"/>
      <c r="C180" s="194" t="s">
        <v>67</v>
      </c>
      <c r="D180" s="193"/>
      <c r="E180" s="191">
        <f>SUM(E177:E179)</f>
        <v>43.36</v>
      </c>
      <c r="F180" s="192"/>
      <c r="G180" s="191">
        <f>SUM(G177:G179)</f>
        <v>9236.5472000000009</v>
      </c>
      <c r="H180" s="191">
        <f>SUM(H177:H179)</f>
        <v>10889.889148800001</v>
      </c>
      <c r="I180" s="191">
        <f>SUM(I177:I179)</f>
        <v>12850.069195584001</v>
      </c>
      <c r="J180" s="189"/>
      <c r="K180" s="190"/>
      <c r="L180" s="190"/>
      <c r="M180" s="190"/>
      <c r="N180" s="190"/>
      <c r="O180" s="189"/>
    </row>
    <row r="181" spans="1:15" s="204" customFormat="1" ht="21" hidden="1" customHeight="1" outlineLevel="1" x14ac:dyDescent="0.25">
      <c r="A181" s="230"/>
      <c r="B181" s="228"/>
      <c r="C181" s="228"/>
      <c r="D181" s="229"/>
      <c r="E181" s="228"/>
      <c r="F181" s="228"/>
      <c r="G181" s="228"/>
      <c r="H181" s="228"/>
      <c r="I181" s="228"/>
      <c r="K181" s="206"/>
      <c r="L181" s="206"/>
      <c r="M181" s="206"/>
      <c r="N181" s="206"/>
    </row>
    <row r="182" spans="1:15" s="177" customFormat="1" ht="35.1" hidden="1" customHeight="1" outlineLevel="1" collapsed="1" thickBot="1" x14ac:dyDescent="0.3">
      <c r="A182" s="184"/>
      <c r="B182" s="182"/>
      <c r="C182" s="183" t="s">
        <v>2</v>
      </c>
      <c r="D182" s="182"/>
      <c r="E182" s="180">
        <f>E180+E175+E170+E165+E160+E152+E145+E138+E131+E118+E95+E51+E42+E37+E27</f>
        <v>249679.65779999996</v>
      </c>
      <c r="F182" s="181"/>
      <c r="G182" s="180">
        <f>G180+G175+G170+G165+G160+G152+G145+G138+G131+G118+G95+G51+G42+G37+G27</f>
        <v>142232772.45054501</v>
      </c>
      <c r="H182" s="180">
        <f>H180+H175+H170+H165+H160+H152+H145+H138+H131+H118+H95+H51+H42+H37+H27</f>
        <v>167692438.71919256</v>
      </c>
      <c r="I182" s="180">
        <f>I180+I175+I170+I165+I160+I152+I145+I138+I131+I118+I95+I51+I42+I37+I27</f>
        <v>197877077.68864727</v>
      </c>
      <c r="J182" s="178"/>
      <c r="K182" s="179"/>
      <c r="L182" s="179"/>
      <c r="M182" s="179"/>
      <c r="N182" s="179"/>
      <c r="O182" s="178"/>
    </row>
    <row r="183" spans="1:15" s="147" customFormat="1" ht="18.75" hidden="1" customHeight="1" outlineLevel="1" x14ac:dyDescent="0.25">
      <c r="A183" s="187"/>
      <c r="B183" s="185"/>
      <c r="C183" s="185"/>
      <c r="D183" s="186"/>
      <c r="E183" s="185"/>
      <c r="F183" s="185"/>
      <c r="G183" s="185"/>
      <c r="H183" s="185"/>
      <c r="I183" s="185"/>
    </row>
    <row r="184" spans="1:15" s="198" customFormat="1" ht="30" hidden="1" customHeight="1" outlineLevel="1" x14ac:dyDescent="0.25">
      <c r="A184" s="199"/>
      <c r="B184" s="199">
        <v>7</v>
      </c>
      <c r="C184" s="200" t="s">
        <v>83</v>
      </c>
      <c r="D184" s="199"/>
      <c r="E184" s="199"/>
      <c r="F184" s="199"/>
      <c r="G184" s="199"/>
      <c r="H184" s="199"/>
      <c r="I184" s="199"/>
    </row>
    <row r="185" spans="1:15" s="5" customFormat="1" ht="15" hidden="1" customHeight="1" outlineLevel="1" x14ac:dyDescent="0.25">
      <c r="D185" s="6"/>
      <c r="F185" s="6"/>
      <c r="G185" s="6"/>
      <c r="H185" s="6"/>
      <c r="I185" s="6"/>
      <c r="K185" s="6"/>
      <c r="L185" s="6"/>
      <c r="M185" s="6"/>
      <c r="N185" s="6"/>
    </row>
    <row r="186" spans="1:15" s="198" customFormat="1" ht="30" hidden="1" customHeight="1" outlineLevel="1" x14ac:dyDescent="0.25">
      <c r="A186" s="226"/>
      <c r="B186" s="226">
        <v>8</v>
      </c>
      <c r="C186" s="227" t="s">
        <v>82</v>
      </c>
      <c r="D186" s="226"/>
      <c r="E186" s="226"/>
      <c r="F186" s="226"/>
      <c r="G186" s="226"/>
      <c r="H186" s="226"/>
      <c r="I186" s="226"/>
    </row>
    <row r="187" spans="1:15" s="188" customFormat="1" ht="24" hidden="1" customHeight="1" outlineLevel="1" thickBot="1" x14ac:dyDescent="0.3">
      <c r="A187" s="152"/>
      <c r="B187" s="225"/>
      <c r="C187" s="225"/>
      <c r="D187" s="224"/>
      <c r="E187" s="225"/>
      <c r="F187" s="224"/>
      <c r="G187" s="224"/>
      <c r="H187" s="224"/>
      <c r="I187" s="224"/>
      <c r="J187" s="189"/>
      <c r="K187" s="190"/>
      <c r="L187" s="190"/>
      <c r="M187" s="190"/>
      <c r="N187" s="190"/>
      <c r="O187" s="189"/>
    </row>
    <row r="188" spans="1:15" s="210" customFormat="1" ht="36" hidden="1" customHeight="1" outlineLevel="2" x14ac:dyDescent="0.25">
      <c r="A188" s="111"/>
      <c r="B188" s="110">
        <v>1</v>
      </c>
      <c r="C188" s="58" t="s">
        <v>48</v>
      </c>
      <c r="D188" s="57" t="s">
        <v>26</v>
      </c>
      <c r="E188" s="109">
        <v>6448.0430000000051</v>
      </c>
      <c r="F188" s="55">
        <v>62.37</v>
      </c>
      <c r="G188" s="84">
        <f>F188*E188</f>
        <v>402164.44191000029</v>
      </c>
      <c r="H188" s="83">
        <f>1.179*G188</f>
        <v>474151.87701189035</v>
      </c>
      <c r="I188" s="54">
        <f>H188*1.18</f>
        <v>559499.21487403056</v>
      </c>
      <c r="K188" s="211"/>
      <c r="L188" s="211"/>
      <c r="M188" s="211"/>
      <c r="N188" s="211"/>
    </row>
    <row r="189" spans="1:15" s="210" customFormat="1" ht="36" hidden="1" customHeight="1" outlineLevel="2" x14ac:dyDescent="0.25">
      <c r="A189" s="124"/>
      <c r="B189" s="123">
        <v>2</v>
      </c>
      <c r="C189" s="80" t="s">
        <v>47</v>
      </c>
      <c r="D189" s="122" t="s">
        <v>26</v>
      </c>
      <c r="E189" s="121">
        <v>6448.0430000000051</v>
      </c>
      <c r="F189" s="120">
        <v>133.65</v>
      </c>
      <c r="G189" s="49">
        <f>F189*E189</f>
        <v>861780.94695000071</v>
      </c>
      <c r="H189" s="48">
        <f>1.179*G189</f>
        <v>1016039.7364540509</v>
      </c>
      <c r="I189" s="78">
        <f>H189*1.18</f>
        <v>1198926.8890157801</v>
      </c>
      <c r="K189" s="211"/>
      <c r="L189" s="211"/>
      <c r="M189" s="211"/>
      <c r="N189" s="211"/>
    </row>
    <row r="190" spans="1:15" s="210" customFormat="1" ht="36" hidden="1" customHeight="1" outlineLevel="2" x14ac:dyDescent="0.25">
      <c r="A190" s="124"/>
      <c r="B190" s="123">
        <v>5</v>
      </c>
      <c r="C190" s="80" t="s">
        <v>46</v>
      </c>
      <c r="D190" s="122" t="s">
        <v>26</v>
      </c>
      <c r="E190" s="121">
        <v>289188.29500000004</v>
      </c>
      <c r="F190" s="120">
        <v>127.14</v>
      </c>
      <c r="G190" s="49">
        <f>F190*E190</f>
        <v>36767399.826300003</v>
      </c>
      <c r="H190" s="48">
        <f>1.179*G190</f>
        <v>43348764.395207703</v>
      </c>
      <c r="I190" s="78">
        <f>H190*1.18</f>
        <v>51151541.98634509</v>
      </c>
      <c r="K190" s="211"/>
      <c r="L190" s="211"/>
      <c r="M190" s="211"/>
      <c r="N190" s="211"/>
    </row>
    <row r="191" spans="1:15" s="210" customFormat="1" ht="36" hidden="1" customHeight="1" outlineLevel="2" x14ac:dyDescent="0.25">
      <c r="A191" s="124"/>
      <c r="B191" s="123">
        <v>24</v>
      </c>
      <c r="C191" s="80" t="s">
        <v>46</v>
      </c>
      <c r="D191" s="122" t="s">
        <v>26</v>
      </c>
      <c r="E191" s="121">
        <v>1830</v>
      </c>
      <c r="F191" s="120">
        <v>127.14</v>
      </c>
      <c r="G191" s="49">
        <f>F191*E191</f>
        <v>232666.2</v>
      </c>
      <c r="H191" s="48">
        <f>1.179*G191</f>
        <v>274313.4498</v>
      </c>
      <c r="I191" s="78">
        <f>H191*1.18</f>
        <v>323689.87076399999</v>
      </c>
      <c r="K191" s="211"/>
      <c r="L191" s="211"/>
      <c r="M191" s="211"/>
      <c r="N191" s="211"/>
    </row>
    <row r="192" spans="1:15" s="210" customFormat="1" ht="36" hidden="1" customHeight="1" outlineLevel="2" x14ac:dyDescent="0.25">
      <c r="A192" s="114"/>
      <c r="B192" s="215"/>
      <c r="C192" s="8"/>
      <c r="D192" s="51"/>
      <c r="E192" s="214"/>
      <c r="F192" s="49"/>
      <c r="G192" s="42"/>
      <c r="H192" s="213"/>
      <c r="I192" s="212"/>
      <c r="K192" s="211"/>
      <c r="L192" s="211"/>
      <c r="M192" s="211"/>
      <c r="N192" s="211"/>
    </row>
    <row r="193" spans="1:15" s="188" customFormat="1" ht="35.1" hidden="1" customHeight="1" outlineLevel="1" thickBot="1" x14ac:dyDescent="0.3">
      <c r="A193" s="195"/>
      <c r="B193" s="193"/>
      <c r="C193" s="194" t="s">
        <v>67</v>
      </c>
      <c r="D193" s="193"/>
      <c r="E193" s="191">
        <f>SUM(E188:E192)</f>
        <v>303914.38100000005</v>
      </c>
      <c r="F193" s="192"/>
      <c r="G193" s="191">
        <f>SUM(G188:G192)</f>
        <v>38264011.415160008</v>
      </c>
      <c r="H193" s="191">
        <f>SUM(H188:H192)</f>
        <v>45113269.458473645</v>
      </c>
      <c r="I193" s="191">
        <f>SUM(I188:I192)</f>
        <v>53233657.9609989</v>
      </c>
      <c r="J193" s="189"/>
      <c r="K193" s="190"/>
      <c r="L193" s="190"/>
      <c r="M193" s="190"/>
      <c r="N193" s="190"/>
      <c r="O193" s="189"/>
    </row>
    <row r="194" spans="1:15" s="188" customFormat="1" ht="24" hidden="1" customHeight="1" outlineLevel="1" thickBot="1" x14ac:dyDescent="0.3">
      <c r="A194" s="152"/>
      <c r="B194" s="225"/>
      <c r="C194" s="225"/>
      <c r="D194" s="224"/>
      <c r="E194" s="225"/>
      <c r="F194" s="224"/>
      <c r="G194" s="224"/>
      <c r="H194" s="224"/>
      <c r="I194" s="224"/>
      <c r="J194" s="189"/>
      <c r="K194" s="190"/>
      <c r="L194" s="190"/>
      <c r="M194" s="190"/>
      <c r="N194" s="190"/>
      <c r="O194" s="189"/>
    </row>
    <row r="195" spans="1:15" s="210" customFormat="1" ht="36" hidden="1" customHeight="1" outlineLevel="2" x14ac:dyDescent="0.25">
      <c r="A195" s="111"/>
      <c r="B195" s="110">
        <v>1</v>
      </c>
      <c r="C195" s="58" t="s">
        <v>43</v>
      </c>
      <c r="D195" s="57" t="s">
        <v>26</v>
      </c>
      <c r="E195" s="109">
        <v>12208.6</v>
      </c>
      <c r="F195" s="55">
        <v>37.200000000000003</v>
      </c>
      <c r="G195" s="84">
        <f t="shared" ref="G195:G202" si="15">F195*E195</f>
        <v>454159.92000000004</v>
      </c>
      <c r="H195" s="83">
        <f t="shared" ref="H195:H202" si="16">1.179*G195</f>
        <v>535454.5456800001</v>
      </c>
      <c r="I195" s="54">
        <f t="shared" ref="I195:I202" si="17">H195*1.18</f>
        <v>631836.36390240013</v>
      </c>
      <c r="K195" s="211"/>
      <c r="L195" s="211"/>
      <c r="M195" s="211"/>
      <c r="N195" s="211"/>
    </row>
    <row r="196" spans="1:15" s="210" customFormat="1" ht="36" hidden="1" customHeight="1" outlineLevel="2" x14ac:dyDescent="0.25">
      <c r="A196" s="124"/>
      <c r="B196" s="123">
        <v>9</v>
      </c>
      <c r="C196" s="80" t="s">
        <v>43</v>
      </c>
      <c r="D196" s="122" t="s">
        <v>26</v>
      </c>
      <c r="E196" s="121">
        <v>267.97000000000003</v>
      </c>
      <c r="F196" s="120">
        <v>37.200000000000003</v>
      </c>
      <c r="G196" s="49">
        <f t="shared" si="15"/>
        <v>9968.4840000000022</v>
      </c>
      <c r="H196" s="48">
        <f t="shared" si="16"/>
        <v>11752.842636000003</v>
      </c>
      <c r="I196" s="78">
        <f t="shared" si="17"/>
        <v>13868.354310480003</v>
      </c>
      <c r="K196" s="211"/>
      <c r="L196" s="211"/>
      <c r="M196" s="211"/>
      <c r="N196" s="211"/>
    </row>
    <row r="197" spans="1:15" s="210" customFormat="1" ht="36" hidden="1" customHeight="1" outlineLevel="2" x14ac:dyDescent="0.25">
      <c r="A197" s="124"/>
      <c r="B197" s="123">
        <v>12</v>
      </c>
      <c r="C197" s="80" t="s">
        <v>43</v>
      </c>
      <c r="D197" s="122" t="s">
        <v>26</v>
      </c>
      <c r="E197" s="121">
        <v>294.56</v>
      </c>
      <c r="F197" s="120">
        <v>37.200000000000003</v>
      </c>
      <c r="G197" s="49">
        <f t="shared" si="15"/>
        <v>10957.632000000001</v>
      </c>
      <c r="H197" s="48">
        <f t="shared" si="16"/>
        <v>12919.048128000002</v>
      </c>
      <c r="I197" s="78">
        <f t="shared" si="17"/>
        <v>15244.476791040002</v>
      </c>
      <c r="K197" s="211"/>
      <c r="L197" s="211"/>
      <c r="M197" s="211"/>
      <c r="N197" s="211"/>
    </row>
    <row r="198" spans="1:15" s="210" customFormat="1" ht="36" hidden="1" customHeight="1" outlineLevel="2" x14ac:dyDescent="0.25">
      <c r="A198" s="124"/>
      <c r="B198" s="123">
        <v>15</v>
      </c>
      <c r="C198" s="80" t="s">
        <v>43</v>
      </c>
      <c r="D198" s="122" t="s">
        <v>26</v>
      </c>
      <c r="E198" s="121">
        <v>383.41800000000012</v>
      </c>
      <c r="F198" s="120">
        <v>37.200000000000003</v>
      </c>
      <c r="G198" s="49">
        <f t="shared" si="15"/>
        <v>14263.149600000006</v>
      </c>
      <c r="H198" s="48">
        <f t="shared" si="16"/>
        <v>16816.253378400008</v>
      </c>
      <c r="I198" s="78">
        <f t="shared" si="17"/>
        <v>19843.178986512008</v>
      </c>
      <c r="K198" s="211"/>
      <c r="L198" s="211"/>
      <c r="M198" s="211"/>
      <c r="N198" s="211"/>
    </row>
    <row r="199" spans="1:15" s="210" customFormat="1" ht="36" hidden="1" customHeight="1" outlineLevel="2" x14ac:dyDescent="0.25">
      <c r="A199" s="124"/>
      <c r="B199" s="123">
        <v>16</v>
      </c>
      <c r="C199" s="80" t="s">
        <v>43</v>
      </c>
      <c r="D199" s="122" t="s">
        <v>26</v>
      </c>
      <c r="E199" s="121">
        <v>767.47000000000025</v>
      </c>
      <c r="F199" s="120">
        <v>37.200000000000003</v>
      </c>
      <c r="G199" s="49">
        <f t="shared" si="15"/>
        <v>28549.884000000013</v>
      </c>
      <c r="H199" s="48">
        <f t="shared" si="16"/>
        <v>33660.313236000016</v>
      </c>
      <c r="I199" s="78">
        <f t="shared" si="17"/>
        <v>39719.169618480017</v>
      </c>
      <c r="K199" s="211"/>
      <c r="L199" s="211"/>
      <c r="M199" s="211"/>
      <c r="N199" s="211"/>
    </row>
    <row r="200" spans="1:15" s="210" customFormat="1" ht="36" hidden="1" customHeight="1" outlineLevel="2" x14ac:dyDescent="0.25">
      <c r="A200" s="124"/>
      <c r="B200" s="123">
        <v>17</v>
      </c>
      <c r="C200" s="80" t="s">
        <v>43</v>
      </c>
      <c r="D200" s="122" t="s">
        <v>26</v>
      </c>
      <c r="E200" s="121">
        <v>148.86000000000001</v>
      </c>
      <c r="F200" s="120">
        <v>37.200000000000003</v>
      </c>
      <c r="G200" s="49">
        <f t="shared" si="15"/>
        <v>5537.5920000000006</v>
      </c>
      <c r="H200" s="48">
        <f t="shared" si="16"/>
        <v>6528.8209680000009</v>
      </c>
      <c r="I200" s="78">
        <f t="shared" si="17"/>
        <v>7704.0087422400011</v>
      </c>
      <c r="K200" s="211"/>
      <c r="L200" s="211"/>
      <c r="M200" s="211"/>
      <c r="N200" s="211"/>
    </row>
    <row r="201" spans="1:15" s="210" customFormat="1" ht="36" hidden="1" customHeight="1" outlineLevel="2" x14ac:dyDescent="0.25">
      <c r="A201" s="124"/>
      <c r="B201" s="123">
        <v>19</v>
      </c>
      <c r="C201" s="80" t="s">
        <v>43</v>
      </c>
      <c r="D201" s="122" t="s">
        <v>26</v>
      </c>
      <c r="E201" s="121">
        <v>532.48</v>
      </c>
      <c r="F201" s="120">
        <v>37.200000000000003</v>
      </c>
      <c r="G201" s="49">
        <f t="shared" si="15"/>
        <v>19808.256000000001</v>
      </c>
      <c r="H201" s="48">
        <f t="shared" si="16"/>
        <v>23353.933824000003</v>
      </c>
      <c r="I201" s="78">
        <f t="shared" si="17"/>
        <v>27557.641912320003</v>
      </c>
      <c r="K201" s="211"/>
      <c r="L201" s="211"/>
      <c r="M201" s="211"/>
      <c r="N201" s="211"/>
    </row>
    <row r="202" spans="1:15" s="210" customFormat="1" ht="36" hidden="1" customHeight="1" outlineLevel="2" x14ac:dyDescent="0.25">
      <c r="A202" s="124"/>
      <c r="B202" s="123">
        <v>25</v>
      </c>
      <c r="C202" s="80" t="s">
        <v>43</v>
      </c>
      <c r="D202" s="122" t="s">
        <v>26</v>
      </c>
      <c r="E202" s="121">
        <v>4190</v>
      </c>
      <c r="F202" s="120">
        <v>37.200000000000003</v>
      </c>
      <c r="G202" s="49">
        <f t="shared" si="15"/>
        <v>155868</v>
      </c>
      <c r="H202" s="48">
        <f t="shared" si="16"/>
        <v>183768.372</v>
      </c>
      <c r="I202" s="78">
        <f t="shared" si="17"/>
        <v>216846.67895999999</v>
      </c>
      <c r="K202" s="211"/>
      <c r="L202" s="211"/>
      <c r="M202" s="211"/>
      <c r="N202" s="211"/>
    </row>
    <row r="203" spans="1:15" s="210" customFormat="1" ht="36" hidden="1" customHeight="1" outlineLevel="2" x14ac:dyDescent="0.25">
      <c r="A203" s="114"/>
      <c r="B203" s="215"/>
      <c r="C203" s="8"/>
      <c r="D203" s="51"/>
      <c r="E203" s="214"/>
      <c r="F203" s="49"/>
      <c r="G203" s="42"/>
      <c r="H203" s="213"/>
      <c r="I203" s="212"/>
      <c r="K203" s="211"/>
      <c r="L203" s="211"/>
      <c r="M203" s="211"/>
      <c r="N203" s="211"/>
    </row>
    <row r="204" spans="1:15" s="188" customFormat="1" ht="35.1" hidden="1" customHeight="1" outlineLevel="1" thickBot="1" x14ac:dyDescent="0.3">
      <c r="A204" s="195"/>
      <c r="B204" s="193"/>
      <c r="C204" s="194" t="s">
        <v>67</v>
      </c>
      <c r="D204" s="193"/>
      <c r="E204" s="191">
        <f>SUM(E195:E203)</f>
        <v>18793.358</v>
      </c>
      <c r="F204" s="192"/>
      <c r="G204" s="191">
        <f>SUM(G195:G203)</f>
        <v>699112.91760000004</v>
      </c>
      <c r="H204" s="191">
        <f>SUM(H195:H203)</f>
        <v>824254.12985040003</v>
      </c>
      <c r="I204" s="191">
        <f>SUM(I195:I203)</f>
        <v>972619.87322347215</v>
      </c>
      <c r="J204" s="189"/>
      <c r="K204" s="190"/>
      <c r="L204" s="190"/>
      <c r="M204" s="190"/>
      <c r="N204" s="190"/>
      <c r="O204" s="189"/>
    </row>
    <row r="205" spans="1:15" s="188" customFormat="1" ht="24" hidden="1" customHeight="1" outlineLevel="1" thickBot="1" x14ac:dyDescent="0.3">
      <c r="A205" s="152"/>
      <c r="B205" s="225"/>
      <c r="C205" s="225"/>
      <c r="D205" s="224"/>
      <c r="E205" s="225"/>
      <c r="F205" s="224"/>
      <c r="G205" s="224"/>
      <c r="H205" s="224"/>
      <c r="I205" s="224"/>
      <c r="J205" s="189"/>
      <c r="K205" s="190"/>
      <c r="L205" s="190"/>
      <c r="M205" s="190"/>
      <c r="N205" s="190"/>
      <c r="O205" s="189"/>
    </row>
    <row r="206" spans="1:15" s="210" customFormat="1" ht="36" hidden="1" customHeight="1" outlineLevel="2" x14ac:dyDescent="0.25">
      <c r="A206" s="111"/>
      <c r="B206" s="110">
        <v>1</v>
      </c>
      <c r="C206" s="58" t="s">
        <v>28</v>
      </c>
      <c r="D206" s="57" t="s">
        <v>26</v>
      </c>
      <c r="E206" s="109">
        <v>11859.8</v>
      </c>
      <c r="F206" s="55">
        <v>152.05000000000001</v>
      </c>
      <c r="G206" s="84">
        <f>F206*E206</f>
        <v>1803282.59</v>
      </c>
      <c r="H206" s="83">
        <f>1.179*G206</f>
        <v>2126070.1736100004</v>
      </c>
      <c r="I206" s="54">
        <f>H206*1.18</f>
        <v>2508762.8048598003</v>
      </c>
      <c r="K206" s="211"/>
      <c r="L206" s="211"/>
      <c r="M206" s="211"/>
      <c r="N206" s="211"/>
    </row>
    <row r="207" spans="1:15" s="210" customFormat="1" ht="36" hidden="1" customHeight="1" outlineLevel="2" x14ac:dyDescent="0.25">
      <c r="A207" s="124"/>
      <c r="B207" s="123">
        <v>10</v>
      </c>
      <c r="C207" s="80" t="s">
        <v>28</v>
      </c>
      <c r="D207" s="122" t="s">
        <v>26</v>
      </c>
      <c r="E207" s="121">
        <v>270.63</v>
      </c>
      <c r="F207" s="120">
        <v>152.05000000000001</v>
      </c>
      <c r="G207" s="49">
        <f>F207*E207</f>
        <v>41149.291499999999</v>
      </c>
      <c r="H207" s="48">
        <f>1.179*G207</f>
        <v>48515.014678500003</v>
      </c>
      <c r="I207" s="78">
        <f>H207*1.18</f>
        <v>57247.717320629999</v>
      </c>
      <c r="K207" s="211"/>
      <c r="L207" s="211"/>
      <c r="M207" s="211"/>
      <c r="N207" s="211"/>
    </row>
    <row r="208" spans="1:15" s="210" customFormat="1" ht="36" hidden="1" customHeight="1" outlineLevel="2" x14ac:dyDescent="0.25">
      <c r="A208" s="124"/>
      <c r="B208" s="123">
        <v>13</v>
      </c>
      <c r="C208" s="80" t="s">
        <v>28</v>
      </c>
      <c r="D208" s="122" t="s">
        <v>26</v>
      </c>
      <c r="E208" s="121">
        <v>286.14</v>
      </c>
      <c r="F208" s="120">
        <v>152.05000000000001</v>
      </c>
      <c r="G208" s="49">
        <f>F208*E208</f>
        <v>43507.587</v>
      </c>
      <c r="H208" s="48">
        <f>1.179*G208</f>
        <v>51295.445073000003</v>
      </c>
      <c r="I208" s="78">
        <f>H208*1.18</f>
        <v>60528.625186140001</v>
      </c>
      <c r="K208" s="211"/>
      <c r="L208" s="211"/>
      <c r="M208" s="211"/>
      <c r="N208" s="211"/>
    </row>
    <row r="209" spans="1:15" s="210" customFormat="1" ht="36" hidden="1" customHeight="1" outlineLevel="2" x14ac:dyDescent="0.25">
      <c r="A209" s="124"/>
      <c r="B209" s="123">
        <v>20</v>
      </c>
      <c r="C209" s="80" t="s">
        <v>28</v>
      </c>
      <c r="D209" s="122" t="s">
        <v>26</v>
      </c>
      <c r="E209" s="121">
        <v>522.24</v>
      </c>
      <c r="F209" s="120">
        <v>152.05000000000001</v>
      </c>
      <c r="G209" s="49">
        <f>F209*E209</f>
        <v>79406.592000000004</v>
      </c>
      <c r="H209" s="48">
        <f>1.179*G209</f>
        <v>93620.371968000007</v>
      </c>
      <c r="I209" s="78">
        <f>H209*1.18</f>
        <v>110472.03892224</v>
      </c>
      <c r="K209" s="211"/>
      <c r="L209" s="211"/>
      <c r="M209" s="211"/>
      <c r="N209" s="211"/>
    </row>
    <row r="210" spans="1:15" s="210" customFormat="1" ht="36" hidden="1" customHeight="1" outlineLevel="2" x14ac:dyDescent="0.25">
      <c r="A210" s="124"/>
      <c r="B210" s="123">
        <v>26</v>
      </c>
      <c r="C210" s="80" t="s">
        <v>28</v>
      </c>
      <c r="D210" s="122" t="s">
        <v>26</v>
      </c>
      <c r="E210" s="121">
        <v>3900</v>
      </c>
      <c r="F210" s="120">
        <v>152.05000000000001</v>
      </c>
      <c r="G210" s="49">
        <f>F210*E210</f>
        <v>592995</v>
      </c>
      <c r="H210" s="48">
        <f>1.179*G210</f>
        <v>699141.10499999998</v>
      </c>
      <c r="I210" s="78">
        <f>H210*1.18</f>
        <v>824986.50389999989</v>
      </c>
      <c r="K210" s="211"/>
      <c r="L210" s="211"/>
      <c r="M210" s="211"/>
      <c r="N210" s="211"/>
    </row>
    <row r="211" spans="1:15" s="210" customFormat="1" ht="36" hidden="1" customHeight="1" outlineLevel="2" x14ac:dyDescent="0.25">
      <c r="A211" s="114"/>
      <c r="B211" s="215"/>
      <c r="C211" s="8"/>
      <c r="D211" s="51"/>
      <c r="E211" s="214"/>
      <c r="F211" s="49"/>
      <c r="G211" s="42"/>
      <c r="H211" s="213"/>
      <c r="I211" s="212"/>
      <c r="K211" s="211"/>
      <c r="L211" s="211"/>
      <c r="M211" s="211"/>
      <c r="N211" s="211"/>
    </row>
    <row r="212" spans="1:15" s="188" customFormat="1" ht="35.1" hidden="1" customHeight="1" outlineLevel="1" thickBot="1" x14ac:dyDescent="0.3">
      <c r="A212" s="195"/>
      <c r="B212" s="193"/>
      <c r="C212" s="194" t="s">
        <v>67</v>
      </c>
      <c r="D212" s="193"/>
      <c r="E212" s="191">
        <f>SUM(E206:E211)</f>
        <v>16838.809999999998</v>
      </c>
      <c r="F212" s="192"/>
      <c r="G212" s="191">
        <f>SUM(G206:G211)</f>
        <v>2560341.0605000001</v>
      </c>
      <c r="H212" s="191">
        <f>SUM(H206:H211)</f>
        <v>3018642.1103295009</v>
      </c>
      <c r="I212" s="191">
        <f>SUM(I206:I211)</f>
        <v>3561997.6901888102</v>
      </c>
      <c r="J212" s="189"/>
      <c r="K212" s="190"/>
      <c r="L212" s="190"/>
      <c r="M212" s="190"/>
      <c r="N212" s="190"/>
      <c r="O212" s="189"/>
    </row>
    <row r="213" spans="1:15" s="188" customFormat="1" ht="24" hidden="1" customHeight="1" outlineLevel="1" thickBot="1" x14ac:dyDescent="0.3">
      <c r="A213" s="152"/>
      <c r="B213" s="225"/>
      <c r="C213" s="225"/>
      <c r="D213" s="224"/>
      <c r="E213" s="225"/>
      <c r="F213" s="224"/>
      <c r="G213" s="224"/>
      <c r="H213" s="224"/>
      <c r="I213" s="224"/>
      <c r="J213" s="189"/>
      <c r="K213" s="190"/>
      <c r="L213" s="190"/>
      <c r="M213" s="190"/>
      <c r="N213" s="190"/>
      <c r="O213" s="189"/>
    </row>
    <row r="214" spans="1:15" s="216" customFormat="1" ht="36" hidden="1" customHeight="1" outlineLevel="2" x14ac:dyDescent="0.25">
      <c r="A214" s="139"/>
      <c r="B214" s="138">
        <v>1</v>
      </c>
      <c r="C214" s="70" t="s">
        <v>30</v>
      </c>
      <c r="D214" s="137" t="s">
        <v>10</v>
      </c>
      <c r="E214" s="136">
        <v>0.1067</v>
      </c>
      <c r="F214" s="135">
        <v>40678.57</v>
      </c>
      <c r="G214" s="34">
        <f>F214*E214</f>
        <v>4340.4034190000002</v>
      </c>
      <c r="H214" s="33">
        <f>1.179*G214</f>
        <v>5117.3356310010004</v>
      </c>
      <c r="I214" s="69">
        <f>H214*1.18</f>
        <v>6038.4560445811803</v>
      </c>
      <c r="K214" s="217"/>
      <c r="L214" s="217"/>
      <c r="M214" s="217"/>
      <c r="N214" s="217"/>
    </row>
    <row r="215" spans="1:15" s="216" customFormat="1" ht="36" hidden="1" customHeight="1" outlineLevel="2" x14ac:dyDescent="0.25">
      <c r="A215" s="134"/>
      <c r="B215" s="133">
        <v>11</v>
      </c>
      <c r="C215" s="97" t="s">
        <v>30</v>
      </c>
      <c r="D215" s="132" t="s">
        <v>10</v>
      </c>
      <c r="E215" s="131">
        <v>4.5999999999999999E-3</v>
      </c>
      <c r="F215" s="130">
        <v>40678.57</v>
      </c>
      <c r="G215" s="94">
        <f>F215*E215</f>
        <v>187.121422</v>
      </c>
      <c r="H215" s="93">
        <f>1.179*G215</f>
        <v>220.61615653800001</v>
      </c>
      <c r="I215" s="92">
        <f>H215*1.18</f>
        <v>260.32706471483999</v>
      </c>
      <c r="K215" s="217"/>
      <c r="L215" s="217"/>
      <c r="M215" s="217"/>
      <c r="N215" s="217"/>
    </row>
    <row r="216" spans="1:15" s="216" customFormat="1" ht="36" hidden="1" customHeight="1" outlineLevel="2" x14ac:dyDescent="0.25">
      <c r="A216" s="134"/>
      <c r="B216" s="133">
        <v>14</v>
      </c>
      <c r="C216" s="97" t="s">
        <v>30</v>
      </c>
      <c r="D216" s="132" t="s">
        <v>10</v>
      </c>
      <c r="E216" s="131">
        <v>4.3E-3</v>
      </c>
      <c r="F216" s="130">
        <v>40678.57</v>
      </c>
      <c r="G216" s="94">
        <f>F216*E216</f>
        <v>174.91785099999998</v>
      </c>
      <c r="H216" s="93">
        <f>1.179*G216</f>
        <v>206.228146329</v>
      </c>
      <c r="I216" s="92">
        <f>H216*1.18</f>
        <v>243.34921266821999</v>
      </c>
      <c r="K216" s="217"/>
      <c r="L216" s="217"/>
      <c r="M216" s="217"/>
      <c r="N216" s="217"/>
    </row>
    <row r="217" spans="1:15" s="216" customFormat="1" ht="36" hidden="1" customHeight="1" outlineLevel="2" x14ac:dyDescent="0.25">
      <c r="A217" s="134"/>
      <c r="B217" s="133">
        <v>21</v>
      </c>
      <c r="C217" s="97" t="s">
        <v>30</v>
      </c>
      <c r="D217" s="132" t="s">
        <v>10</v>
      </c>
      <c r="E217" s="131">
        <v>5.1999999999999998E-3</v>
      </c>
      <c r="F217" s="130">
        <v>40678.57</v>
      </c>
      <c r="G217" s="94">
        <f>F217*E217</f>
        <v>211.52856399999999</v>
      </c>
      <c r="H217" s="93">
        <f>1.179*G217</f>
        <v>249.39217695599999</v>
      </c>
      <c r="I217" s="92">
        <f>H217*1.18</f>
        <v>294.28276880807999</v>
      </c>
      <c r="K217" s="217"/>
      <c r="L217" s="217"/>
      <c r="M217" s="217"/>
      <c r="N217" s="217"/>
    </row>
    <row r="218" spans="1:15" s="216" customFormat="1" ht="36" hidden="1" customHeight="1" outlineLevel="2" x14ac:dyDescent="0.25">
      <c r="A218" s="134"/>
      <c r="B218" s="133">
        <v>27</v>
      </c>
      <c r="C218" s="97" t="s">
        <v>30</v>
      </c>
      <c r="D218" s="132" t="s">
        <v>10</v>
      </c>
      <c r="E218" s="131">
        <v>2.2499999999999999E-2</v>
      </c>
      <c r="F218" s="130">
        <v>40678.57</v>
      </c>
      <c r="G218" s="94">
        <f>F218*E218</f>
        <v>915.26782500000002</v>
      </c>
      <c r="H218" s="93">
        <f>1.179*G218</f>
        <v>1079.100765675</v>
      </c>
      <c r="I218" s="92">
        <f>H218*1.18</f>
        <v>1273.3389034965001</v>
      </c>
      <c r="K218" s="217"/>
      <c r="L218" s="217"/>
      <c r="M218" s="217"/>
      <c r="N218" s="217"/>
    </row>
    <row r="219" spans="1:15" s="216" customFormat="1" ht="36" hidden="1" customHeight="1" outlineLevel="2" x14ac:dyDescent="0.25">
      <c r="A219" s="223"/>
      <c r="B219" s="222"/>
      <c r="C219" s="221"/>
      <c r="D219" s="96"/>
      <c r="E219" s="220"/>
      <c r="F219" s="94"/>
      <c r="G219" s="63"/>
      <c r="H219" s="219"/>
      <c r="I219" s="218"/>
      <c r="K219" s="217"/>
      <c r="L219" s="217"/>
      <c r="M219" s="217"/>
      <c r="N219" s="217"/>
    </row>
    <row r="220" spans="1:15" s="188" customFormat="1" ht="35.1" hidden="1" customHeight="1" outlineLevel="1" thickBot="1" x14ac:dyDescent="0.3">
      <c r="A220" s="195"/>
      <c r="B220" s="193"/>
      <c r="C220" s="194" t="s">
        <v>67</v>
      </c>
      <c r="D220" s="193"/>
      <c r="E220" s="191">
        <f>SUM(E214:E219)</f>
        <v>0.14330000000000001</v>
      </c>
      <c r="F220" s="192"/>
      <c r="G220" s="191">
        <f>SUM(G214:G219)</f>
        <v>5829.2390810000006</v>
      </c>
      <c r="H220" s="191">
        <f>SUM(H214:H219)</f>
        <v>6872.6728764990003</v>
      </c>
      <c r="I220" s="191">
        <f>SUM(I214:I219)</f>
        <v>8109.7539942688209</v>
      </c>
      <c r="J220" s="189"/>
      <c r="K220" s="190"/>
      <c r="L220" s="190"/>
      <c r="M220" s="190"/>
      <c r="N220" s="190"/>
      <c r="O220" s="189"/>
    </row>
    <row r="221" spans="1:15" s="5" customFormat="1" ht="15" hidden="1" customHeight="1" outlineLevel="1" x14ac:dyDescent="0.25">
      <c r="D221" s="6"/>
      <c r="F221" s="6"/>
      <c r="G221" s="6"/>
      <c r="H221" s="6"/>
      <c r="I221" s="6"/>
      <c r="K221" s="6"/>
      <c r="L221" s="6"/>
      <c r="M221" s="6"/>
      <c r="N221" s="6"/>
    </row>
    <row r="222" spans="1:15" s="177" customFormat="1" ht="35.1" hidden="1" customHeight="1" outlineLevel="1" collapsed="1" thickBot="1" x14ac:dyDescent="0.3">
      <c r="A222" s="184"/>
      <c r="B222" s="182"/>
      <c r="C222" s="183" t="s">
        <v>2</v>
      </c>
      <c r="D222" s="182"/>
      <c r="E222" s="180">
        <f>E193+E204+E212+E220</f>
        <v>339546.69230000005</v>
      </c>
      <c r="F222" s="181"/>
      <c r="G222" s="180">
        <f>G193+G204+G212+G220</f>
        <v>41529294.632341012</v>
      </c>
      <c r="H222" s="180">
        <f>H193+H204+H212+H220</f>
        <v>48963038.371530049</v>
      </c>
      <c r="I222" s="180">
        <f>I193+I204+I212+I220</f>
        <v>57776385.27840545</v>
      </c>
      <c r="J222" s="178"/>
      <c r="K222" s="179"/>
      <c r="L222" s="179"/>
      <c r="M222" s="179"/>
      <c r="N222" s="179"/>
      <c r="O222" s="178"/>
    </row>
    <row r="223" spans="1:15" s="5" customFormat="1" ht="15" hidden="1" customHeight="1" outlineLevel="1" x14ac:dyDescent="0.25">
      <c r="D223" s="6"/>
      <c r="F223" s="6"/>
      <c r="G223" s="6"/>
      <c r="H223" s="6"/>
      <c r="I223" s="6"/>
      <c r="K223" s="6"/>
      <c r="L223" s="6"/>
      <c r="M223" s="6"/>
      <c r="N223" s="6"/>
    </row>
    <row r="224" spans="1:15" s="198" customFormat="1" ht="30" hidden="1" customHeight="1" outlineLevel="1" x14ac:dyDescent="0.25">
      <c r="A224" s="199"/>
      <c r="B224" s="199">
        <v>9</v>
      </c>
      <c r="C224" s="200" t="s">
        <v>81</v>
      </c>
      <c r="D224" s="199"/>
      <c r="E224" s="199"/>
      <c r="F224" s="199"/>
      <c r="G224" s="199"/>
      <c r="H224" s="199"/>
      <c r="I224" s="199"/>
    </row>
    <row r="225" spans="1:15" s="5" customFormat="1" ht="15" hidden="1" customHeight="1" outlineLevel="1" x14ac:dyDescent="0.25">
      <c r="D225" s="6"/>
      <c r="F225" s="6"/>
      <c r="G225" s="6"/>
      <c r="H225" s="6"/>
      <c r="I225" s="6"/>
      <c r="K225" s="6"/>
      <c r="L225" s="6"/>
      <c r="M225" s="6"/>
      <c r="N225" s="6"/>
    </row>
    <row r="226" spans="1:15" s="196" customFormat="1" ht="36.75" hidden="1" customHeight="1" outlineLevel="2" x14ac:dyDescent="0.25">
      <c r="A226" s="60"/>
      <c r="B226" s="87">
        <v>4</v>
      </c>
      <c r="C226" s="58" t="s">
        <v>35</v>
      </c>
      <c r="D226" s="86" t="s">
        <v>6</v>
      </c>
      <c r="E226" s="88">
        <v>2920</v>
      </c>
      <c r="F226" s="84">
        <v>133.06</v>
      </c>
      <c r="G226" s="84">
        <f>F226*E226</f>
        <v>388535.2</v>
      </c>
      <c r="H226" s="83">
        <f>1.179*G226</f>
        <v>458083.00080000004</v>
      </c>
      <c r="I226" s="54">
        <f>H226*1.18</f>
        <v>540537.94094400003</v>
      </c>
      <c r="K226" s="197"/>
      <c r="L226" s="197"/>
      <c r="M226" s="197"/>
      <c r="N226" s="197"/>
    </row>
    <row r="227" spans="1:15" s="210" customFormat="1" ht="47.25" hidden="1" customHeight="1" outlineLevel="2" x14ac:dyDescent="0.25">
      <c r="A227" s="114"/>
      <c r="B227" s="215"/>
      <c r="C227" s="8"/>
      <c r="D227" s="51"/>
      <c r="E227" s="214"/>
      <c r="F227" s="49"/>
      <c r="G227" s="42"/>
      <c r="H227" s="213"/>
      <c r="I227" s="212"/>
      <c r="K227" s="211"/>
      <c r="L227" s="211"/>
      <c r="M227" s="211"/>
      <c r="N227" s="211"/>
    </row>
    <row r="228" spans="1:15" s="188" customFormat="1" ht="35.1" hidden="1" customHeight="1" outlineLevel="1" thickBot="1" x14ac:dyDescent="0.3">
      <c r="A228" s="195"/>
      <c r="B228" s="193"/>
      <c r="C228" s="194" t="s">
        <v>67</v>
      </c>
      <c r="D228" s="193"/>
      <c r="E228" s="191">
        <f>SUM(E226:E227)</f>
        <v>2920</v>
      </c>
      <c r="F228" s="192"/>
      <c r="G228" s="191">
        <f>SUM(G226:G227)</f>
        <v>388535.2</v>
      </c>
      <c r="H228" s="191">
        <f>SUM(H226:H227)</f>
        <v>458083.00080000004</v>
      </c>
      <c r="I228" s="191">
        <f>SUM(I226:I227)</f>
        <v>540537.94094400003</v>
      </c>
      <c r="J228" s="189"/>
      <c r="K228" s="190"/>
      <c r="L228" s="190"/>
      <c r="M228" s="190"/>
      <c r="N228" s="190"/>
      <c r="O228" s="189"/>
    </row>
    <row r="229" spans="1:15" s="204" customFormat="1" ht="18" hidden="1" customHeight="1" outlineLevel="1" x14ac:dyDescent="0.25">
      <c r="A229" s="209"/>
      <c r="B229" s="209"/>
      <c r="C229" s="209"/>
      <c r="D229" s="209"/>
      <c r="E229" s="207"/>
      <c r="F229" s="208"/>
      <c r="G229" s="207"/>
      <c r="H229" s="207"/>
      <c r="I229" s="207"/>
      <c r="J229" s="205"/>
      <c r="K229" s="206"/>
      <c r="L229" s="206"/>
      <c r="M229" s="206"/>
      <c r="N229" s="206"/>
      <c r="O229" s="205"/>
    </row>
    <row r="230" spans="1:15" s="177" customFormat="1" ht="35.1" hidden="1" customHeight="1" outlineLevel="1" collapsed="1" thickBot="1" x14ac:dyDescent="0.3">
      <c r="A230" s="184"/>
      <c r="B230" s="182"/>
      <c r="C230" s="183" t="s">
        <v>2</v>
      </c>
      <c r="D230" s="182"/>
      <c r="E230" s="180">
        <f>E228</f>
        <v>2920</v>
      </c>
      <c r="F230" s="181"/>
      <c r="G230" s="180">
        <f>G228</f>
        <v>388535.2</v>
      </c>
      <c r="H230" s="180">
        <f>H228</f>
        <v>458083.00080000004</v>
      </c>
      <c r="I230" s="180">
        <f>I228</f>
        <v>540537.94094400003</v>
      </c>
      <c r="J230" s="178"/>
      <c r="K230" s="179"/>
      <c r="L230" s="179"/>
      <c r="M230" s="179"/>
      <c r="N230" s="179"/>
      <c r="O230" s="178"/>
    </row>
    <row r="231" spans="1:15" s="5" customFormat="1" ht="15" hidden="1" customHeight="1" outlineLevel="1" x14ac:dyDescent="0.25">
      <c r="D231" s="6"/>
      <c r="F231" s="6"/>
      <c r="G231" s="6"/>
      <c r="H231" s="6"/>
      <c r="I231" s="6"/>
      <c r="K231" s="6"/>
      <c r="L231" s="6"/>
      <c r="M231" s="6"/>
      <c r="N231" s="6"/>
    </row>
    <row r="232" spans="1:15" s="198" customFormat="1" ht="30" hidden="1" customHeight="1" outlineLevel="1" x14ac:dyDescent="0.25">
      <c r="A232" s="199"/>
      <c r="B232" s="199">
        <v>10</v>
      </c>
      <c r="C232" s="200" t="s">
        <v>80</v>
      </c>
      <c r="D232" s="199"/>
      <c r="E232" s="199"/>
      <c r="F232" s="199"/>
      <c r="G232" s="199"/>
      <c r="H232" s="199"/>
      <c r="I232" s="199"/>
    </row>
    <row r="233" spans="1:15" s="5" customFormat="1" ht="15" hidden="1" customHeight="1" outlineLevel="1" x14ac:dyDescent="0.25">
      <c r="D233" s="6"/>
      <c r="F233" s="6"/>
      <c r="G233" s="6"/>
      <c r="H233" s="6"/>
      <c r="I233" s="6"/>
      <c r="K233" s="6"/>
      <c r="L233" s="6"/>
      <c r="M233" s="6"/>
      <c r="N233" s="6"/>
    </row>
    <row r="234" spans="1:15" s="196" customFormat="1" ht="36.75" hidden="1" customHeight="1" outlineLevel="2" x14ac:dyDescent="0.25">
      <c r="A234" s="60"/>
      <c r="B234" s="87">
        <v>4</v>
      </c>
      <c r="C234" s="58" t="s">
        <v>35</v>
      </c>
      <c r="D234" s="86" t="s">
        <v>6</v>
      </c>
      <c r="E234" s="88">
        <v>3973.34</v>
      </c>
      <c r="F234" s="84">
        <v>133.06</v>
      </c>
      <c r="G234" s="84">
        <f>F234*E234</f>
        <v>528692.62040000001</v>
      </c>
      <c r="H234" s="83">
        <f>1.179*G234</f>
        <v>623328.59945159999</v>
      </c>
      <c r="I234" s="54">
        <f>H234*1.18</f>
        <v>735527.74735288799</v>
      </c>
      <c r="K234" s="197"/>
      <c r="L234" s="197"/>
      <c r="M234" s="197"/>
      <c r="N234" s="197"/>
    </row>
    <row r="235" spans="1:15" s="210" customFormat="1" ht="47.25" hidden="1" customHeight="1" outlineLevel="2" x14ac:dyDescent="0.25">
      <c r="A235" s="114"/>
      <c r="B235" s="215"/>
      <c r="C235" s="8"/>
      <c r="D235" s="51"/>
      <c r="E235" s="214"/>
      <c r="F235" s="49"/>
      <c r="G235" s="42"/>
      <c r="H235" s="213"/>
      <c r="I235" s="212"/>
      <c r="K235" s="211"/>
      <c r="L235" s="211"/>
      <c r="M235" s="211"/>
      <c r="N235" s="211"/>
    </row>
    <row r="236" spans="1:15" s="188" customFormat="1" ht="34.5" hidden="1" customHeight="1" outlineLevel="1" thickBot="1" x14ac:dyDescent="0.3">
      <c r="A236" s="195"/>
      <c r="B236" s="193"/>
      <c r="C236" s="194" t="s">
        <v>67</v>
      </c>
      <c r="D236" s="193"/>
      <c r="E236" s="191">
        <f>SUM(E234:E235)</f>
        <v>3973.34</v>
      </c>
      <c r="F236" s="192"/>
      <c r="G236" s="191">
        <f>SUM(G234:G235)</f>
        <v>528692.62040000001</v>
      </c>
      <c r="H236" s="191">
        <f>SUM(H234:H235)</f>
        <v>623328.59945159999</v>
      </c>
      <c r="I236" s="191">
        <f>SUM(I234:I235)</f>
        <v>735527.74735288799</v>
      </c>
      <c r="J236" s="189"/>
      <c r="K236" s="190"/>
      <c r="L236" s="190"/>
      <c r="M236" s="190"/>
      <c r="N236" s="190"/>
      <c r="O236" s="189"/>
    </row>
    <row r="237" spans="1:15" s="204" customFormat="1" ht="18" hidden="1" customHeight="1" outlineLevel="1" x14ac:dyDescent="0.25">
      <c r="A237" s="209"/>
      <c r="B237" s="209"/>
      <c r="C237" s="209"/>
      <c r="D237" s="209"/>
      <c r="E237" s="207"/>
      <c r="F237" s="208"/>
      <c r="G237" s="207"/>
      <c r="H237" s="207"/>
      <c r="I237" s="207"/>
      <c r="J237" s="205"/>
      <c r="K237" s="206"/>
      <c r="L237" s="206"/>
      <c r="M237" s="206"/>
      <c r="N237" s="206"/>
      <c r="O237" s="205"/>
    </row>
    <row r="238" spans="1:15" s="177" customFormat="1" ht="35.1" hidden="1" customHeight="1" outlineLevel="1" collapsed="1" thickBot="1" x14ac:dyDescent="0.3">
      <c r="A238" s="184"/>
      <c r="B238" s="182"/>
      <c r="C238" s="183" t="s">
        <v>2</v>
      </c>
      <c r="D238" s="182"/>
      <c r="E238" s="180">
        <f>E236</f>
        <v>3973.34</v>
      </c>
      <c r="F238" s="181"/>
      <c r="G238" s="180">
        <f>G236</f>
        <v>528692.62040000001</v>
      </c>
      <c r="H238" s="180">
        <f>H236</f>
        <v>623328.59945159999</v>
      </c>
      <c r="I238" s="180">
        <f>I236</f>
        <v>735527.74735288799</v>
      </c>
      <c r="J238" s="178"/>
      <c r="K238" s="179"/>
      <c r="L238" s="179"/>
      <c r="M238" s="179"/>
      <c r="N238" s="179"/>
      <c r="O238" s="178"/>
    </row>
    <row r="239" spans="1:15" s="5" customFormat="1" ht="15" hidden="1" customHeight="1" outlineLevel="1" x14ac:dyDescent="0.25">
      <c r="D239" s="6"/>
      <c r="F239" s="6"/>
      <c r="G239" s="6"/>
      <c r="H239" s="6"/>
      <c r="I239" s="6"/>
      <c r="K239" s="6"/>
      <c r="L239" s="6"/>
      <c r="M239" s="6"/>
      <c r="N239" s="6"/>
    </row>
    <row r="240" spans="1:15" s="198" customFormat="1" ht="30" hidden="1" customHeight="1" outlineLevel="1" x14ac:dyDescent="0.25">
      <c r="A240" s="199"/>
      <c r="B240" s="199">
        <v>11</v>
      </c>
      <c r="C240" s="200" t="s">
        <v>79</v>
      </c>
      <c r="D240" s="199"/>
      <c r="E240" s="199"/>
      <c r="F240" s="199"/>
      <c r="G240" s="199"/>
      <c r="H240" s="199"/>
      <c r="I240" s="199"/>
    </row>
    <row r="241" spans="1:15" s="5" customFormat="1" ht="15" hidden="1" customHeight="1" outlineLevel="1" x14ac:dyDescent="0.25">
      <c r="D241" s="6"/>
      <c r="F241" s="6"/>
      <c r="G241" s="6"/>
      <c r="H241" s="6"/>
      <c r="I241" s="6"/>
      <c r="K241" s="6"/>
      <c r="L241" s="6"/>
      <c r="M241" s="6"/>
      <c r="N241" s="6"/>
    </row>
    <row r="242" spans="1:15" s="196" customFormat="1" ht="36.75" hidden="1" customHeight="1" outlineLevel="2" x14ac:dyDescent="0.25">
      <c r="A242" s="60"/>
      <c r="B242" s="87">
        <v>35</v>
      </c>
      <c r="C242" s="58" t="s">
        <v>1</v>
      </c>
      <c r="D242" s="86" t="s">
        <v>6</v>
      </c>
      <c r="E242" s="88">
        <v>11</v>
      </c>
      <c r="F242" s="84">
        <v>1734.77</v>
      </c>
      <c r="G242" s="84">
        <f>F242*E242</f>
        <v>19082.47</v>
      </c>
      <c r="H242" s="83">
        <f>1.179*G242</f>
        <v>22498.232130000004</v>
      </c>
      <c r="I242" s="54">
        <f>H242*1.18</f>
        <v>26547.913913400003</v>
      </c>
      <c r="K242" s="197"/>
      <c r="L242" s="197"/>
      <c r="M242" s="197"/>
      <c r="N242" s="197"/>
    </row>
    <row r="243" spans="1:15" s="210" customFormat="1" ht="47.25" hidden="1" customHeight="1" outlineLevel="2" x14ac:dyDescent="0.25">
      <c r="A243" s="114"/>
      <c r="B243" s="215"/>
      <c r="C243" s="8"/>
      <c r="D243" s="51"/>
      <c r="E243" s="214"/>
      <c r="F243" s="49"/>
      <c r="G243" s="42"/>
      <c r="H243" s="213"/>
      <c r="I243" s="212"/>
      <c r="K243" s="211"/>
      <c r="L243" s="211"/>
      <c r="M243" s="211"/>
      <c r="N243" s="211"/>
    </row>
    <row r="244" spans="1:15" s="188" customFormat="1" ht="35.1" hidden="1" customHeight="1" outlineLevel="1" thickBot="1" x14ac:dyDescent="0.3">
      <c r="A244" s="195"/>
      <c r="B244" s="193"/>
      <c r="C244" s="194" t="s">
        <v>67</v>
      </c>
      <c r="D244" s="193"/>
      <c r="E244" s="191">
        <f>SUM(E242:E243)</f>
        <v>11</v>
      </c>
      <c r="F244" s="192"/>
      <c r="G244" s="191">
        <f>SUM(G242:G243)</f>
        <v>19082.47</v>
      </c>
      <c r="H244" s="191">
        <f>SUM(H242:H243)</f>
        <v>22498.232130000004</v>
      </c>
      <c r="I244" s="191">
        <f>SUM(I242:I243)</f>
        <v>26547.913913400003</v>
      </c>
      <c r="J244" s="189"/>
      <c r="K244" s="190"/>
      <c r="L244" s="190"/>
      <c r="M244" s="190"/>
      <c r="N244" s="190"/>
      <c r="O244" s="189"/>
    </row>
    <row r="245" spans="1:15" s="204" customFormat="1" ht="18" hidden="1" customHeight="1" outlineLevel="1" x14ac:dyDescent="0.25">
      <c r="A245" s="209"/>
      <c r="B245" s="209"/>
      <c r="C245" s="209"/>
      <c r="D245" s="209"/>
      <c r="E245" s="207"/>
      <c r="F245" s="208"/>
      <c r="G245" s="207"/>
      <c r="H245" s="207"/>
      <c r="I245" s="207"/>
      <c r="J245" s="205"/>
      <c r="K245" s="206"/>
      <c r="L245" s="206"/>
      <c r="M245" s="206"/>
      <c r="N245" s="206"/>
      <c r="O245" s="205"/>
    </row>
    <row r="246" spans="1:15" s="177" customFormat="1" ht="35.1" hidden="1" customHeight="1" outlineLevel="1" collapsed="1" thickBot="1" x14ac:dyDescent="0.3">
      <c r="A246" s="184"/>
      <c r="B246" s="182"/>
      <c r="C246" s="183" t="s">
        <v>2</v>
      </c>
      <c r="D246" s="182"/>
      <c r="E246" s="180">
        <f>E244</f>
        <v>11</v>
      </c>
      <c r="F246" s="181"/>
      <c r="G246" s="180">
        <f>G244</f>
        <v>19082.47</v>
      </c>
      <c r="H246" s="180">
        <f>H244</f>
        <v>22498.232130000004</v>
      </c>
      <c r="I246" s="180">
        <f>I244</f>
        <v>26547.913913400003</v>
      </c>
      <c r="J246" s="178"/>
      <c r="K246" s="179"/>
      <c r="L246" s="179"/>
      <c r="M246" s="179"/>
      <c r="N246" s="179"/>
      <c r="O246" s="178"/>
    </row>
    <row r="247" spans="1:15" s="147" customFormat="1" ht="18.75" hidden="1" customHeight="1" outlineLevel="1" x14ac:dyDescent="0.25">
      <c r="A247" s="187"/>
      <c r="B247" s="185"/>
      <c r="C247" s="185"/>
      <c r="D247" s="186"/>
      <c r="E247" s="185"/>
      <c r="F247" s="185"/>
      <c r="G247" s="185"/>
      <c r="H247" s="185"/>
      <c r="I247" s="185"/>
    </row>
    <row r="248" spans="1:15" s="198" customFormat="1" ht="30" hidden="1" customHeight="1" outlineLevel="1" x14ac:dyDescent="0.25">
      <c r="A248" s="199"/>
      <c r="B248" s="199">
        <v>12</v>
      </c>
      <c r="C248" s="200" t="s">
        <v>78</v>
      </c>
      <c r="D248" s="199"/>
      <c r="E248" s="199"/>
      <c r="F248" s="199"/>
      <c r="G248" s="199"/>
      <c r="H248" s="199"/>
      <c r="I248" s="199"/>
    </row>
    <row r="249" spans="1:15" s="5" customFormat="1" ht="15" hidden="1" customHeight="1" outlineLevel="1" x14ac:dyDescent="0.25">
      <c r="D249" s="6"/>
      <c r="F249" s="6"/>
      <c r="G249" s="6"/>
      <c r="H249" s="6"/>
      <c r="I249" s="6"/>
      <c r="K249" s="6"/>
      <c r="L249" s="6"/>
      <c r="M249" s="6"/>
      <c r="N249" s="6"/>
    </row>
    <row r="250" spans="1:15" s="198" customFormat="1" ht="30" hidden="1" customHeight="1" outlineLevel="1" x14ac:dyDescent="0.25">
      <c r="A250" s="199"/>
      <c r="B250" s="199">
        <v>13</v>
      </c>
      <c r="C250" s="200" t="s">
        <v>77</v>
      </c>
      <c r="D250" s="199"/>
      <c r="E250" s="199"/>
      <c r="F250" s="199"/>
      <c r="G250" s="199"/>
      <c r="H250" s="199"/>
      <c r="I250" s="199"/>
    </row>
    <row r="251" spans="1:15" s="5" customFormat="1" ht="15" hidden="1" customHeight="1" outlineLevel="1" x14ac:dyDescent="0.25">
      <c r="D251" s="6"/>
      <c r="F251" s="6"/>
      <c r="G251" s="6"/>
      <c r="H251" s="6"/>
      <c r="I251" s="6"/>
      <c r="K251" s="6"/>
      <c r="L251" s="6"/>
      <c r="M251" s="6"/>
      <c r="N251" s="6"/>
    </row>
    <row r="252" spans="1:15" s="196" customFormat="1" ht="36.75" hidden="1" customHeight="1" outlineLevel="2" x14ac:dyDescent="0.25">
      <c r="A252" s="60"/>
      <c r="B252" s="87">
        <v>1</v>
      </c>
      <c r="C252" s="58" t="s">
        <v>35</v>
      </c>
      <c r="D252" s="86" t="s">
        <v>6</v>
      </c>
      <c r="E252" s="88">
        <v>407.3</v>
      </c>
      <c r="F252" s="84">
        <v>133.06</v>
      </c>
      <c r="G252" s="84">
        <f>F252*E252</f>
        <v>54195.338000000003</v>
      </c>
      <c r="H252" s="83">
        <f>1.179*G252</f>
        <v>63896.30350200001</v>
      </c>
      <c r="I252" s="54">
        <f>H252*1.18</f>
        <v>75397.638132360007</v>
      </c>
      <c r="K252" s="197"/>
      <c r="L252" s="197"/>
      <c r="M252" s="197"/>
      <c r="N252" s="197"/>
    </row>
    <row r="253" spans="1:15" s="196" customFormat="1" ht="36.75" hidden="1" customHeight="1" outlineLevel="2" x14ac:dyDescent="0.25">
      <c r="A253" s="82"/>
      <c r="B253" s="81">
        <v>4</v>
      </c>
      <c r="C253" s="80" t="s">
        <v>35</v>
      </c>
      <c r="D253" s="51" t="s">
        <v>6</v>
      </c>
      <c r="E253" s="50">
        <v>615.20399999999995</v>
      </c>
      <c r="F253" s="49">
        <v>133.06</v>
      </c>
      <c r="G253" s="49">
        <f>F253*E253</f>
        <v>81859.044239999988</v>
      </c>
      <c r="H253" s="48">
        <f>1.179*G253</f>
        <v>96511.813158959994</v>
      </c>
      <c r="I253" s="78">
        <f>H253*1.18</f>
        <v>113883.93952757279</v>
      </c>
      <c r="K253" s="197"/>
      <c r="L253" s="197"/>
      <c r="M253" s="197"/>
      <c r="N253" s="197"/>
    </row>
    <row r="254" spans="1:15" s="188" customFormat="1" ht="35.1" hidden="1" customHeight="1" outlineLevel="1" thickBot="1" x14ac:dyDescent="0.3">
      <c r="A254" s="195"/>
      <c r="B254" s="193"/>
      <c r="C254" s="194" t="s">
        <v>67</v>
      </c>
      <c r="D254" s="193"/>
      <c r="E254" s="191">
        <f>SUM(E252:E253)</f>
        <v>1022.5039999999999</v>
      </c>
      <c r="F254" s="192"/>
      <c r="G254" s="191">
        <f>SUM(G252:G253)</f>
        <v>136054.38224000001</v>
      </c>
      <c r="H254" s="191">
        <f>SUM(H252:H253)</f>
        <v>160408.11666096002</v>
      </c>
      <c r="I254" s="191">
        <f>SUM(I252:I253)</f>
        <v>189281.57765993278</v>
      </c>
      <c r="J254" s="189"/>
      <c r="K254" s="190"/>
      <c r="L254" s="190"/>
      <c r="M254" s="190"/>
      <c r="N254" s="190"/>
      <c r="O254" s="189"/>
    </row>
    <row r="255" spans="1:15" s="5" customFormat="1" ht="15" hidden="1" customHeight="1" outlineLevel="1" x14ac:dyDescent="0.25">
      <c r="D255" s="6"/>
      <c r="F255" s="6"/>
      <c r="G255" s="6"/>
      <c r="H255" s="6"/>
      <c r="I255" s="6"/>
      <c r="K255" s="6"/>
      <c r="L255" s="6"/>
      <c r="M255" s="6"/>
      <c r="N255" s="6"/>
    </row>
    <row r="256" spans="1:15" s="196" customFormat="1" ht="36.75" hidden="1" customHeight="1" outlineLevel="2" x14ac:dyDescent="0.25">
      <c r="A256" s="60"/>
      <c r="B256" s="87">
        <v>19</v>
      </c>
      <c r="C256" s="58" t="s">
        <v>14</v>
      </c>
      <c r="D256" s="86" t="s">
        <v>6</v>
      </c>
      <c r="E256" s="88">
        <v>61</v>
      </c>
      <c r="F256" s="84">
        <v>4475.7700000000004</v>
      </c>
      <c r="G256" s="84">
        <f>F256*E256</f>
        <v>273021.97000000003</v>
      </c>
      <c r="H256" s="83">
        <f>1.179*G256</f>
        <v>321892.90263000003</v>
      </c>
      <c r="I256" s="54">
        <f>H256*1.18</f>
        <v>379833.62510340003</v>
      </c>
      <c r="K256" s="197"/>
      <c r="L256" s="197"/>
      <c r="M256" s="197"/>
      <c r="N256" s="197"/>
    </row>
    <row r="257" spans="1:15" s="188" customFormat="1" ht="35.1" hidden="1" customHeight="1" outlineLevel="1" thickBot="1" x14ac:dyDescent="0.3">
      <c r="A257" s="195"/>
      <c r="B257" s="193"/>
      <c r="C257" s="194" t="s">
        <v>67</v>
      </c>
      <c r="D257" s="193"/>
      <c r="E257" s="191">
        <f>SUM(E256:E256)</f>
        <v>61</v>
      </c>
      <c r="F257" s="192"/>
      <c r="G257" s="191">
        <f>SUM(G256:G256)</f>
        <v>273021.97000000003</v>
      </c>
      <c r="H257" s="191">
        <f>SUM(H256:H256)</f>
        <v>321892.90263000003</v>
      </c>
      <c r="I257" s="191">
        <f>SUM(I256:I256)</f>
        <v>379833.62510340003</v>
      </c>
      <c r="J257" s="189"/>
      <c r="K257" s="190"/>
      <c r="L257" s="190"/>
      <c r="M257" s="190"/>
      <c r="N257" s="190"/>
      <c r="O257" s="189"/>
    </row>
    <row r="258" spans="1:15" s="5" customFormat="1" ht="15" hidden="1" customHeight="1" outlineLevel="1" x14ac:dyDescent="0.25">
      <c r="D258" s="6"/>
      <c r="F258" s="6"/>
      <c r="G258" s="6"/>
      <c r="H258" s="6"/>
      <c r="I258" s="6"/>
      <c r="K258" s="6"/>
      <c r="L258" s="6"/>
      <c r="M258" s="6"/>
      <c r="N258" s="6"/>
    </row>
    <row r="259" spans="1:15" s="196" customFormat="1" ht="36.75" hidden="1" customHeight="1" outlineLevel="2" x14ac:dyDescent="0.25">
      <c r="A259" s="60"/>
      <c r="B259" s="87">
        <v>21</v>
      </c>
      <c r="C259" s="58" t="s">
        <v>22</v>
      </c>
      <c r="D259" s="86" t="s">
        <v>10</v>
      </c>
      <c r="E259" s="88">
        <v>10.552</v>
      </c>
      <c r="F259" s="84">
        <v>72432.210000000006</v>
      </c>
      <c r="G259" s="84">
        <f>F259*E259</f>
        <v>764304.67992000002</v>
      </c>
      <c r="H259" s="83">
        <f>1.179*G259</f>
        <v>901115.21762568003</v>
      </c>
      <c r="I259" s="54">
        <f>H259*1.18</f>
        <v>1063315.9567983025</v>
      </c>
      <c r="K259" s="197"/>
      <c r="L259" s="197"/>
      <c r="M259" s="197"/>
      <c r="N259" s="197"/>
    </row>
    <row r="260" spans="1:15" s="188" customFormat="1" ht="35.1" hidden="1" customHeight="1" outlineLevel="1" thickBot="1" x14ac:dyDescent="0.3">
      <c r="A260" s="195"/>
      <c r="B260" s="193"/>
      <c r="C260" s="194" t="s">
        <v>67</v>
      </c>
      <c r="D260" s="193"/>
      <c r="E260" s="191">
        <f>SUM(E259:E259)</f>
        <v>10.552</v>
      </c>
      <c r="F260" s="192"/>
      <c r="G260" s="191">
        <f>SUM(G259:G259)</f>
        <v>764304.67992000002</v>
      </c>
      <c r="H260" s="191">
        <f>SUM(H259:H259)</f>
        <v>901115.21762568003</v>
      </c>
      <c r="I260" s="191">
        <f>SUM(I259:I259)</f>
        <v>1063315.9567983025</v>
      </c>
      <c r="J260" s="189"/>
      <c r="K260" s="190"/>
      <c r="L260" s="190"/>
      <c r="M260" s="190"/>
      <c r="N260" s="190"/>
      <c r="O260" s="189"/>
    </row>
    <row r="261" spans="1:15" s="5" customFormat="1" ht="15" hidden="1" customHeight="1" outlineLevel="1" x14ac:dyDescent="0.25">
      <c r="D261" s="6"/>
      <c r="F261" s="6"/>
      <c r="G261" s="6"/>
      <c r="H261" s="6"/>
      <c r="I261" s="6"/>
      <c r="K261" s="6"/>
      <c r="L261" s="6"/>
      <c r="M261" s="6"/>
      <c r="N261" s="6"/>
    </row>
    <row r="262" spans="1:15" s="196" customFormat="1" ht="36.75" hidden="1" customHeight="1" outlineLevel="2" x14ac:dyDescent="0.25">
      <c r="A262" s="60"/>
      <c r="B262" s="87">
        <v>34</v>
      </c>
      <c r="C262" s="58" t="s">
        <v>1</v>
      </c>
      <c r="D262" s="86" t="s">
        <v>6</v>
      </c>
      <c r="E262" s="88">
        <v>13.7</v>
      </c>
      <c r="F262" s="84">
        <v>1734.77</v>
      </c>
      <c r="G262" s="84">
        <f>F262*E262</f>
        <v>23766.348999999998</v>
      </c>
      <c r="H262" s="83">
        <f>1.179*G262</f>
        <v>28020.525471000001</v>
      </c>
      <c r="I262" s="54">
        <f>H262*1.18</f>
        <v>33064.220055780002</v>
      </c>
      <c r="K262" s="197"/>
      <c r="L262" s="197"/>
      <c r="M262" s="197"/>
      <c r="N262" s="197"/>
    </row>
    <row r="263" spans="1:15" s="188" customFormat="1" ht="35.1" hidden="1" customHeight="1" outlineLevel="1" thickBot="1" x14ac:dyDescent="0.3">
      <c r="A263" s="195"/>
      <c r="B263" s="193"/>
      <c r="C263" s="194" t="s">
        <v>67</v>
      </c>
      <c r="D263" s="193"/>
      <c r="E263" s="191">
        <f>SUM(E262:E262)</f>
        <v>13.7</v>
      </c>
      <c r="F263" s="192"/>
      <c r="G263" s="191">
        <f>SUM(G262:G262)</f>
        <v>23766.348999999998</v>
      </c>
      <c r="H263" s="191">
        <f>SUM(H262:H262)</f>
        <v>28020.525471000001</v>
      </c>
      <c r="I263" s="191">
        <f>SUM(I262:I262)</f>
        <v>33064.220055780002</v>
      </c>
      <c r="J263" s="189"/>
      <c r="K263" s="190"/>
      <c r="L263" s="190"/>
      <c r="M263" s="190"/>
      <c r="N263" s="190"/>
      <c r="O263" s="189"/>
    </row>
    <row r="264" spans="1:15" s="147" customFormat="1" ht="18.75" hidden="1" customHeight="1" outlineLevel="1" x14ac:dyDescent="0.25">
      <c r="A264" s="187"/>
      <c r="B264" s="185"/>
      <c r="C264" s="185"/>
      <c r="D264" s="186"/>
      <c r="E264" s="185"/>
      <c r="F264" s="185"/>
      <c r="G264" s="185"/>
      <c r="H264" s="185"/>
      <c r="I264" s="185"/>
    </row>
    <row r="265" spans="1:15" s="177" customFormat="1" ht="35.1" hidden="1" customHeight="1" outlineLevel="1" collapsed="1" thickBot="1" x14ac:dyDescent="0.3">
      <c r="A265" s="184"/>
      <c r="B265" s="182"/>
      <c r="C265" s="183" t="s">
        <v>2</v>
      </c>
      <c r="D265" s="182"/>
      <c r="E265" s="180">
        <f>E263+E260+E257+E254</f>
        <v>1107.7559999999999</v>
      </c>
      <c r="F265" s="181"/>
      <c r="G265" s="180">
        <f>G263+G260+G257+G254</f>
        <v>1197147.3811600001</v>
      </c>
      <c r="H265" s="180">
        <f>H263+H260+H257+H254</f>
        <v>1411436.7623876401</v>
      </c>
      <c r="I265" s="180">
        <f>I263+I260+I257+I254</f>
        <v>1665495.3796174154</v>
      </c>
      <c r="J265" s="178"/>
      <c r="K265" s="179"/>
      <c r="L265" s="179"/>
      <c r="M265" s="179"/>
      <c r="N265" s="179"/>
      <c r="O265" s="178"/>
    </row>
    <row r="266" spans="1:15" s="147" customFormat="1" ht="18.75" hidden="1" customHeight="1" outlineLevel="1" x14ac:dyDescent="0.25">
      <c r="A266" s="203"/>
      <c r="B266" s="201"/>
      <c r="C266" s="201"/>
      <c r="D266" s="202"/>
      <c r="E266" s="201"/>
      <c r="F266" s="201"/>
      <c r="G266" s="201"/>
      <c r="H266" s="201"/>
      <c r="I266" s="201"/>
    </row>
    <row r="267" spans="1:15" s="198" customFormat="1" ht="30" hidden="1" customHeight="1" outlineLevel="1" x14ac:dyDescent="0.25">
      <c r="A267" s="199"/>
      <c r="B267" s="199">
        <v>14</v>
      </c>
      <c r="C267" s="200" t="s">
        <v>76</v>
      </c>
      <c r="D267" s="199"/>
      <c r="E267" s="199"/>
      <c r="F267" s="199"/>
      <c r="G267" s="199"/>
      <c r="H267" s="199"/>
      <c r="I267" s="199"/>
    </row>
    <row r="268" spans="1:15" s="5" customFormat="1" ht="15" hidden="1" customHeight="1" outlineLevel="1" x14ac:dyDescent="0.25">
      <c r="D268" s="6"/>
      <c r="F268" s="6"/>
      <c r="G268" s="6"/>
      <c r="H268" s="6"/>
      <c r="I268" s="6"/>
      <c r="K268" s="6"/>
      <c r="L268" s="6"/>
      <c r="M268" s="6"/>
      <c r="N268" s="6"/>
    </row>
    <row r="269" spans="1:15" s="198" customFormat="1" ht="30" hidden="1" customHeight="1" outlineLevel="1" x14ac:dyDescent="0.25">
      <c r="A269" s="199"/>
      <c r="B269" s="199">
        <v>15</v>
      </c>
      <c r="C269" s="200" t="s">
        <v>75</v>
      </c>
      <c r="D269" s="199"/>
      <c r="E269" s="199"/>
      <c r="F269" s="199"/>
      <c r="G269" s="199"/>
      <c r="H269" s="199"/>
      <c r="I269" s="199"/>
    </row>
    <row r="270" spans="1:15" s="5" customFormat="1" ht="15" hidden="1" customHeight="1" outlineLevel="1" x14ac:dyDescent="0.25">
      <c r="D270" s="6"/>
      <c r="F270" s="6"/>
      <c r="G270" s="6"/>
      <c r="H270" s="6"/>
      <c r="I270" s="6"/>
      <c r="K270" s="6"/>
      <c r="L270" s="6"/>
      <c r="M270" s="6"/>
      <c r="N270" s="6"/>
    </row>
    <row r="271" spans="1:15" s="196" customFormat="1" ht="36.75" hidden="1" customHeight="1" outlineLevel="2" x14ac:dyDescent="0.25">
      <c r="A271" s="60"/>
      <c r="B271" s="87">
        <v>35</v>
      </c>
      <c r="C271" s="58" t="s">
        <v>1</v>
      </c>
      <c r="D271" s="86" t="s">
        <v>6</v>
      </c>
      <c r="E271" s="88">
        <v>15.9</v>
      </c>
      <c r="F271" s="84">
        <v>1734.77</v>
      </c>
      <c r="G271" s="84">
        <f>F271*E271</f>
        <v>27582.843000000001</v>
      </c>
      <c r="H271" s="83">
        <f>1.179*G271</f>
        <v>32520.171897000004</v>
      </c>
      <c r="I271" s="54">
        <f>H271*1.18</f>
        <v>38373.802838460004</v>
      </c>
      <c r="K271" s="197"/>
      <c r="L271" s="197"/>
      <c r="M271" s="197"/>
      <c r="N271" s="197"/>
    </row>
    <row r="272" spans="1:15" s="188" customFormat="1" ht="35.1" hidden="1" customHeight="1" outlineLevel="1" thickBot="1" x14ac:dyDescent="0.3">
      <c r="A272" s="195"/>
      <c r="B272" s="193"/>
      <c r="C272" s="194" t="s">
        <v>67</v>
      </c>
      <c r="D272" s="193"/>
      <c r="E272" s="191">
        <f>SUM(E271:E271)</f>
        <v>15.9</v>
      </c>
      <c r="F272" s="192"/>
      <c r="G272" s="191">
        <f>SUM(G271:G271)</f>
        <v>27582.843000000001</v>
      </c>
      <c r="H272" s="191">
        <f>SUM(H271:H271)</f>
        <v>32520.171897000004</v>
      </c>
      <c r="I272" s="191">
        <f>SUM(I271:I271)</f>
        <v>38373.802838460004</v>
      </c>
      <c r="J272" s="189"/>
      <c r="K272" s="190"/>
      <c r="L272" s="190"/>
      <c r="M272" s="190"/>
      <c r="N272" s="190"/>
      <c r="O272" s="189"/>
    </row>
    <row r="273" spans="1:15" s="147" customFormat="1" ht="18.75" hidden="1" customHeight="1" outlineLevel="1" x14ac:dyDescent="0.25">
      <c r="A273" s="187"/>
      <c r="B273" s="185"/>
      <c r="C273" s="185"/>
      <c r="D273" s="186"/>
      <c r="E273" s="185"/>
      <c r="F273" s="185"/>
      <c r="G273" s="185"/>
      <c r="H273" s="185"/>
      <c r="I273" s="185"/>
    </row>
    <row r="274" spans="1:15" s="177" customFormat="1" ht="35.1" hidden="1" customHeight="1" outlineLevel="1" collapsed="1" thickBot="1" x14ac:dyDescent="0.3">
      <c r="A274" s="184"/>
      <c r="B274" s="182"/>
      <c r="C274" s="183" t="s">
        <v>2</v>
      </c>
      <c r="D274" s="182"/>
      <c r="E274" s="180">
        <f>E272</f>
        <v>15.9</v>
      </c>
      <c r="F274" s="181"/>
      <c r="G274" s="180">
        <f>G272</f>
        <v>27582.843000000001</v>
      </c>
      <c r="H274" s="180">
        <f>H272</f>
        <v>32520.171897000004</v>
      </c>
      <c r="I274" s="180">
        <f>I272</f>
        <v>38373.802838460004</v>
      </c>
      <c r="J274" s="178"/>
      <c r="K274" s="179"/>
      <c r="L274" s="179"/>
      <c r="M274" s="179"/>
      <c r="N274" s="179"/>
      <c r="O274" s="178"/>
    </row>
    <row r="275" spans="1:15" s="147" customFormat="1" ht="18.75" hidden="1" customHeight="1" outlineLevel="1" x14ac:dyDescent="0.25">
      <c r="A275" s="187"/>
      <c r="B275" s="185"/>
      <c r="C275" s="185"/>
      <c r="D275" s="186"/>
      <c r="E275" s="185"/>
      <c r="F275" s="185"/>
      <c r="G275" s="185"/>
      <c r="H275" s="185"/>
      <c r="I275" s="185"/>
    </row>
    <row r="276" spans="1:15" s="198" customFormat="1" ht="30" hidden="1" customHeight="1" outlineLevel="1" x14ac:dyDescent="0.25">
      <c r="A276" s="199"/>
      <c r="B276" s="199">
        <v>16</v>
      </c>
      <c r="C276" s="200" t="s">
        <v>74</v>
      </c>
      <c r="D276" s="199"/>
      <c r="E276" s="199"/>
      <c r="F276" s="199"/>
      <c r="G276" s="199"/>
      <c r="H276" s="199"/>
      <c r="I276" s="199"/>
    </row>
    <row r="277" spans="1:15" s="5" customFormat="1" ht="15" hidden="1" customHeight="1" outlineLevel="1" x14ac:dyDescent="0.25">
      <c r="D277" s="6"/>
      <c r="F277" s="6"/>
      <c r="G277" s="6"/>
      <c r="H277" s="6"/>
      <c r="I277" s="6"/>
      <c r="K277" s="6"/>
      <c r="L277" s="6"/>
      <c r="M277" s="6"/>
      <c r="N277" s="6"/>
    </row>
    <row r="278" spans="1:15" s="198" customFormat="1" ht="30" hidden="1" customHeight="1" outlineLevel="1" x14ac:dyDescent="0.25">
      <c r="A278" s="199"/>
      <c r="B278" s="199">
        <v>17</v>
      </c>
      <c r="C278" s="200" t="s">
        <v>73</v>
      </c>
      <c r="D278" s="199"/>
      <c r="E278" s="199"/>
      <c r="F278" s="199"/>
      <c r="G278" s="199"/>
      <c r="H278" s="199"/>
      <c r="I278" s="199"/>
    </row>
    <row r="279" spans="1:15" s="5" customFormat="1" ht="15" hidden="1" customHeight="1" outlineLevel="1" x14ac:dyDescent="0.25">
      <c r="D279" s="6"/>
      <c r="F279" s="6"/>
      <c r="G279" s="6"/>
      <c r="H279" s="6"/>
      <c r="I279" s="6"/>
      <c r="K279" s="6"/>
      <c r="L279" s="6"/>
      <c r="M279" s="6"/>
      <c r="N279" s="6"/>
    </row>
    <row r="280" spans="1:15" s="196" customFormat="1" ht="36.75" hidden="1" customHeight="1" outlineLevel="2" x14ac:dyDescent="0.25">
      <c r="A280" s="60"/>
      <c r="B280" s="87">
        <v>47</v>
      </c>
      <c r="C280" s="58" t="s">
        <v>1</v>
      </c>
      <c r="D280" s="86" t="s">
        <v>6</v>
      </c>
      <c r="E280" s="88">
        <v>16.5</v>
      </c>
      <c r="F280" s="84">
        <v>1734.77</v>
      </c>
      <c r="G280" s="84">
        <f>F280*E280</f>
        <v>28623.704999999998</v>
      </c>
      <c r="H280" s="83">
        <f>1.179*G280</f>
        <v>33747.348194999999</v>
      </c>
      <c r="I280" s="54">
        <f>H280*1.18</f>
        <v>39821.8708701</v>
      </c>
      <c r="K280" s="197"/>
      <c r="L280" s="197"/>
      <c r="M280" s="197"/>
      <c r="N280" s="197"/>
    </row>
    <row r="281" spans="1:15" s="188" customFormat="1" ht="35.1" hidden="1" customHeight="1" outlineLevel="1" thickBot="1" x14ac:dyDescent="0.3">
      <c r="A281" s="195"/>
      <c r="B281" s="193"/>
      <c r="C281" s="194" t="s">
        <v>67</v>
      </c>
      <c r="D281" s="193"/>
      <c r="E281" s="191">
        <f>SUM(E280:E280)</f>
        <v>16.5</v>
      </c>
      <c r="F281" s="192"/>
      <c r="G281" s="191">
        <f>SUM(G280:G280)</f>
        <v>28623.704999999998</v>
      </c>
      <c r="H281" s="191">
        <f>SUM(H280:H280)</f>
        <v>33747.348194999999</v>
      </c>
      <c r="I281" s="191">
        <f>SUM(I280:I280)</f>
        <v>39821.8708701</v>
      </c>
      <c r="J281" s="189"/>
      <c r="K281" s="190"/>
      <c r="L281" s="190"/>
      <c r="M281" s="190"/>
      <c r="N281" s="190"/>
      <c r="O281" s="189"/>
    </row>
    <row r="282" spans="1:15" s="147" customFormat="1" ht="18.75" hidden="1" customHeight="1" outlineLevel="1" x14ac:dyDescent="0.25">
      <c r="A282" s="187"/>
      <c r="B282" s="185"/>
      <c r="C282" s="185"/>
      <c r="D282" s="186"/>
      <c r="E282" s="185"/>
      <c r="F282" s="185"/>
      <c r="G282" s="185"/>
      <c r="H282" s="185"/>
      <c r="I282" s="185"/>
    </row>
    <row r="283" spans="1:15" s="177" customFormat="1" ht="35.1" hidden="1" customHeight="1" outlineLevel="1" collapsed="1" thickBot="1" x14ac:dyDescent="0.3">
      <c r="A283" s="184"/>
      <c r="B283" s="182"/>
      <c r="C283" s="183" t="s">
        <v>2</v>
      </c>
      <c r="D283" s="182"/>
      <c r="E283" s="180">
        <f>E281</f>
        <v>16.5</v>
      </c>
      <c r="F283" s="181"/>
      <c r="G283" s="180">
        <f>G281</f>
        <v>28623.704999999998</v>
      </c>
      <c r="H283" s="180">
        <f>H281</f>
        <v>33747.348194999999</v>
      </c>
      <c r="I283" s="180">
        <f>I281</f>
        <v>39821.8708701</v>
      </c>
      <c r="J283" s="178"/>
      <c r="K283" s="179"/>
      <c r="L283" s="179"/>
      <c r="M283" s="179"/>
      <c r="N283" s="179"/>
      <c r="O283" s="178"/>
    </row>
    <row r="284" spans="1:15" s="147" customFormat="1" ht="18.75" hidden="1" customHeight="1" outlineLevel="1" x14ac:dyDescent="0.25">
      <c r="A284" s="187"/>
      <c r="B284" s="185"/>
      <c r="C284" s="185"/>
      <c r="D284" s="186"/>
      <c r="E284" s="185"/>
      <c r="F284" s="185"/>
      <c r="G284" s="185"/>
      <c r="H284" s="185"/>
      <c r="I284" s="185"/>
    </row>
    <row r="285" spans="1:15" s="198" customFormat="1" ht="30" hidden="1" customHeight="1" outlineLevel="1" x14ac:dyDescent="0.25">
      <c r="A285" s="199"/>
      <c r="B285" s="199">
        <v>18</v>
      </c>
      <c r="C285" s="200" t="s">
        <v>72</v>
      </c>
      <c r="D285" s="199"/>
      <c r="E285" s="199"/>
      <c r="F285" s="199"/>
      <c r="G285" s="199"/>
      <c r="H285" s="199"/>
      <c r="I285" s="199"/>
    </row>
    <row r="286" spans="1:15" s="5" customFormat="1" ht="15" hidden="1" customHeight="1" outlineLevel="1" x14ac:dyDescent="0.25">
      <c r="D286" s="6"/>
      <c r="F286" s="6"/>
      <c r="G286" s="6"/>
      <c r="H286" s="6"/>
      <c r="I286" s="6"/>
      <c r="K286" s="6"/>
      <c r="L286" s="6"/>
      <c r="M286" s="6"/>
      <c r="N286" s="6"/>
    </row>
    <row r="287" spans="1:15" s="198" customFormat="1" ht="30" hidden="1" customHeight="1" outlineLevel="1" x14ac:dyDescent="0.25">
      <c r="A287" s="199"/>
      <c r="B287" s="199">
        <v>19</v>
      </c>
      <c r="C287" s="200" t="s">
        <v>71</v>
      </c>
      <c r="D287" s="199"/>
      <c r="E287" s="199"/>
      <c r="F287" s="199"/>
      <c r="G287" s="199"/>
      <c r="H287" s="199"/>
      <c r="I287" s="199"/>
    </row>
    <row r="288" spans="1:15" s="5" customFormat="1" ht="15" hidden="1" customHeight="1" outlineLevel="1" x14ac:dyDescent="0.25">
      <c r="D288" s="6"/>
      <c r="F288" s="6"/>
      <c r="G288" s="6"/>
      <c r="H288" s="6"/>
      <c r="I288" s="6"/>
      <c r="K288" s="6"/>
      <c r="L288" s="6"/>
      <c r="M288" s="6"/>
      <c r="N288" s="6"/>
    </row>
    <row r="289" spans="1:15" s="196" customFormat="1" ht="36.75" hidden="1" customHeight="1" outlineLevel="2" x14ac:dyDescent="0.25">
      <c r="A289" s="60"/>
      <c r="B289" s="87">
        <v>46</v>
      </c>
      <c r="C289" s="58" t="s">
        <v>1</v>
      </c>
      <c r="D289" s="86" t="s">
        <v>6</v>
      </c>
      <c r="E289" s="88">
        <v>11.5</v>
      </c>
      <c r="F289" s="84">
        <v>1734.77</v>
      </c>
      <c r="G289" s="84">
        <f>F289*E289</f>
        <v>19949.855</v>
      </c>
      <c r="H289" s="83">
        <f>1.179*G289</f>
        <v>23520.879045000001</v>
      </c>
      <c r="I289" s="54">
        <f>H289*1.18</f>
        <v>27754.637273100001</v>
      </c>
      <c r="K289" s="197"/>
      <c r="L289" s="197"/>
      <c r="M289" s="197"/>
      <c r="N289" s="197"/>
    </row>
    <row r="290" spans="1:15" s="188" customFormat="1" ht="35.1" hidden="1" customHeight="1" outlineLevel="1" thickBot="1" x14ac:dyDescent="0.3">
      <c r="A290" s="195"/>
      <c r="B290" s="193"/>
      <c r="C290" s="194" t="s">
        <v>67</v>
      </c>
      <c r="D290" s="193"/>
      <c r="E290" s="191">
        <f>SUM(E289:E289)</f>
        <v>11.5</v>
      </c>
      <c r="F290" s="192"/>
      <c r="G290" s="191">
        <f>SUM(G289:G289)</f>
        <v>19949.855</v>
      </c>
      <c r="H290" s="191">
        <f>SUM(H289:H289)</f>
        <v>23520.879045000001</v>
      </c>
      <c r="I290" s="191">
        <f>SUM(I289:I289)</f>
        <v>27754.637273100001</v>
      </c>
      <c r="J290" s="189"/>
      <c r="K290" s="190"/>
      <c r="L290" s="190"/>
      <c r="M290" s="190"/>
      <c r="N290" s="190"/>
      <c r="O290" s="189"/>
    </row>
    <row r="291" spans="1:15" s="147" customFormat="1" ht="18.75" hidden="1" customHeight="1" outlineLevel="1" x14ac:dyDescent="0.25">
      <c r="A291" s="187"/>
      <c r="B291" s="185"/>
      <c r="C291" s="185"/>
      <c r="D291" s="186"/>
      <c r="E291" s="185"/>
      <c r="F291" s="185"/>
      <c r="G291" s="185"/>
      <c r="H291" s="185"/>
      <c r="I291" s="185"/>
    </row>
    <row r="292" spans="1:15" s="177" customFormat="1" ht="35.1" hidden="1" customHeight="1" outlineLevel="1" collapsed="1" thickBot="1" x14ac:dyDescent="0.3">
      <c r="A292" s="184"/>
      <c r="B292" s="182"/>
      <c r="C292" s="183" t="s">
        <v>2</v>
      </c>
      <c r="D292" s="182"/>
      <c r="E292" s="180">
        <f>E290</f>
        <v>11.5</v>
      </c>
      <c r="F292" s="181"/>
      <c r="G292" s="180">
        <f>G290</f>
        <v>19949.855</v>
      </c>
      <c r="H292" s="180">
        <f>H290</f>
        <v>23520.879045000001</v>
      </c>
      <c r="I292" s="180">
        <f>I290</f>
        <v>27754.637273100001</v>
      </c>
      <c r="J292" s="178"/>
      <c r="K292" s="179"/>
      <c r="L292" s="179"/>
      <c r="M292" s="179"/>
      <c r="N292" s="179"/>
      <c r="O292" s="178"/>
    </row>
    <row r="293" spans="1:15" s="147" customFormat="1" ht="18.75" hidden="1" customHeight="1" outlineLevel="1" x14ac:dyDescent="0.25">
      <c r="A293" s="187"/>
      <c r="B293" s="185"/>
      <c r="C293" s="185"/>
      <c r="D293" s="186"/>
      <c r="E293" s="185"/>
      <c r="F293" s="185"/>
      <c r="G293" s="185"/>
      <c r="H293" s="185"/>
      <c r="I293" s="185"/>
    </row>
    <row r="294" spans="1:15" s="198" customFormat="1" ht="30" hidden="1" customHeight="1" outlineLevel="1" x14ac:dyDescent="0.25">
      <c r="A294" s="199"/>
      <c r="B294" s="199">
        <v>20</v>
      </c>
      <c r="C294" s="200" t="s">
        <v>70</v>
      </c>
      <c r="D294" s="199"/>
      <c r="E294" s="199"/>
      <c r="F294" s="199"/>
      <c r="G294" s="199"/>
      <c r="H294" s="199"/>
      <c r="I294" s="199"/>
    </row>
    <row r="295" spans="1:15" s="5" customFormat="1" ht="15" hidden="1" customHeight="1" outlineLevel="1" x14ac:dyDescent="0.25">
      <c r="D295" s="6"/>
      <c r="F295" s="6"/>
      <c r="G295" s="6"/>
      <c r="H295" s="6"/>
      <c r="I295" s="6"/>
      <c r="K295" s="6"/>
      <c r="L295" s="6"/>
      <c r="M295" s="6"/>
      <c r="N295" s="6"/>
    </row>
    <row r="296" spans="1:15" s="198" customFormat="1" ht="30" hidden="1" customHeight="1" outlineLevel="1" x14ac:dyDescent="0.25">
      <c r="A296" s="199"/>
      <c r="B296" s="199">
        <v>21</v>
      </c>
      <c r="C296" s="200" t="s">
        <v>69</v>
      </c>
      <c r="D296" s="199"/>
      <c r="E296" s="199"/>
      <c r="F296" s="199"/>
      <c r="G296" s="199"/>
      <c r="H296" s="199"/>
      <c r="I296" s="199"/>
    </row>
    <row r="297" spans="1:15" s="5" customFormat="1" ht="15" hidden="1" customHeight="1" outlineLevel="1" x14ac:dyDescent="0.25">
      <c r="D297" s="6"/>
      <c r="F297" s="6"/>
      <c r="G297" s="6"/>
      <c r="H297" s="6"/>
      <c r="I297" s="6"/>
      <c r="K297" s="6"/>
      <c r="L297" s="6"/>
      <c r="M297" s="6"/>
      <c r="N297" s="6"/>
    </row>
    <row r="298" spans="1:15" s="196" customFormat="1" ht="36.75" hidden="1" customHeight="1" outlineLevel="2" x14ac:dyDescent="0.25">
      <c r="A298" s="60"/>
      <c r="B298" s="87">
        <v>1</v>
      </c>
      <c r="C298" s="58" t="s">
        <v>35</v>
      </c>
      <c r="D298" s="86" t="s">
        <v>6</v>
      </c>
      <c r="E298" s="88">
        <v>1244.32</v>
      </c>
      <c r="F298" s="84">
        <v>133.06</v>
      </c>
      <c r="G298" s="84">
        <f>F298*E298</f>
        <v>165569.21919999999</v>
      </c>
      <c r="H298" s="83">
        <f>1.179*G298</f>
        <v>195206.1094368</v>
      </c>
      <c r="I298" s="54">
        <f>H298*1.18</f>
        <v>230343.209135424</v>
      </c>
      <c r="K298" s="197"/>
      <c r="L298" s="197"/>
      <c r="M298" s="197"/>
      <c r="N298" s="197"/>
    </row>
    <row r="299" spans="1:15" s="196" customFormat="1" ht="36.75" hidden="1" customHeight="1" outlineLevel="2" x14ac:dyDescent="0.25">
      <c r="A299" s="82"/>
      <c r="B299" s="81">
        <v>4</v>
      </c>
      <c r="C299" s="80" t="s">
        <v>35</v>
      </c>
      <c r="D299" s="51" t="s">
        <v>6</v>
      </c>
      <c r="E299" s="50">
        <v>2343.1999999999998</v>
      </c>
      <c r="F299" s="49">
        <v>133.06</v>
      </c>
      <c r="G299" s="49">
        <f>F299*E299</f>
        <v>311786.19199999998</v>
      </c>
      <c r="H299" s="48">
        <f>1.179*G299</f>
        <v>367595.92036799999</v>
      </c>
      <c r="I299" s="78">
        <f>H299*1.18</f>
        <v>433763.18603423995</v>
      </c>
      <c r="K299" s="197"/>
      <c r="L299" s="197"/>
      <c r="M299" s="197"/>
      <c r="N299" s="197"/>
    </row>
    <row r="300" spans="1:15" s="188" customFormat="1" ht="35.1" hidden="1" customHeight="1" outlineLevel="1" thickBot="1" x14ac:dyDescent="0.3">
      <c r="A300" s="195"/>
      <c r="B300" s="193"/>
      <c r="C300" s="194" t="s">
        <v>67</v>
      </c>
      <c r="D300" s="193"/>
      <c r="E300" s="191">
        <f>SUM(E298:E299)</f>
        <v>3587.5199999999995</v>
      </c>
      <c r="F300" s="192"/>
      <c r="G300" s="191">
        <f>SUM(G298:G299)</f>
        <v>477355.41119999997</v>
      </c>
      <c r="H300" s="191">
        <f>SUM(H298:H299)</f>
        <v>562802.02980479994</v>
      </c>
      <c r="I300" s="191">
        <f>SUM(I298:I299)</f>
        <v>664106.39516966394</v>
      </c>
      <c r="J300" s="189"/>
      <c r="K300" s="190"/>
      <c r="L300" s="190"/>
      <c r="M300" s="190"/>
      <c r="N300" s="190"/>
      <c r="O300" s="189"/>
    </row>
    <row r="301" spans="1:15" s="147" customFormat="1" ht="18.75" hidden="1" customHeight="1" outlineLevel="1" x14ac:dyDescent="0.25">
      <c r="A301" s="187"/>
      <c r="B301" s="185"/>
      <c r="C301" s="185"/>
      <c r="D301" s="186"/>
      <c r="E301" s="185"/>
      <c r="F301" s="185"/>
      <c r="G301" s="185"/>
      <c r="H301" s="185"/>
      <c r="I301" s="185"/>
    </row>
    <row r="302" spans="1:15" s="177" customFormat="1" ht="35.1" hidden="1" customHeight="1" outlineLevel="1" collapsed="1" thickBot="1" x14ac:dyDescent="0.3">
      <c r="A302" s="184"/>
      <c r="B302" s="182"/>
      <c r="C302" s="183" t="s">
        <v>2</v>
      </c>
      <c r="D302" s="182"/>
      <c r="E302" s="180">
        <f>E300</f>
        <v>3587.5199999999995</v>
      </c>
      <c r="F302" s="181"/>
      <c r="G302" s="180">
        <f>G300</f>
        <v>477355.41119999997</v>
      </c>
      <c r="H302" s="180">
        <f>H300</f>
        <v>562802.02980479994</v>
      </c>
      <c r="I302" s="180">
        <f>I300</f>
        <v>664106.39516966394</v>
      </c>
      <c r="J302" s="178"/>
      <c r="K302" s="179"/>
      <c r="L302" s="179"/>
      <c r="M302" s="179"/>
      <c r="N302" s="179"/>
      <c r="O302" s="178"/>
    </row>
    <row r="303" spans="1:15" s="5" customFormat="1" ht="15" hidden="1" customHeight="1" outlineLevel="1" x14ac:dyDescent="0.25">
      <c r="D303" s="6"/>
      <c r="F303" s="6"/>
      <c r="G303" s="6"/>
      <c r="H303" s="6"/>
      <c r="I303" s="6"/>
      <c r="K303" s="6"/>
      <c r="L303" s="6"/>
      <c r="M303" s="6"/>
      <c r="N303" s="6"/>
    </row>
    <row r="304" spans="1:15" s="198" customFormat="1" ht="30" hidden="1" customHeight="1" outlineLevel="1" x14ac:dyDescent="0.25">
      <c r="A304" s="199"/>
      <c r="B304" s="199">
        <v>22</v>
      </c>
      <c r="C304" s="200" t="s">
        <v>68</v>
      </c>
      <c r="D304" s="199"/>
      <c r="E304" s="199"/>
      <c r="F304" s="199"/>
      <c r="G304" s="199"/>
      <c r="H304" s="199"/>
      <c r="I304" s="199"/>
    </row>
    <row r="305" spans="1:19" s="5" customFormat="1" ht="15" hidden="1" customHeight="1" outlineLevel="1" x14ac:dyDescent="0.25">
      <c r="D305" s="6"/>
      <c r="F305" s="6"/>
      <c r="G305" s="6"/>
      <c r="H305" s="6"/>
      <c r="I305" s="6"/>
      <c r="K305" s="6"/>
      <c r="L305" s="6"/>
      <c r="M305" s="6"/>
      <c r="N305" s="6"/>
    </row>
    <row r="306" spans="1:19" s="196" customFormat="1" ht="36.75" hidden="1" customHeight="1" outlineLevel="2" x14ac:dyDescent="0.25">
      <c r="A306" s="60"/>
      <c r="B306" s="87">
        <v>1</v>
      </c>
      <c r="C306" s="58" t="s">
        <v>35</v>
      </c>
      <c r="D306" s="86" t="s">
        <v>6</v>
      </c>
      <c r="E306" s="88">
        <v>1419.05</v>
      </c>
      <c r="F306" s="84">
        <v>133.06</v>
      </c>
      <c r="G306" s="84">
        <f>F306*E306</f>
        <v>188818.79300000001</v>
      </c>
      <c r="H306" s="83">
        <f>1.179*G306</f>
        <v>222617.35694700002</v>
      </c>
      <c r="I306" s="54">
        <f>H306*1.18</f>
        <v>262688.48119746003</v>
      </c>
      <c r="K306" s="197"/>
      <c r="L306" s="197"/>
      <c r="M306" s="197"/>
      <c r="N306" s="197"/>
    </row>
    <row r="307" spans="1:19" s="188" customFormat="1" ht="35.1" hidden="1" customHeight="1" outlineLevel="1" thickBot="1" x14ac:dyDescent="0.3">
      <c r="A307" s="195"/>
      <c r="B307" s="193"/>
      <c r="C307" s="194" t="s">
        <v>67</v>
      </c>
      <c r="D307" s="193"/>
      <c r="E307" s="191">
        <f>SUM(E306:E306)</f>
        <v>1419.05</v>
      </c>
      <c r="F307" s="192"/>
      <c r="G307" s="191">
        <f>SUM(G306:G306)</f>
        <v>188818.79300000001</v>
      </c>
      <c r="H307" s="191">
        <f>SUM(H306:H306)</f>
        <v>222617.35694700002</v>
      </c>
      <c r="I307" s="191">
        <f>SUM(I306:I306)</f>
        <v>262688.48119746003</v>
      </c>
      <c r="J307" s="189"/>
      <c r="K307" s="190"/>
      <c r="L307" s="190"/>
      <c r="M307" s="190"/>
      <c r="N307" s="190"/>
      <c r="O307" s="189"/>
    </row>
    <row r="308" spans="1:19" s="147" customFormat="1" ht="18.75" hidden="1" customHeight="1" outlineLevel="1" x14ac:dyDescent="0.25">
      <c r="A308" s="187"/>
      <c r="B308" s="185"/>
      <c r="C308" s="185"/>
      <c r="D308" s="186"/>
      <c r="E308" s="185"/>
      <c r="F308" s="185"/>
      <c r="G308" s="185"/>
      <c r="H308" s="185"/>
      <c r="I308" s="185"/>
    </row>
    <row r="309" spans="1:19" s="177" customFormat="1" ht="35.1" hidden="1" customHeight="1" outlineLevel="1" collapsed="1" thickBot="1" x14ac:dyDescent="0.3">
      <c r="A309" s="184"/>
      <c r="B309" s="182"/>
      <c r="C309" s="183" t="s">
        <v>2</v>
      </c>
      <c r="D309" s="182"/>
      <c r="E309" s="180">
        <f>E307</f>
        <v>1419.05</v>
      </c>
      <c r="F309" s="181"/>
      <c r="G309" s="180">
        <f>G307</f>
        <v>188818.79300000001</v>
      </c>
      <c r="H309" s="180">
        <f>H307</f>
        <v>222617.35694700002</v>
      </c>
      <c r="I309" s="180">
        <f>I307</f>
        <v>262688.48119746003</v>
      </c>
      <c r="J309" s="178"/>
      <c r="K309" s="179"/>
      <c r="L309" s="179"/>
      <c r="M309" s="179"/>
      <c r="N309" s="179"/>
      <c r="O309" s="178"/>
    </row>
    <row r="310" spans="1:19" s="5" customFormat="1" ht="15" hidden="1" customHeight="1" outlineLevel="1" x14ac:dyDescent="0.25">
      <c r="D310" s="6"/>
      <c r="F310" s="6"/>
      <c r="G310" s="6"/>
      <c r="H310" s="6"/>
      <c r="I310" s="6"/>
      <c r="K310" s="6"/>
      <c r="L310" s="6"/>
      <c r="M310" s="6"/>
      <c r="N310" s="6"/>
    </row>
    <row r="311" spans="1:19" s="169" customFormat="1" ht="35.1" hidden="1" customHeight="1" outlineLevel="1" collapsed="1" thickBot="1" x14ac:dyDescent="0.3">
      <c r="A311" s="176"/>
      <c r="B311" s="174"/>
      <c r="C311" s="175" t="s">
        <v>66</v>
      </c>
      <c r="D311" s="174"/>
      <c r="E311" s="172">
        <f>E182+E222+E230+E238+E246+E265+E274+E283+E292+E302+E309</f>
        <v>602288.91610000015</v>
      </c>
      <c r="F311" s="173"/>
      <c r="G311" s="172">
        <f>G182+G222+G230+G238+G246+G265+G274+G283+G292+G302+G309</f>
        <v>186637855.36164603</v>
      </c>
      <c r="H311" s="172">
        <f>H182+H222+H230+H238+H246+H265+H274+H283+H292+H302+H309</f>
        <v>220046031.47138065</v>
      </c>
      <c r="I311" s="172">
        <f>I182+I222+I230+I238+I246+I265+I274+I283+I292+I302+I309</f>
        <v>259654317.13622925</v>
      </c>
      <c r="J311" s="170"/>
      <c r="K311" s="171"/>
      <c r="L311" s="171"/>
      <c r="M311" s="171"/>
      <c r="N311" s="171"/>
      <c r="O311" s="170"/>
    </row>
    <row r="312" spans="1:19" s="5" customFormat="1" ht="15" hidden="1" customHeight="1" outlineLevel="1" x14ac:dyDescent="0.25">
      <c r="D312" s="6"/>
      <c r="F312" s="6"/>
      <c r="G312" s="6"/>
      <c r="H312" s="6"/>
      <c r="I312" s="6"/>
      <c r="K312" s="6"/>
      <c r="L312" s="6"/>
      <c r="M312" s="6"/>
      <c r="N312" s="6"/>
    </row>
    <row r="313" spans="1:19" s="5" customFormat="1" ht="15" hidden="1" customHeight="1" outlineLevel="1" x14ac:dyDescent="0.25">
      <c r="D313" s="6"/>
      <c r="F313" s="6"/>
      <c r="G313" s="6"/>
      <c r="H313" s="6"/>
      <c r="I313" s="6"/>
      <c r="K313" s="6"/>
      <c r="L313" s="6"/>
      <c r="M313" s="6"/>
      <c r="N313" s="6"/>
    </row>
    <row r="314" spans="1:19" s="5" customFormat="1" collapsed="1" x14ac:dyDescent="0.25">
      <c r="D314" s="6"/>
      <c r="F314" s="6"/>
      <c r="G314" s="6"/>
      <c r="H314" s="6"/>
      <c r="I314" s="6"/>
      <c r="K314" s="6"/>
      <c r="L314" s="6"/>
      <c r="M314" s="6"/>
      <c r="N314" s="6"/>
    </row>
    <row r="315" spans="1:19" s="5" customFormat="1" ht="15.75" thickBot="1" x14ac:dyDescent="0.3">
      <c r="D315" s="6"/>
      <c r="F315" s="6"/>
      <c r="G315" s="6"/>
      <c r="H315" s="6"/>
      <c r="I315" s="6"/>
      <c r="K315" s="6"/>
      <c r="L315" s="6"/>
      <c r="M315" s="6"/>
      <c r="N315" s="6"/>
    </row>
    <row r="316" spans="1:19" s="154" customFormat="1" ht="18" customHeight="1" x14ac:dyDescent="0.25">
      <c r="A316" s="168" t="s">
        <v>65</v>
      </c>
      <c r="B316" s="167" t="s">
        <v>64</v>
      </c>
      <c r="C316" s="167" t="s">
        <v>63</v>
      </c>
      <c r="D316" s="167" t="s">
        <v>62</v>
      </c>
      <c r="E316" s="166" t="s">
        <v>61</v>
      </c>
      <c r="F316" s="164"/>
      <c r="G316" s="164"/>
      <c r="H316" s="164"/>
      <c r="I316" s="164"/>
      <c r="J316" s="165" t="s">
        <v>60</v>
      </c>
      <c r="K316" s="164"/>
      <c r="L316" s="164"/>
      <c r="M316" s="164"/>
      <c r="N316" s="163"/>
      <c r="O316" s="165" t="s">
        <v>59</v>
      </c>
      <c r="P316" s="164"/>
      <c r="Q316" s="164"/>
      <c r="R316" s="164"/>
      <c r="S316" s="163"/>
    </row>
    <row r="317" spans="1:19" s="154" customFormat="1" ht="18.75" customHeight="1" x14ac:dyDescent="0.25">
      <c r="A317" s="157"/>
      <c r="B317" s="156"/>
      <c r="C317" s="156"/>
      <c r="D317" s="156"/>
      <c r="E317" s="162"/>
      <c r="F317" s="160"/>
      <c r="G317" s="160"/>
      <c r="H317" s="160"/>
      <c r="I317" s="160"/>
      <c r="J317" s="161"/>
      <c r="K317" s="160"/>
      <c r="L317" s="160"/>
      <c r="M317" s="160"/>
      <c r="N317" s="159"/>
      <c r="O317" s="161"/>
      <c r="P317" s="160"/>
      <c r="Q317" s="160"/>
      <c r="R317" s="160"/>
      <c r="S317" s="159"/>
    </row>
    <row r="318" spans="1:19" s="154" customFormat="1" ht="18.75" customHeight="1" x14ac:dyDescent="0.25">
      <c r="A318" s="157"/>
      <c r="B318" s="156"/>
      <c r="C318" s="156"/>
      <c r="D318" s="156"/>
      <c r="E318" s="156" t="s">
        <v>58</v>
      </c>
      <c r="F318" s="149" t="s">
        <v>57</v>
      </c>
      <c r="G318" s="156" t="s">
        <v>56</v>
      </c>
      <c r="H318" s="156" t="s">
        <v>55</v>
      </c>
      <c r="I318" s="158" t="s">
        <v>54</v>
      </c>
      <c r="J318" s="157" t="s">
        <v>58</v>
      </c>
      <c r="K318" s="149" t="s">
        <v>57</v>
      </c>
      <c r="L318" s="156" t="s">
        <v>56</v>
      </c>
      <c r="M318" s="156" t="s">
        <v>55</v>
      </c>
      <c r="N318" s="155" t="s">
        <v>54</v>
      </c>
      <c r="O318" s="157" t="s">
        <v>58</v>
      </c>
      <c r="P318" s="149" t="s">
        <v>57</v>
      </c>
      <c r="Q318" s="156" t="s">
        <v>56</v>
      </c>
      <c r="R318" s="156" t="s">
        <v>55</v>
      </c>
      <c r="S318" s="155" t="s">
        <v>54</v>
      </c>
    </row>
    <row r="319" spans="1:19" s="147" customFormat="1" ht="41.25" customHeight="1" x14ac:dyDescent="0.25">
      <c r="A319" s="151"/>
      <c r="B319" s="149"/>
      <c r="C319" s="149"/>
      <c r="D319" s="149"/>
      <c r="E319" s="149"/>
      <c r="F319" s="153"/>
      <c r="G319" s="149"/>
      <c r="H319" s="149"/>
      <c r="I319" s="152"/>
      <c r="J319" s="151"/>
      <c r="K319" s="150"/>
      <c r="L319" s="149"/>
      <c r="M319" s="149"/>
      <c r="N319" s="148"/>
      <c r="O319" s="151"/>
      <c r="P319" s="150"/>
      <c r="Q319" s="149"/>
      <c r="R319" s="149"/>
      <c r="S319" s="148"/>
    </row>
    <row r="320" spans="1:19" s="140" customFormat="1" ht="19.5" thickBot="1" x14ac:dyDescent="0.3">
      <c r="A320" s="146">
        <v>1</v>
      </c>
      <c r="B320" s="145">
        <v>2</v>
      </c>
      <c r="C320" s="145">
        <v>3</v>
      </c>
      <c r="D320" s="145">
        <v>4</v>
      </c>
      <c r="E320" s="145">
        <v>5</v>
      </c>
      <c r="F320" s="145">
        <v>6</v>
      </c>
      <c r="G320" s="145">
        <v>7</v>
      </c>
      <c r="H320" s="145">
        <v>8</v>
      </c>
      <c r="I320" s="144">
        <v>7</v>
      </c>
      <c r="J320" s="143">
        <v>8</v>
      </c>
      <c r="K320" s="142">
        <v>9</v>
      </c>
      <c r="L320" s="142">
        <v>12</v>
      </c>
      <c r="M320" s="142">
        <v>13</v>
      </c>
      <c r="N320" s="141">
        <v>10</v>
      </c>
      <c r="O320" s="143">
        <v>11</v>
      </c>
      <c r="P320" s="142">
        <v>16</v>
      </c>
      <c r="Q320" s="142">
        <v>17</v>
      </c>
      <c r="R320" s="142">
        <v>18</v>
      </c>
      <c r="S320" s="141">
        <v>12</v>
      </c>
    </row>
    <row r="321" spans="1:19" s="5" customFormat="1" ht="15.75" thickBot="1" x14ac:dyDescent="0.3">
      <c r="D321" s="6"/>
      <c r="F321" s="6"/>
      <c r="G321" s="6"/>
      <c r="H321" s="6"/>
      <c r="I321" s="6"/>
      <c r="K321" s="6"/>
      <c r="L321" s="6"/>
      <c r="M321" s="6"/>
      <c r="N321" s="6"/>
    </row>
    <row r="322" spans="1:19" s="5" customFormat="1" ht="27" hidden="1" customHeight="1" outlineLevel="1" x14ac:dyDescent="0.25">
      <c r="A322" s="72"/>
      <c r="B322" s="71">
        <v>421</v>
      </c>
      <c r="C322" s="70" t="s">
        <v>53</v>
      </c>
      <c r="D322" s="36" t="s">
        <v>6</v>
      </c>
      <c r="E322" s="35">
        <v>0.93020000000000003</v>
      </c>
      <c r="F322" s="34">
        <v>4300.8999999999996</v>
      </c>
      <c r="G322" s="34">
        <f t="shared" ref="G322:G331" si="18">F322*E322</f>
        <v>4000.6971799999997</v>
      </c>
      <c r="H322" s="33">
        <f t="shared" ref="H322:H331" si="19">1.179*G322</f>
        <v>4716.8219752200002</v>
      </c>
      <c r="I322" s="69">
        <f t="shared" ref="I322:I331" si="20">H322*1.18</f>
        <v>5565.8499307596003</v>
      </c>
      <c r="K322" s="6"/>
      <c r="L322" s="6"/>
      <c r="M322" s="6"/>
      <c r="N322" s="6"/>
    </row>
    <row r="323" spans="1:19" s="5" customFormat="1" ht="27" hidden="1" customHeight="1" outlineLevel="1" x14ac:dyDescent="0.25">
      <c r="A323" s="99"/>
      <c r="B323" s="98">
        <v>433</v>
      </c>
      <c r="C323" s="97" t="s">
        <v>53</v>
      </c>
      <c r="D323" s="96" t="s">
        <v>6</v>
      </c>
      <c r="E323" s="95">
        <v>0.93020000000000003</v>
      </c>
      <c r="F323" s="94">
        <v>4300.8999999999996</v>
      </c>
      <c r="G323" s="94">
        <f t="shared" si="18"/>
        <v>4000.6971799999997</v>
      </c>
      <c r="H323" s="93">
        <f t="shared" si="19"/>
        <v>4716.8219752200002</v>
      </c>
      <c r="I323" s="92">
        <f t="shared" si="20"/>
        <v>5565.8499307596003</v>
      </c>
      <c r="K323" s="6"/>
      <c r="L323" s="6"/>
      <c r="M323" s="6"/>
      <c r="N323" s="6"/>
    </row>
    <row r="324" spans="1:19" s="5" customFormat="1" ht="27" hidden="1" customHeight="1" outlineLevel="1" x14ac:dyDescent="0.25">
      <c r="A324" s="99"/>
      <c r="B324" s="98">
        <v>444</v>
      </c>
      <c r="C324" s="97" t="s">
        <v>53</v>
      </c>
      <c r="D324" s="96" t="s">
        <v>6</v>
      </c>
      <c r="E324" s="95">
        <v>0.46510000000000001</v>
      </c>
      <c r="F324" s="94">
        <v>4300.8999999999996</v>
      </c>
      <c r="G324" s="94">
        <f t="shared" si="18"/>
        <v>2000.3485899999998</v>
      </c>
      <c r="H324" s="93">
        <f t="shared" si="19"/>
        <v>2358.4109876100001</v>
      </c>
      <c r="I324" s="92">
        <f t="shared" si="20"/>
        <v>2782.9249653798001</v>
      </c>
      <c r="K324" s="6"/>
      <c r="L324" s="6"/>
      <c r="M324" s="6"/>
      <c r="N324" s="6"/>
    </row>
    <row r="325" spans="1:19" s="5" customFormat="1" ht="27" hidden="1" customHeight="1" outlineLevel="1" x14ac:dyDescent="0.25">
      <c r="A325" s="99"/>
      <c r="B325" s="98">
        <v>455</v>
      </c>
      <c r="C325" s="97" t="s">
        <v>53</v>
      </c>
      <c r="D325" s="96" t="s">
        <v>6</v>
      </c>
      <c r="E325" s="95">
        <v>0.46510000000000001</v>
      </c>
      <c r="F325" s="94">
        <v>4300.8999999999996</v>
      </c>
      <c r="G325" s="94">
        <f t="shared" si="18"/>
        <v>2000.3485899999998</v>
      </c>
      <c r="H325" s="93">
        <f t="shared" si="19"/>
        <v>2358.4109876100001</v>
      </c>
      <c r="I325" s="92">
        <f t="shared" si="20"/>
        <v>2782.9249653798001</v>
      </c>
      <c r="K325" s="6"/>
      <c r="L325" s="6"/>
      <c r="M325" s="6"/>
      <c r="N325" s="6"/>
    </row>
    <row r="326" spans="1:19" s="5" customFormat="1" ht="27" hidden="1" customHeight="1" outlineLevel="1" x14ac:dyDescent="0.25">
      <c r="A326" s="99"/>
      <c r="B326" s="98">
        <v>595</v>
      </c>
      <c r="C326" s="97" t="s">
        <v>53</v>
      </c>
      <c r="D326" s="96" t="s">
        <v>6</v>
      </c>
      <c r="E326" s="95">
        <v>5.3759999999999977</v>
      </c>
      <c r="F326" s="94">
        <v>4300.8999999999996</v>
      </c>
      <c r="G326" s="94">
        <f t="shared" si="18"/>
        <v>23121.638399999989</v>
      </c>
      <c r="H326" s="93">
        <f t="shared" si="19"/>
        <v>27260.411673599989</v>
      </c>
      <c r="I326" s="92">
        <f t="shared" si="20"/>
        <v>32167.285774847984</v>
      </c>
      <c r="K326" s="6"/>
      <c r="L326" s="6"/>
      <c r="M326" s="6"/>
      <c r="N326" s="6"/>
    </row>
    <row r="327" spans="1:19" s="5" customFormat="1" ht="27" hidden="1" customHeight="1" outlineLevel="1" x14ac:dyDescent="0.25">
      <c r="A327" s="99"/>
      <c r="B327" s="98">
        <v>625</v>
      </c>
      <c r="C327" s="97" t="s">
        <v>53</v>
      </c>
      <c r="D327" s="96" t="s">
        <v>6</v>
      </c>
      <c r="E327" s="95">
        <v>0.7140000000000013</v>
      </c>
      <c r="F327" s="94">
        <v>4300.8999999999996</v>
      </c>
      <c r="G327" s="94">
        <f t="shared" si="18"/>
        <v>3070.8426000000054</v>
      </c>
      <c r="H327" s="93">
        <f t="shared" si="19"/>
        <v>3620.5234254000065</v>
      </c>
      <c r="I327" s="92">
        <f t="shared" si="20"/>
        <v>4272.2176419720072</v>
      </c>
      <c r="K327" s="6"/>
      <c r="L327" s="6"/>
      <c r="M327" s="6"/>
      <c r="N327" s="6"/>
    </row>
    <row r="328" spans="1:19" s="5" customFormat="1" ht="27" hidden="1" customHeight="1" outlineLevel="1" x14ac:dyDescent="0.25">
      <c r="A328" s="99"/>
      <c r="B328" s="98">
        <v>644</v>
      </c>
      <c r="C328" s="97" t="s">
        <v>53</v>
      </c>
      <c r="D328" s="96" t="s">
        <v>6</v>
      </c>
      <c r="E328" s="95">
        <v>3.5075000000000021</v>
      </c>
      <c r="F328" s="94">
        <v>4300.8999999999996</v>
      </c>
      <c r="G328" s="94">
        <f t="shared" si="18"/>
        <v>15085.406750000007</v>
      </c>
      <c r="H328" s="93">
        <f t="shared" si="19"/>
        <v>17785.694558250008</v>
      </c>
      <c r="I328" s="92">
        <f t="shared" si="20"/>
        <v>20987.119578735008</v>
      </c>
      <c r="K328" s="6"/>
      <c r="L328" s="6"/>
      <c r="M328" s="6"/>
      <c r="N328" s="6"/>
    </row>
    <row r="329" spans="1:19" s="5" customFormat="1" ht="27" hidden="1" customHeight="1" outlineLevel="1" x14ac:dyDescent="0.25">
      <c r="A329" s="99"/>
      <c r="B329" s="98">
        <v>703</v>
      </c>
      <c r="C329" s="97" t="s">
        <v>53</v>
      </c>
      <c r="D329" s="96" t="s">
        <v>6</v>
      </c>
      <c r="E329" s="95">
        <v>0.71399999999999997</v>
      </c>
      <c r="F329" s="94">
        <v>4300.8999999999996</v>
      </c>
      <c r="G329" s="94">
        <f t="shared" si="18"/>
        <v>3070.8425999999995</v>
      </c>
      <c r="H329" s="93">
        <f t="shared" si="19"/>
        <v>3620.5234253999997</v>
      </c>
      <c r="I329" s="92">
        <f t="shared" si="20"/>
        <v>4272.217641971999</v>
      </c>
      <c r="K329" s="6"/>
      <c r="L329" s="6"/>
      <c r="M329" s="6"/>
      <c r="N329" s="6"/>
    </row>
    <row r="330" spans="1:19" s="5" customFormat="1" ht="27" hidden="1" customHeight="1" outlineLevel="1" x14ac:dyDescent="0.25">
      <c r="A330" s="99"/>
      <c r="B330" s="98">
        <v>824</v>
      </c>
      <c r="C330" s="97" t="s">
        <v>53</v>
      </c>
      <c r="D330" s="96" t="s">
        <v>6</v>
      </c>
      <c r="E330" s="95">
        <v>0.46510000000000001</v>
      </c>
      <c r="F330" s="94">
        <v>4300.8999999999996</v>
      </c>
      <c r="G330" s="94">
        <f t="shared" si="18"/>
        <v>2000.3485899999998</v>
      </c>
      <c r="H330" s="93">
        <f t="shared" si="19"/>
        <v>2358.4109876100001</v>
      </c>
      <c r="I330" s="92">
        <f t="shared" si="20"/>
        <v>2782.9249653798001</v>
      </c>
      <c r="K330" s="6"/>
      <c r="L330" s="6"/>
      <c r="M330" s="6"/>
      <c r="N330" s="6"/>
    </row>
    <row r="331" spans="1:19" s="5" customFormat="1" ht="27" hidden="1" customHeight="1" outlineLevel="1" thickBot="1" x14ac:dyDescent="0.3">
      <c r="A331" s="68"/>
      <c r="B331" s="67">
        <v>868</v>
      </c>
      <c r="C331" s="66" t="s">
        <v>52</v>
      </c>
      <c r="D331" s="65" t="s">
        <v>6</v>
      </c>
      <c r="E331" s="64">
        <v>5.508</v>
      </c>
      <c r="F331" s="63">
        <v>5179.5</v>
      </c>
      <c r="G331" s="63">
        <f t="shared" si="18"/>
        <v>28528.686000000002</v>
      </c>
      <c r="H331" s="62">
        <f t="shared" si="19"/>
        <v>33635.320794000007</v>
      </c>
      <c r="I331" s="61">
        <f t="shared" si="20"/>
        <v>39689.678536920008</v>
      </c>
      <c r="K331" s="6"/>
      <c r="L331" s="6"/>
      <c r="M331" s="6"/>
      <c r="N331" s="6"/>
    </row>
    <row r="332" spans="1:19" s="19" customFormat="1" ht="34.5" customHeight="1" collapsed="1" thickBot="1" x14ac:dyDescent="0.3">
      <c r="A332" s="32">
        <v>1</v>
      </c>
      <c r="B332" s="119">
        <v>1</v>
      </c>
      <c r="C332" s="118" t="s">
        <v>51</v>
      </c>
      <c r="D332" s="29" t="s">
        <v>6</v>
      </c>
      <c r="E332" s="28">
        <f>SUM(E322:E331)</f>
        <v>19.075199999999999</v>
      </c>
      <c r="F332" s="27">
        <v>4300.8999999999996</v>
      </c>
      <c r="G332" s="26">
        <f>SUM(G322:G331)</f>
        <v>86879.856480000002</v>
      </c>
      <c r="H332" s="26">
        <f>SUM(H322:H331)</f>
        <v>102431.35078992002</v>
      </c>
      <c r="I332" s="25">
        <f>SUM(I322:I331)</f>
        <v>120868.99393210562</v>
      </c>
      <c r="J332" s="24"/>
      <c r="K332" s="23"/>
      <c r="L332" s="21"/>
      <c r="M332" s="21"/>
      <c r="N332" s="20"/>
      <c r="O332" s="22">
        <f>E332-J332</f>
        <v>19.075199999999999</v>
      </c>
      <c r="P332" s="21"/>
      <c r="Q332" s="21">
        <f>G332-L332</f>
        <v>86879.856480000002</v>
      </c>
      <c r="R332" s="21">
        <f>H332-M332</f>
        <v>102431.35078992002</v>
      </c>
      <c r="S332" s="20">
        <f>I332-N332</f>
        <v>120868.99393210562</v>
      </c>
    </row>
    <row r="333" spans="1:19" s="5" customFormat="1" ht="15.75" thickBot="1" x14ac:dyDescent="0.3">
      <c r="D333" s="6"/>
      <c r="F333" s="7"/>
      <c r="G333" s="6"/>
      <c r="H333" s="6"/>
      <c r="I333" s="6"/>
      <c r="K333" s="7"/>
      <c r="L333" s="6"/>
      <c r="M333" s="6"/>
      <c r="N333" s="6"/>
    </row>
    <row r="334" spans="1:19" s="5" customFormat="1" ht="37.5" hidden="1" customHeight="1" outlineLevel="1" x14ac:dyDescent="0.25">
      <c r="A334" s="72"/>
      <c r="B334" s="71">
        <v>591</v>
      </c>
      <c r="C334" s="70" t="s">
        <v>50</v>
      </c>
      <c r="D334" s="36" t="s">
        <v>6</v>
      </c>
      <c r="E334" s="35">
        <v>16.799999999999997</v>
      </c>
      <c r="F334" s="34">
        <v>3896.03</v>
      </c>
      <c r="G334" s="34">
        <f>F334*E334</f>
        <v>65453.303999999989</v>
      </c>
      <c r="H334" s="33">
        <f>1.179*G334</f>
        <v>77169.445415999988</v>
      </c>
      <c r="I334" s="69">
        <f>H334*1.18</f>
        <v>91059.945590879986</v>
      </c>
      <c r="K334" s="7"/>
      <c r="L334" s="6"/>
      <c r="M334" s="6"/>
      <c r="N334" s="6"/>
    </row>
    <row r="335" spans="1:19" s="5" customFormat="1" ht="37.5" hidden="1" customHeight="1" outlineLevel="1" x14ac:dyDescent="0.25">
      <c r="A335" s="99"/>
      <c r="B335" s="98">
        <v>621</v>
      </c>
      <c r="C335" s="97" t="s">
        <v>50</v>
      </c>
      <c r="D335" s="96" t="s">
        <v>6</v>
      </c>
      <c r="E335" s="95">
        <v>1.2000000000000011</v>
      </c>
      <c r="F335" s="94">
        <v>3896.03</v>
      </c>
      <c r="G335" s="94">
        <f>F335*E335</f>
        <v>4675.2360000000044</v>
      </c>
      <c r="H335" s="93">
        <f>1.179*G335</f>
        <v>5512.1032440000054</v>
      </c>
      <c r="I335" s="92">
        <f>H335*1.18</f>
        <v>6504.2818279200064</v>
      </c>
      <c r="K335" s="7"/>
      <c r="L335" s="6"/>
      <c r="M335" s="6"/>
      <c r="N335" s="6"/>
    </row>
    <row r="336" spans="1:19" s="5" customFormat="1" ht="37.5" hidden="1" customHeight="1" outlineLevel="1" x14ac:dyDescent="0.25">
      <c r="A336" s="99"/>
      <c r="B336" s="98">
        <v>699</v>
      </c>
      <c r="C336" s="97" t="s">
        <v>50</v>
      </c>
      <c r="D336" s="96" t="s">
        <v>6</v>
      </c>
      <c r="E336" s="95">
        <v>1.2</v>
      </c>
      <c r="F336" s="94">
        <v>3896.03</v>
      </c>
      <c r="G336" s="94">
        <f>F336*E336</f>
        <v>4675.2359999999999</v>
      </c>
      <c r="H336" s="93">
        <f>1.179*G336</f>
        <v>5512.1032439999999</v>
      </c>
      <c r="I336" s="92">
        <f>H336*1.18</f>
        <v>6504.2818279199992</v>
      </c>
      <c r="K336" s="7"/>
      <c r="L336" s="6"/>
      <c r="M336" s="6"/>
      <c r="N336" s="6"/>
    </row>
    <row r="337" spans="1:19" s="5" customFormat="1" ht="37.5" hidden="1" customHeight="1" outlineLevel="1" thickBot="1" x14ac:dyDescent="0.3">
      <c r="A337" s="68"/>
      <c r="B337" s="67">
        <v>865</v>
      </c>
      <c r="C337" s="66" t="s">
        <v>50</v>
      </c>
      <c r="D337" s="65" t="s">
        <v>6</v>
      </c>
      <c r="E337" s="64">
        <v>1.8</v>
      </c>
      <c r="F337" s="63">
        <v>3896.03</v>
      </c>
      <c r="G337" s="63">
        <f>F337*E337</f>
        <v>7012.8540000000003</v>
      </c>
      <c r="H337" s="62">
        <f>1.179*G337</f>
        <v>8268.1548660000008</v>
      </c>
      <c r="I337" s="61">
        <f>H337*1.18</f>
        <v>9756.4227418800001</v>
      </c>
      <c r="K337" s="7"/>
      <c r="L337" s="6"/>
      <c r="M337" s="6"/>
      <c r="N337" s="6"/>
    </row>
    <row r="338" spans="1:19" s="19" customFormat="1" ht="46.5" customHeight="1" collapsed="1" thickBot="1" x14ac:dyDescent="0.3">
      <c r="A338" s="32">
        <v>2</v>
      </c>
      <c r="B338" s="119">
        <v>2</v>
      </c>
      <c r="C338" s="118" t="s">
        <v>49</v>
      </c>
      <c r="D338" s="29" t="s">
        <v>6</v>
      </c>
      <c r="E338" s="28">
        <f>SUM(E334:E337)</f>
        <v>21</v>
      </c>
      <c r="F338" s="27">
        <v>3896.03</v>
      </c>
      <c r="G338" s="26">
        <f>SUM(G334:G337)</f>
        <v>81816.63</v>
      </c>
      <c r="H338" s="26">
        <f>SUM(H334:H337)</f>
        <v>96461.806769999996</v>
      </c>
      <c r="I338" s="25">
        <f>SUM(I334:I337)</f>
        <v>113824.93198859999</v>
      </c>
      <c r="J338" s="24"/>
      <c r="K338" s="23"/>
      <c r="L338" s="21"/>
      <c r="M338" s="21"/>
      <c r="N338" s="20"/>
      <c r="O338" s="22">
        <f>E338-J338</f>
        <v>21</v>
      </c>
      <c r="P338" s="21"/>
      <c r="Q338" s="21">
        <f>G338-L338</f>
        <v>81816.63</v>
      </c>
      <c r="R338" s="21">
        <f>H338-M338</f>
        <v>96461.806769999996</v>
      </c>
      <c r="S338" s="20">
        <f>I338-N338</f>
        <v>113824.93198859999</v>
      </c>
    </row>
    <row r="339" spans="1:19" s="5" customFormat="1" ht="15.75" thickBot="1" x14ac:dyDescent="0.3">
      <c r="D339" s="6"/>
      <c r="F339" s="7"/>
      <c r="G339" s="6"/>
      <c r="H339" s="6"/>
      <c r="I339" s="6"/>
      <c r="K339" s="7"/>
      <c r="L339" s="6"/>
      <c r="M339" s="6"/>
      <c r="N339" s="6"/>
    </row>
    <row r="340" spans="1:19" s="5" customFormat="1" ht="37.5" hidden="1" customHeight="1" outlineLevel="1" x14ac:dyDescent="0.25">
      <c r="A340" s="111"/>
      <c r="B340" s="110">
        <v>1</v>
      </c>
      <c r="C340" s="58" t="s">
        <v>48</v>
      </c>
      <c r="D340" s="57" t="s">
        <v>26</v>
      </c>
      <c r="E340" s="109">
        <v>6448.0430000000051</v>
      </c>
      <c r="F340" s="55">
        <v>62.37</v>
      </c>
      <c r="G340" s="84">
        <f>F340*E340</f>
        <v>402164.44191000029</v>
      </c>
      <c r="H340" s="83">
        <f>1.179*G340</f>
        <v>474151.87701189035</v>
      </c>
      <c r="I340" s="54">
        <f>H340*1.18</f>
        <v>559499.21487403056</v>
      </c>
      <c r="K340" s="7"/>
      <c r="L340" s="6"/>
      <c r="M340" s="6"/>
      <c r="N340" s="6"/>
    </row>
    <row r="341" spans="1:19" s="5" customFormat="1" ht="37.5" hidden="1" customHeight="1" outlineLevel="1" x14ac:dyDescent="0.25">
      <c r="A341" s="124"/>
      <c r="B341" s="123">
        <v>2</v>
      </c>
      <c r="C341" s="80" t="s">
        <v>47</v>
      </c>
      <c r="D341" s="122" t="s">
        <v>26</v>
      </c>
      <c r="E341" s="121">
        <v>6448.0430000000051</v>
      </c>
      <c r="F341" s="120">
        <v>133.65</v>
      </c>
      <c r="G341" s="49">
        <f>F341*E341</f>
        <v>861780.94695000071</v>
      </c>
      <c r="H341" s="48">
        <f>1.179*G341</f>
        <v>1016039.7364540509</v>
      </c>
      <c r="I341" s="78">
        <f>H341*1.18</f>
        <v>1198926.8890157801</v>
      </c>
      <c r="K341" s="7"/>
      <c r="L341" s="6"/>
      <c r="M341" s="6"/>
      <c r="N341" s="6"/>
    </row>
    <row r="342" spans="1:19" s="5" customFormat="1" ht="36.75" hidden="1" customHeight="1" outlineLevel="1" x14ac:dyDescent="0.25">
      <c r="A342" s="124"/>
      <c r="B342" s="123">
        <v>5</v>
      </c>
      <c r="C342" s="80" t="s">
        <v>46</v>
      </c>
      <c r="D342" s="122" t="s">
        <v>26</v>
      </c>
      <c r="E342" s="121">
        <v>289188.29500000004</v>
      </c>
      <c r="F342" s="120">
        <v>127.14</v>
      </c>
      <c r="G342" s="49">
        <f>F342*E342</f>
        <v>36767399.826300003</v>
      </c>
      <c r="H342" s="48">
        <f>1.179*G342</f>
        <v>43348764.395207703</v>
      </c>
      <c r="I342" s="78">
        <f>H342*1.18</f>
        <v>51151541.98634509</v>
      </c>
      <c r="K342" s="7"/>
      <c r="L342" s="6"/>
      <c r="M342" s="6"/>
      <c r="N342" s="6"/>
    </row>
    <row r="343" spans="1:19" s="5" customFormat="1" ht="36.75" hidden="1" customHeight="1" outlineLevel="1" thickBot="1" x14ac:dyDescent="0.3">
      <c r="A343" s="108"/>
      <c r="B343" s="107">
        <v>24</v>
      </c>
      <c r="C343" s="75" t="s">
        <v>46</v>
      </c>
      <c r="D343" s="101" t="s">
        <v>26</v>
      </c>
      <c r="E343" s="106">
        <v>1830</v>
      </c>
      <c r="F343" s="100">
        <v>127.14</v>
      </c>
      <c r="G343" s="42">
        <f>F343*E343</f>
        <v>232666.2</v>
      </c>
      <c r="H343" s="41">
        <f>1.179*G343</f>
        <v>274313.4498</v>
      </c>
      <c r="I343" s="73">
        <f>H343*1.18</f>
        <v>323689.87076399999</v>
      </c>
      <c r="K343" s="7"/>
      <c r="L343" s="6"/>
      <c r="M343" s="6"/>
      <c r="N343" s="6"/>
    </row>
    <row r="344" spans="1:19" s="19" customFormat="1" ht="60.75" customHeight="1" collapsed="1" thickBot="1" x14ac:dyDescent="0.3">
      <c r="A344" s="32">
        <v>3</v>
      </c>
      <c r="B344" s="119">
        <v>3</v>
      </c>
      <c r="C344" s="118" t="s">
        <v>45</v>
      </c>
      <c r="D344" s="29" t="s">
        <v>26</v>
      </c>
      <c r="E344" s="28">
        <f>SUM(E340:E343)</f>
        <v>303914.38100000005</v>
      </c>
      <c r="F344" s="27" t="s">
        <v>44</v>
      </c>
      <c r="G344" s="26">
        <f>SUM(G340:G343)</f>
        <v>38264011.415160008</v>
      </c>
      <c r="H344" s="26">
        <f>SUM(H340:H343)</f>
        <v>45113269.458473645</v>
      </c>
      <c r="I344" s="25">
        <f>SUM(I340:I343)</f>
        <v>53233657.9609989</v>
      </c>
      <c r="J344" s="112"/>
      <c r="K344" s="23"/>
      <c r="L344" s="21">
        <f>K344*J344</f>
        <v>0</v>
      </c>
      <c r="M344" s="21">
        <f>L344*1.179</f>
        <v>0</v>
      </c>
      <c r="N344" s="20">
        <f>M344*1.18</f>
        <v>0</v>
      </c>
      <c r="O344" s="22">
        <f>E344-J344</f>
        <v>303914.38100000005</v>
      </c>
      <c r="P344" s="21"/>
      <c r="Q344" s="21">
        <f>G344-L344</f>
        <v>38264011.415160008</v>
      </c>
      <c r="R344" s="21">
        <f>H344-M344</f>
        <v>45113269.458473645</v>
      </c>
      <c r="S344" s="20">
        <f>I344-N344</f>
        <v>53233657.9609989</v>
      </c>
    </row>
    <row r="345" spans="1:19" s="5" customFormat="1" ht="15.75" thickBot="1" x14ac:dyDescent="0.3">
      <c r="D345" s="6"/>
      <c r="F345" s="7"/>
      <c r="G345" s="6"/>
      <c r="H345" s="6"/>
      <c r="I345" s="6"/>
      <c r="K345" s="7"/>
      <c r="L345" s="6"/>
      <c r="M345" s="6"/>
      <c r="N345" s="6"/>
    </row>
    <row r="346" spans="1:19" s="5" customFormat="1" ht="18.75" hidden="1" customHeight="1" outlineLevel="1" x14ac:dyDescent="0.25">
      <c r="A346" s="111"/>
      <c r="B346" s="110">
        <v>1</v>
      </c>
      <c r="C346" s="58" t="s">
        <v>43</v>
      </c>
      <c r="D346" s="57" t="s">
        <v>26</v>
      </c>
      <c r="E346" s="109">
        <v>12208.6</v>
      </c>
      <c r="F346" s="55">
        <v>37.200000000000003</v>
      </c>
      <c r="G346" s="84">
        <f t="shared" ref="G346:G353" si="21">F346*E346</f>
        <v>454159.92000000004</v>
      </c>
      <c r="H346" s="83">
        <f t="shared" ref="H346:H353" si="22">1.179*G346</f>
        <v>535454.5456800001</v>
      </c>
      <c r="I346" s="54">
        <f t="shared" ref="I346:I353" si="23">H346*1.18</f>
        <v>631836.36390240013</v>
      </c>
      <c r="K346" s="7"/>
      <c r="L346" s="6"/>
      <c r="M346" s="6"/>
      <c r="N346" s="6"/>
    </row>
    <row r="347" spans="1:19" s="5" customFormat="1" ht="18.75" hidden="1" customHeight="1" outlineLevel="1" x14ac:dyDescent="0.25">
      <c r="A347" s="124"/>
      <c r="B347" s="123">
        <v>9</v>
      </c>
      <c r="C347" s="80" t="s">
        <v>43</v>
      </c>
      <c r="D347" s="122" t="s">
        <v>26</v>
      </c>
      <c r="E347" s="121">
        <v>267.97000000000003</v>
      </c>
      <c r="F347" s="120">
        <v>37.200000000000003</v>
      </c>
      <c r="G347" s="49">
        <f t="shared" si="21"/>
        <v>9968.4840000000022</v>
      </c>
      <c r="H347" s="48">
        <f t="shared" si="22"/>
        <v>11752.842636000003</v>
      </c>
      <c r="I347" s="78">
        <f t="shared" si="23"/>
        <v>13868.354310480003</v>
      </c>
      <c r="K347" s="7"/>
      <c r="L347" s="6"/>
      <c r="M347" s="6"/>
      <c r="N347" s="6"/>
    </row>
    <row r="348" spans="1:19" s="5" customFormat="1" ht="18.75" hidden="1" customHeight="1" outlineLevel="1" x14ac:dyDescent="0.25">
      <c r="A348" s="124"/>
      <c r="B348" s="123">
        <v>12</v>
      </c>
      <c r="C348" s="80" t="s">
        <v>43</v>
      </c>
      <c r="D348" s="122" t="s">
        <v>26</v>
      </c>
      <c r="E348" s="121">
        <v>294.56</v>
      </c>
      <c r="F348" s="120">
        <v>37.200000000000003</v>
      </c>
      <c r="G348" s="49">
        <f t="shared" si="21"/>
        <v>10957.632000000001</v>
      </c>
      <c r="H348" s="48">
        <f t="shared" si="22"/>
        <v>12919.048128000002</v>
      </c>
      <c r="I348" s="78">
        <f t="shared" si="23"/>
        <v>15244.476791040002</v>
      </c>
      <c r="K348" s="7"/>
      <c r="L348" s="6"/>
      <c r="M348" s="6"/>
      <c r="N348" s="6"/>
    </row>
    <row r="349" spans="1:19" s="5" customFormat="1" ht="18.75" hidden="1" customHeight="1" outlineLevel="1" x14ac:dyDescent="0.25">
      <c r="A349" s="124"/>
      <c r="B349" s="123">
        <v>15</v>
      </c>
      <c r="C349" s="80" t="s">
        <v>43</v>
      </c>
      <c r="D349" s="122" t="s">
        <v>26</v>
      </c>
      <c r="E349" s="121">
        <v>383.41800000000012</v>
      </c>
      <c r="F349" s="120">
        <v>37.200000000000003</v>
      </c>
      <c r="G349" s="49">
        <f t="shared" si="21"/>
        <v>14263.149600000006</v>
      </c>
      <c r="H349" s="48">
        <f t="shared" si="22"/>
        <v>16816.253378400008</v>
      </c>
      <c r="I349" s="78">
        <f t="shared" si="23"/>
        <v>19843.178986512008</v>
      </c>
      <c r="K349" s="7"/>
      <c r="L349" s="6"/>
      <c r="M349" s="6"/>
      <c r="N349" s="6"/>
    </row>
    <row r="350" spans="1:19" s="5" customFormat="1" ht="18.75" hidden="1" customHeight="1" outlineLevel="1" x14ac:dyDescent="0.25">
      <c r="A350" s="124"/>
      <c r="B350" s="123">
        <v>16</v>
      </c>
      <c r="C350" s="80" t="s">
        <v>43</v>
      </c>
      <c r="D350" s="122" t="s">
        <v>26</v>
      </c>
      <c r="E350" s="121">
        <v>767.47000000000025</v>
      </c>
      <c r="F350" s="120">
        <v>37.200000000000003</v>
      </c>
      <c r="G350" s="49">
        <f t="shared" si="21"/>
        <v>28549.884000000013</v>
      </c>
      <c r="H350" s="48">
        <f t="shared" si="22"/>
        <v>33660.313236000016</v>
      </c>
      <c r="I350" s="78">
        <f t="shared" si="23"/>
        <v>39719.169618480017</v>
      </c>
      <c r="K350" s="7"/>
      <c r="L350" s="6"/>
      <c r="M350" s="6"/>
      <c r="N350" s="6"/>
    </row>
    <row r="351" spans="1:19" s="5" customFormat="1" ht="18.75" hidden="1" customHeight="1" outlineLevel="1" x14ac:dyDescent="0.25">
      <c r="A351" s="124"/>
      <c r="B351" s="123">
        <v>17</v>
      </c>
      <c r="C351" s="80" t="s">
        <v>43</v>
      </c>
      <c r="D351" s="122" t="s">
        <v>26</v>
      </c>
      <c r="E351" s="121">
        <v>148.86000000000001</v>
      </c>
      <c r="F351" s="120">
        <v>37.200000000000003</v>
      </c>
      <c r="G351" s="49">
        <f t="shared" si="21"/>
        <v>5537.5920000000006</v>
      </c>
      <c r="H351" s="48">
        <f t="shared" si="22"/>
        <v>6528.8209680000009</v>
      </c>
      <c r="I351" s="78">
        <f t="shared" si="23"/>
        <v>7704.0087422400011</v>
      </c>
      <c r="K351" s="7"/>
      <c r="L351" s="6"/>
      <c r="M351" s="6"/>
      <c r="N351" s="6"/>
    </row>
    <row r="352" spans="1:19" s="5" customFormat="1" ht="18.75" hidden="1" customHeight="1" outlineLevel="1" x14ac:dyDescent="0.25">
      <c r="A352" s="124"/>
      <c r="B352" s="123">
        <v>19</v>
      </c>
      <c r="C352" s="80" t="s">
        <v>43</v>
      </c>
      <c r="D352" s="122" t="s">
        <v>26</v>
      </c>
      <c r="E352" s="121">
        <v>532.48</v>
      </c>
      <c r="F352" s="120">
        <v>37.200000000000003</v>
      </c>
      <c r="G352" s="49">
        <f t="shared" si="21"/>
        <v>19808.256000000001</v>
      </c>
      <c r="H352" s="48">
        <f t="shared" si="22"/>
        <v>23353.933824000003</v>
      </c>
      <c r="I352" s="78">
        <f t="shared" si="23"/>
        <v>27557.641912320003</v>
      </c>
      <c r="K352" s="7"/>
      <c r="L352" s="6"/>
      <c r="M352" s="6"/>
      <c r="N352" s="6"/>
    </row>
    <row r="353" spans="1:19" s="5" customFormat="1" ht="18.75" hidden="1" customHeight="1" outlineLevel="1" thickBot="1" x14ac:dyDescent="0.3">
      <c r="A353" s="108"/>
      <c r="B353" s="107">
        <v>25</v>
      </c>
      <c r="C353" s="75" t="s">
        <v>43</v>
      </c>
      <c r="D353" s="101" t="s">
        <v>26</v>
      </c>
      <c r="E353" s="106">
        <v>4190</v>
      </c>
      <c r="F353" s="100">
        <v>37.200000000000003</v>
      </c>
      <c r="G353" s="42">
        <f t="shared" si="21"/>
        <v>155868</v>
      </c>
      <c r="H353" s="41">
        <f t="shared" si="22"/>
        <v>183768.372</v>
      </c>
      <c r="I353" s="73">
        <f t="shared" si="23"/>
        <v>216846.67895999999</v>
      </c>
      <c r="K353" s="7"/>
      <c r="L353" s="6"/>
      <c r="M353" s="6"/>
      <c r="N353" s="6"/>
    </row>
    <row r="354" spans="1:19" s="19" customFormat="1" ht="46.5" customHeight="1" collapsed="1" thickBot="1" x14ac:dyDescent="0.3">
      <c r="A354" s="32">
        <v>4</v>
      </c>
      <c r="B354" s="119">
        <v>4</v>
      </c>
      <c r="C354" s="118" t="s">
        <v>42</v>
      </c>
      <c r="D354" s="29" t="s">
        <v>26</v>
      </c>
      <c r="E354" s="28">
        <f>SUM(E346:E353)</f>
        <v>18793.358</v>
      </c>
      <c r="F354" s="27">
        <v>37.200000000000003</v>
      </c>
      <c r="G354" s="26">
        <f>SUM(G346:G353)</f>
        <v>699112.91760000004</v>
      </c>
      <c r="H354" s="26">
        <f>SUM(H346:H353)</f>
        <v>824254.12985040003</v>
      </c>
      <c r="I354" s="25">
        <f>SUM(I346:I353)</f>
        <v>972619.87322347215</v>
      </c>
      <c r="J354" s="24"/>
      <c r="K354" s="23"/>
      <c r="L354" s="21"/>
      <c r="M354" s="21"/>
      <c r="N354" s="20"/>
      <c r="O354" s="22">
        <f>E354-J354</f>
        <v>18793.358</v>
      </c>
      <c r="P354" s="21"/>
      <c r="Q354" s="21">
        <f>G354-L354</f>
        <v>699112.91760000004</v>
      </c>
      <c r="R354" s="21">
        <f>H354-M354</f>
        <v>824254.12985040003</v>
      </c>
      <c r="S354" s="20">
        <f>I354-N354</f>
        <v>972619.87322347215</v>
      </c>
    </row>
    <row r="355" spans="1:19" s="5" customFormat="1" ht="15.75" thickBot="1" x14ac:dyDescent="0.3">
      <c r="D355" s="6"/>
      <c r="F355" s="7"/>
      <c r="G355" s="6"/>
      <c r="H355" s="6"/>
      <c r="I355" s="6"/>
      <c r="K355" s="7"/>
      <c r="L355" s="6"/>
      <c r="M355" s="6"/>
      <c r="N355" s="6"/>
    </row>
    <row r="356" spans="1:19" s="5" customFormat="1" ht="37.5" hidden="1" customHeight="1" outlineLevel="1" x14ac:dyDescent="0.25">
      <c r="A356" s="72"/>
      <c r="B356" s="71">
        <v>597</v>
      </c>
      <c r="C356" s="70" t="s">
        <v>41</v>
      </c>
      <c r="D356" s="36" t="s">
        <v>10</v>
      </c>
      <c r="E356" s="35">
        <v>1.4912999999999998</v>
      </c>
      <c r="F356" s="34">
        <v>26780.11</v>
      </c>
      <c r="G356" s="34">
        <f>F356*E356</f>
        <v>39937.178043</v>
      </c>
      <c r="H356" s="33">
        <f>1.179*G356</f>
        <v>47085.932912697004</v>
      </c>
      <c r="I356" s="69">
        <f>H356*1.18</f>
        <v>55561.400836982459</v>
      </c>
      <c r="K356" s="7"/>
      <c r="L356" s="6"/>
      <c r="M356" s="6"/>
      <c r="N356" s="6"/>
    </row>
    <row r="357" spans="1:19" s="5" customFormat="1" ht="37.5" hidden="1" customHeight="1" outlineLevel="1" x14ac:dyDescent="0.25">
      <c r="A357" s="99"/>
      <c r="B357" s="98">
        <v>627</v>
      </c>
      <c r="C357" s="97" t="s">
        <v>41</v>
      </c>
      <c r="D357" s="96" t="s">
        <v>10</v>
      </c>
      <c r="E357" s="95">
        <v>0.15960000000000019</v>
      </c>
      <c r="F357" s="94">
        <v>26780.11</v>
      </c>
      <c r="G357" s="94">
        <f>F357*E357</f>
        <v>4274.105556000005</v>
      </c>
      <c r="H357" s="93">
        <f>1.179*G357</f>
        <v>5039.1704505240059</v>
      </c>
      <c r="I357" s="92">
        <f>H357*1.18</f>
        <v>5946.2211316183266</v>
      </c>
      <c r="K357" s="7"/>
      <c r="L357" s="6"/>
      <c r="M357" s="6"/>
      <c r="N357" s="6"/>
    </row>
    <row r="358" spans="1:19" s="5" customFormat="1" ht="37.5" hidden="1" customHeight="1" outlineLevel="1" x14ac:dyDescent="0.25">
      <c r="A358" s="99"/>
      <c r="B358" s="98">
        <v>649</v>
      </c>
      <c r="C358" s="97" t="s">
        <v>41</v>
      </c>
      <c r="D358" s="96" t="s">
        <v>10</v>
      </c>
      <c r="E358" s="95">
        <v>0.84000000000000119</v>
      </c>
      <c r="F358" s="94">
        <v>26780.11</v>
      </c>
      <c r="G358" s="94">
        <f>F358*E358</f>
        <v>22495.292400000031</v>
      </c>
      <c r="H358" s="93">
        <f>1.179*G358</f>
        <v>26521.949739600037</v>
      </c>
      <c r="I358" s="92">
        <f>H358*1.18</f>
        <v>31295.900692728042</v>
      </c>
      <c r="K358" s="7"/>
      <c r="L358" s="6"/>
      <c r="M358" s="6"/>
      <c r="N358" s="6"/>
    </row>
    <row r="359" spans="1:19" s="5" customFormat="1" ht="37.5" hidden="1" customHeight="1" outlineLevel="1" x14ac:dyDescent="0.25">
      <c r="A359" s="99"/>
      <c r="B359" s="98">
        <v>705</v>
      </c>
      <c r="C359" s="97" t="s">
        <v>41</v>
      </c>
      <c r="D359" s="96" t="s">
        <v>10</v>
      </c>
      <c r="E359" s="95">
        <v>0.18129999999999999</v>
      </c>
      <c r="F359" s="94">
        <v>26780.11</v>
      </c>
      <c r="G359" s="94">
        <f>F359*E359</f>
        <v>4855.2339430000002</v>
      </c>
      <c r="H359" s="93">
        <f>1.179*G359</f>
        <v>5724.3208187970004</v>
      </c>
      <c r="I359" s="92">
        <f>H359*1.18</f>
        <v>6754.6985661804601</v>
      </c>
      <c r="K359" s="7"/>
      <c r="L359" s="6"/>
      <c r="M359" s="6"/>
      <c r="N359" s="6"/>
    </row>
    <row r="360" spans="1:19" s="5" customFormat="1" ht="37.5" hidden="1" customHeight="1" outlineLevel="1" thickBot="1" x14ac:dyDescent="0.3">
      <c r="A360" s="68"/>
      <c r="B360" s="67">
        <v>870</v>
      </c>
      <c r="C360" s="66" t="s">
        <v>41</v>
      </c>
      <c r="D360" s="65" t="s">
        <v>10</v>
      </c>
      <c r="E360" s="64">
        <v>0.2</v>
      </c>
      <c r="F360" s="63">
        <v>26780.11</v>
      </c>
      <c r="G360" s="63">
        <f>F360*E360</f>
        <v>5356.0220000000008</v>
      </c>
      <c r="H360" s="62">
        <f>1.179*G360</f>
        <v>6314.7499380000008</v>
      </c>
      <c r="I360" s="61">
        <f>H360*1.18</f>
        <v>7451.4049268400004</v>
      </c>
      <c r="K360" s="7"/>
      <c r="L360" s="6"/>
      <c r="M360" s="6"/>
      <c r="N360" s="6"/>
    </row>
    <row r="361" spans="1:19" s="19" customFormat="1" ht="46.5" customHeight="1" collapsed="1" thickBot="1" x14ac:dyDescent="0.3">
      <c r="A361" s="32">
        <v>5</v>
      </c>
      <c r="B361" s="119">
        <v>5</v>
      </c>
      <c r="C361" s="118" t="s">
        <v>40</v>
      </c>
      <c r="D361" s="29" t="s">
        <v>10</v>
      </c>
      <c r="E361" s="28">
        <f>SUM(E356:E360)</f>
        <v>2.8722000000000012</v>
      </c>
      <c r="F361" s="27">
        <v>26780.11</v>
      </c>
      <c r="G361" s="26">
        <f>SUM(G356:G360)</f>
        <v>76917.831942000033</v>
      </c>
      <c r="H361" s="26">
        <f>SUM(H356:H360)</f>
        <v>90686.123859618063</v>
      </c>
      <c r="I361" s="25">
        <f>SUM(I356:I360)</f>
        <v>107009.62615434929</v>
      </c>
      <c r="J361" s="24"/>
      <c r="K361" s="23"/>
      <c r="L361" s="21"/>
      <c r="M361" s="21"/>
      <c r="N361" s="20"/>
      <c r="O361" s="22">
        <f>E361-J361</f>
        <v>2.8722000000000012</v>
      </c>
      <c r="P361" s="21"/>
      <c r="Q361" s="21">
        <f>G361-L361</f>
        <v>76917.831942000033</v>
      </c>
      <c r="R361" s="21">
        <f>H361-M361</f>
        <v>90686.123859618063</v>
      </c>
      <c r="S361" s="20">
        <f>I361-N361</f>
        <v>107009.62615434929</v>
      </c>
    </row>
    <row r="362" spans="1:19" s="5" customFormat="1" ht="15.75" thickBot="1" x14ac:dyDescent="0.3">
      <c r="D362" s="6"/>
      <c r="F362" s="7"/>
      <c r="G362" s="6"/>
      <c r="H362" s="6"/>
      <c r="I362" s="6"/>
      <c r="K362" s="7"/>
      <c r="L362" s="6"/>
      <c r="M362" s="6"/>
      <c r="N362" s="6"/>
    </row>
    <row r="363" spans="1:19" s="5" customFormat="1" ht="22.5" hidden="1" customHeight="1" outlineLevel="1" x14ac:dyDescent="0.25">
      <c r="A363" s="60"/>
      <c r="B363" s="59">
        <v>4</v>
      </c>
      <c r="C363" s="58" t="s">
        <v>38</v>
      </c>
      <c r="D363" s="57" t="s">
        <v>6</v>
      </c>
      <c r="E363" s="56">
        <v>3412.5500000000029</v>
      </c>
      <c r="F363" s="55">
        <v>133.06</v>
      </c>
      <c r="G363" s="55">
        <v>454073.9030000004</v>
      </c>
      <c r="H363" s="54">
        <v>535353.13163700048</v>
      </c>
      <c r="I363" s="54">
        <v>631716.69533166056</v>
      </c>
      <c r="K363" s="7"/>
      <c r="L363" s="6"/>
      <c r="M363" s="6"/>
      <c r="N363" s="6"/>
    </row>
    <row r="364" spans="1:19" s="5" customFormat="1" ht="22.5" hidden="1" customHeight="1" outlineLevel="1" x14ac:dyDescent="0.25">
      <c r="A364" s="53"/>
      <c r="B364" s="52">
        <v>10</v>
      </c>
      <c r="C364" s="8" t="s">
        <v>36</v>
      </c>
      <c r="D364" s="51" t="s">
        <v>6</v>
      </c>
      <c r="E364" s="50">
        <v>34764.619999999995</v>
      </c>
      <c r="F364" s="49">
        <v>133.06</v>
      </c>
      <c r="G364" s="49">
        <v>4625780.337199999</v>
      </c>
      <c r="H364" s="48">
        <v>5453795.0175587991</v>
      </c>
      <c r="I364" s="48">
        <v>6435478.1207193825</v>
      </c>
      <c r="K364" s="7"/>
      <c r="L364" s="6"/>
      <c r="M364" s="6"/>
      <c r="N364" s="6"/>
    </row>
    <row r="365" spans="1:19" s="5" customFormat="1" ht="22.5" hidden="1" customHeight="1" outlineLevel="1" x14ac:dyDescent="0.25">
      <c r="A365" s="53"/>
      <c r="B365" s="52">
        <v>13</v>
      </c>
      <c r="C365" s="8" t="s">
        <v>36</v>
      </c>
      <c r="D365" s="51" t="s">
        <v>6</v>
      </c>
      <c r="E365" s="50">
        <v>80930</v>
      </c>
      <c r="F365" s="49">
        <v>133.06</v>
      </c>
      <c r="G365" s="49">
        <v>10768545.800000001</v>
      </c>
      <c r="H365" s="48">
        <v>12696115.498200001</v>
      </c>
      <c r="I365" s="48">
        <v>14981416.287876001</v>
      </c>
      <c r="K365" s="7"/>
      <c r="L365" s="6"/>
      <c r="M365" s="6"/>
      <c r="N365" s="6"/>
    </row>
    <row r="366" spans="1:19" s="5" customFormat="1" ht="22.5" hidden="1" customHeight="1" outlineLevel="1" x14ac:dyDescent="0.25">
      <c r="A366" s="53"/>
      <c r="B366" s="52">
        <v>19</v>
      </c>
      <c r="C366" s="8" t="s">
        <v>38</v>
      </c>
      <c r="D366" s="51" t="s">
        <v>6</v>
      </c>
      <c r="E366" s="50">
        <v>31</v>
      </c>
      <c r="F366" s="49">
        <v>133.06</v>
      </c>
      <c r="G366" s="49">
        <v>4124.8599999999997</v>
      </c>
      <c r="H366" s="48">
        <v>4863.2099399999997</v>
      </c>
      <c r="I366" s="48">
        <v>5738.5877291999996</v>
      </c>
      <c r="K366" s="7"/>
      <c r="L366" s="6"/>
      <c r="M366" s="6"/>
      <c r="N366" s="6"/>
    </row>
    <row r="367" spans="1:19" s="5" customFormat="1" ht="22.5" hidden="1" customHeight="1" outlineLevel="1" x14ac:dyDescent="0.25">
      <c r="A367" s="53"/>
      <c r="B367" s="52">
        <v>58</v>
      </c>
      <c r="C367" s="8" t="s">
        <v>36</v>
      </c>
      <c r="D367" s="51" t="s">
        <v>6</v>
      </c>
      <c r="E367" s="50">
        <v>4000</v>
      </c>
      <c r="F367" s="49">
        <v>133.06</v>
      </c>
      <c r="G367" s="49">
        <v>532240</v>
      </c>
      <c r="H367" s="48">
        <v>627510.96000000008</v>
      </c>
      <c r="I367" s="48">
        <v>740462.93280000007</v>
      </c>
      <c r="K367" s="7"/>
      <c r="L367" s="6"/>
      <c r="M367" s="6"/>
      <c r="N367" s="6"/>
    </row>
    <row r="368" spans="1:19" s="5" customFormat="1" ht="22.5" hidden="1" customHeight="1" outlineLevel="1" x14ac:dyDescent="0.25">
      <c r="A368" s="53"/>
      <c r="B368" s="52">
        <v>61</v>
      </c>
      <c r="C368" s="8" t="s">
        <v>36</v>
      </c>
      <c r="D368" s="51" t="s">
        <v>6</v>
      </c>
      <c r="E368" s="50">
        <v>5890</v>
      </c>
      <c r="F368" s="49">
        <v>133.06</v>
      </c>
      <c r="G368" s="49">
        <v>783723.4</v>
      </c>
      <c r="H368" s="48">
        <v>924009.88860000006</v>
      </c>
      <c r="I368" s="48">
        <v>1090331.668548</v>
      </c>
      <c r="K368" s="7"/>
      <c r="L368" s="6"/>
      <c r="M368" s="6"/>
      <c r="N368" s="6"/>
    </row>
    <row r="369" spans="1:14" s="5" customFormat="1" ht="22.5" hidden="1" customHeight="1" outlineLevel="1" x14ac:dyDescent="0.25">
      <c r="A369" s="53"/>
      <c r="B369" s="52">
        <v>269</v>
      </c>
      <c r="C369" s="8" t="s">
        <v>38</v>
      </c>
      <c r="D369" s="51" t="s">
        <v>6</v>
      </c>
      <c r="E369" s="50">
        <v>917.74850000000004</v>
      </c>
      <c r="F369" s="49">
        <v>133.06</v>
      </c>
      <c r="G369" s="49">
        <v>122115.61541000001</v>
      </c>
      <c r="H369" s="48">
        <v>143974.31056839004</v>
      </c>
      <c r="I369" s="48">
        <v>169889.68647070022</v>
      </c>
      <c r="K369" s="7"/>
      <c r="L369" s="6"/>
      <c r="M369" s="6"/>
      <c r="N369" s="6"/>
    </row>
    <row r="370" spans="1:14" s="5" customFormat="1" ht="22.5" hidden="1" customHeight="1" outlineLevel="1" x14ac:dyDescent="0.25">
      <c r="A370" s="53"/>
      <c r="B370" s="52">
        <v>272</v>
      </c>
      <c r="C370" s="8" t="s">
        <v>38</v>
      </c>
      <c r="D370" s="51" t="s">
        <v>6</v>
      </c>
      <c r="E370" s="50">
        <v>2566.8335000000002</v>
      </c>
      <c r="F370" s="49">
        <v>133.06</v>
      </c>
      <c r="G370" s="49">
        <v>341542.86551000003</v>
      </c>
      <c r="H370" s="48">
        <v>402679.03843629005</v>
      </c>
      <c r="I370" s="48">
        <v>475161.26535482222</v>
      </c>
      <c r="K370" s="7"/>
      <c r="L370" s="6"/>
      <c r="M370" s="6"/>
      <c r="N370" s="6"/>
    </row>
    <row r="371" spans="1:14" s="5" customFormat="1" ht="22.5" hidden="1" customHeight="1" outlineLevel="1" x14ac:dyDescent="0.25">
      <c r="A371" s="53"/>
      <c r="B371" s="52">
        <v>275</v>
      </c>
      <c r="C371" s="8" t="s">
        <v>38</v>
      </c>
      <c r="D371" s="51" t="s">
        <v>6</v>
      </c>
      <c r="E371" s="50">
        <v>2618.1925000000001</v>
      </c>
      <c r="F371" s="49">
        <v>133.06</v>
      </c>
      <c r="G371" s="49">
        <v>348376.69405000005</v>
      </c>
      <c r="H371" s="48">
        <v>410736.12228495005</v>
      </c>
      <c r="I371" s="48">
        <v>484668.62429624103</v>
      </c>
      <c r="K371" s="7"/>
      <c r="L371" s="6"/>
      <c r="M371" s="6"/>
      <c r="N371" s="6"/>
    </row>
    <row r="372" spans="1:14" s="5" customFormat="1" ht="22.5" hidden="1" customHeight="1" outlineLevel="1" x14ac:dyDescent="0.25">
      <c r="A372" s="53"/>
      <c r="B372" s="52">
        <v>278</v>
      </c>
      <c r="C372" s="8" t="s">
        <v>38</v>
      </c>
      <c r="D372" s="51" t="s">
        <v>6</v>
      </c>
      <c r="E372" s="50">
        <v>2397.1255000000001</v>
      </c>
      <c r="F372" s="49">
        <v>133.06</v>
      </c>
      <c r="G372" s="49">
        <v>318961.51903000002</v>
      </c>
      <c r="H372" s="48">
        <v>376055.63093637006</v>
      </c>
      <c r="I372" s="48">
        <v>443745.64450491662</v>
      </c>
      <c r="K372" s="7"/>
      <c r="L372" s="6"/>
      <c r="M372" s="6"/>
      <c r="N372" s="6"/>
    </row>
    <row r="373" spans="1:14" s="5" customFormat="1" ht="22.5" hidden="1" customHeight="1" outlineLevel="1" x14ac:dyDescent="0.25">
      <c r="A373" s="53"/>
      <c r="B373" s="52">
        <v>281</v>
      </c>
      <c r="C373" s="8" t="s">
        <v>36</v>
      </c>
      <c r="D373" s="51" t="s">
        <v>6</v>
      </c>
      <c r="E373" s="50">
        <v>2761.1044999999999</v>
      </c>
      <c r="F373" s="49">
        <v>133.06</v>
      </c>
      <c r="G373" s="49">
        <v>367392.56477</v>
      </c>
      <c r="H373" s="48">
        <v>433155.83386383002</v>
      </c>
      <c r="I373" s="48">
        <v>511123.88395931938</v>
      </c>
      <c r="K373" s="7"/>
      <c r="L373" s="6"/>
      <c r="M373" s="6"/>
      <c r="N373" s="6"/>
    </row>
    <row r="374" spans="1:14" s="5" customFormat="1" ht="22.5" hidden="1" customHeight="1" outlineLevel="1" x14ac:dyDescent="0.25">
      <c r="A374" s="53"/>
      <c r="B374" s="52">
        <v>284</v>
      </c>
      <c r="C374" s="8" t="s">
        <v>36</v>
      </c>
      <c r="D374" s="51" t="s">
        <v>6</v>
      </c>
      <c r="E374" s="50">
        <v>2792.3665000000001</v>
      </c>
      <c r="F374" s="49">
        <v>133.06</v>
      </c>
      <c r="G374" s="49">
        <v>371552.28649000003</v>
      </c>
      <c r="H374" s="48">
        <v>438060.14577171003</v>
      </c>
      <c r="I374" s="48">
        <v>516910.97201061778</v>
      </c>
      <c r="K374" s="7"/>
      <c r="L374" s="6"/>
      <c r="M374" s="6"/>
      <c r="N374" s="6"/>
    </row>
    <row r="375" spans="1:14" s="5" customFormat="1" ht="22.5" hidden="1" customHeight="1" outlineLevel="1" x14ac:dyDescent="0.25">
      <c r="A375" s="53"/>
      <c r="B375" s="52">
        <v>287</v>
      </c>
      <c r="C375" s="8" t="s">
        <v>36</v>
      </c>
      <c r="D375" s="51" t="s">
        <v>6</v>
      </c>
      <c r="E375" s="50">
        <v>2672.9009999999998</v>
      </c>
      <c r="F375" s="49">
        <v>133.06</v>
      </c>
      <c r="G375" s="49">
        <v>355656.20705999999</v>
      </c>
      <c r="H375" s="48">
        <v>419318.66812374</v>
      </c>
      <c r="I375" s="48">
        <v>494796.02838601317</v>
      </c>
      <c r="K375" s="7"/>
      <c r="L375" s="6"/>
      <c r="M375" s="6"/>
      <c r="N375" s="6"/>
    </row>
    <row r="376" spans="1:14" s="5" customFormat="1" ht="22.5" hidden="1" customHeight="1" outlineLevel="1" x14ac:dyDescent="0.25">
      <c r="A376" s="53"/>
      <c r="B376" s="52">
        <v>290</v>
      </c>
      <c r="C376" s="8" t="s">
        <v>36</v>
      </c>
      <c r="D376" s="51" t="s">
        <v>6</v>
      </c>
      <c r="E376" s="50">
        <v>2692.998</v>
      </c>
      <c r="F376" s="49">
        <v>133.06</v>
      </c>
      <c r="G376" s="49">
        <v>358330.31388000003</v>
      </c>
      <c r="H376" s="48">
        <v>422471.44006452005</v>
      </c>
      <c r="I376" s="48">
        <v>498516.29927613365</v>
      </c>
      <c r="K376" s="7"/>
      <c r="L376" s="6"/>
      <c r="M376" s="6"/>
      <c r="N376" s="6"/>
    </row>
    <row r="377" spans="1:14" s="5" customFormat="1" ht="22.5" hidden="1" customHeight="1" outlineLevel="1" x14ac:dyDescent="0.25">
      <c r="A377" s="53"/>
      <c r="B377" s="52">
        <v>293</v>
      </c>
      <c r="C377" s="8" t="s">
        <v>36</v>
      </c>
      <c r="D377" s="51" t="s">
        <v>6</v>
      </c>
      <c r="E377" s="50">
        <v>2586.9304999999999</v>
      </c>
      <c r="F377" s="49">
        <v>133.06</v>
      </c>
      <c r="G377" s="49">
        <v>344216.97233000002</v>
      </c>
      <c r="H377" s="48">
        <v>405831.81037707004</v>
      </c>
      <c r="I377" s="48">
        <v>478881.53624494263</v>
      </c>
      <c r="K377" s="7"/>
      <c r="L377" s="6"/>
      <c r="M377" s="6"/>
      <c r="N377" s="6"/>
    </row>
    <row r="378" spans="1:14" s="5" customFormat="1" ht="22.5" hidden="1" customHeight="1" outlineLevel="1" x14ac:dyDescent="0.25">
      <c r="A378" s="53"/>
      <c r="B378" s="52">
        <v>296</v>
      </c>
      <c r="C378" s="8" t="s">
        <v>36</v>
      </c>
      <c r="D378" s="51" t="s">
        <v>6</v>
      </c>
      <c r="E378" s="50">
        <v>2890.6185</v>
      </c>
      <c r="F378" s="49">
        <v>133.06</v>
      </c>
      <c r="G378" s="49">
        <v>384625.69761000003</v>
      </c>
      <c r="H378" s="48">
        <v>453473.69748219004</v>
      </c>
      <c r="I378" s="48">
        <v>535098.96302898426</v>
      </c>
      <c r="K378" s="7"/>
      <c r="L378" s="6"/>
      <c r="M378" s="6"/>
      <c r="N378" s="6"/>
    </row>
    <row r="379" spans="1:14" s="5" customFormat="1" ht="22.5" hidden="1" customHeight="1" outlineLevel="1" x14ac:dyDescent="0.25">
      <c r="A379" s="53"/>
      <c r="B379" s="52">
        <v>336</v>
      </c>
      <c r="C379" s="8" t="s">
        <v>38</v>
      </c>
      <c r="D379" s="51" t="s">
        <v>6</v>
      </c>
      <c r="E379" s="50">
        <v>2660.7750000000001</v>
      </c>
      <c r="F379" s="49">
        <v>133.06</v>
      </c>
      <c r="G379" s="49">
        <v>354042.72150000004</v>
      </c>
      <c r="H379" s="48">
        <v>417416.36864850007</v>
      </c>
      <c r="I379" s="48">
        <v>492551.31500523008</v>
      </c>
      <c r="K379" s="7"/>
      <c r="L379" s="6"/>
      <c r="M379" s="6"/>
      <c r="N379" s="6"/>
    </row>
    <row r="380" spans="1:14" s="5" customFormat="1" ht="22.5" hidden="1" customHeight="1" outlineLevel="1" x14ac:dyDescent="0.25">
      <c r="A380" s="53"/>
      <c r="B380" s="52">
        <v>339</v>
      </c>
      <c r="C380" s="8" t="s">
        <v>38</v>
      </c>
      <c r="D380" s="51" t="s">
        <v>6</v>
      </c>
      <c r="E380" s="50">
        <v>1523.9749999999999</v>
      </c>
      <c r="F380" s="49">
        <v>133.06</v>
      </c>
      <c r="G380" s="49">
        <v>202780.11349999998</v>
      </c>
      <c r="H380" s="48">
        <v>239077.75381649999</v>
      </c>
      <c r="I380" s="48">
        <v>282111.74950346997</v>
      </c>
      <c r="K380" s="7"/>
      <c r="L380" s="6"/>
      <c r="M380" s="6"/>
      <c r="N380" s="6"/>
    </row>
    <row r="381" spans="1:14" s="5" customFormat="1" ht="22.5" hidden="1" customHeight="1" outlineLevel="1" x14ac:dyDescent="0.25">
      <c r="A381" s="53"/>
      <c r="B381" s="52">
        <v>342</v>
      </c>
      <c r="C381" s="8" t="s">
        <v>38</v>
      </c>
      <c r="D381" s="51" t="s">
        <v>6</v>
      </c>
      <c r="E381" s="50">
        <v>2687.72</v>
      </c>
      <c r="F381" s="49">
        <v>133.06</v>
      </c>
      <c r="G381" s="49">
        <v>357628.0232</v>
      </c>
      <c r="H381" s="48">
        <v>421643.43935280002</v>
      </c>
      <c r="I381" s="48">
        <v>497539.25843630399</v>
      </c>
      <c r="K381" s="7"/>
      <c r="L381" s="6"/>
      <c r="M381" s="6"/>
      <c r="N381" s="6"/>
    </row>
    <row r="382" spans="1:14" s="5" customFormat="1" ht="22.5" hidden="1" customHeight="1" outlineLevel="1" x14ac:dyDescent="0.25">
      <c r="A382" s="53"/>
      <c r="B382" s="52">
        <v>345</v>
      </c>
      <c r="C382" s="8" t="s">
        <v>36</v>
      </c>
      <c r="D382" s="51" t="s">
        <v>6</v>
      </c>
      <c r="E382" s="50">
        <v>2689.75</v>
      </c>
      <c r="F382" s="49">
        <v>133.06</v>
      </c>
      <c r="G382" s="49">
        <v>357898.13500000001</v>
      </c>
      <c r="H382" s="48">
        <v>421961.90116500005</v>
      </c>
      <c r="I382" s="48">
        <v>497915.04337470001</v>
      </c>
      <c r="K382" s="7"/>
      <c r="L382" s="6"/>
      <c r="M382" s="6"/>
      <c r="N382" s="6"/>
    </row>
    <row r="383" spans="1:14" s="5" customFormat="1" ht="22.5" hidden="1" customHeight="1" outlineLevel="1" x14ac:dyDescent="0.25">
      <c r="A383" s="53"/>
      <c r="B383" s="52">
        <v>348</v>
      </c>
      <c r="C383" s="8" t="s">
        <v>36</v>
      </c>
      <c r="D383" s="51" t="s">
        <v>6</v>
      </c>
      <c r="E383" s="50">
        <v>2760.8</v>
      </c>
      <c r="F383" s="49">
        <v>133.06</v>
      </c>
      <c r="G383" s="49">
        <v>367352.04800000001</v>
      </c>
      <c r="H383" s="48">
        <v>433108.06459200004</v>
      </c>
      <c r="I383" s="48">
        <v>511067.51621855999</v>
      </c>
      <c r="K383" s="7"/>
      <c r="L383" s="6"/>
      <c r="M383" s="6"/>
      <c r="N383" s="6"/>
    </row>
    <row r="384" spans="1:14" s="5" customFormat="1" ht="22.5" hidden="1" customHeight="1" outlineLevel="1" x14ac:dyDescent="0.25">
      <c r="A384" s="53"/>
      <c r="B384" s="52">
        <v>351</v>
      </c>
      <c r="C384" s="8" t="s">
        <v>36</v>
      </c>
      <c r="D384" s="51" t="s">
        <v>6</v>
      </c>
      <c r="E384" s="50">
        <v>2941.47</v>
      </c>
      <c r="F384" s="49">
        <v>133.06</v>
      </c>
      <c r="G384" s="49">
        <v>391391.99819999997</v>
      </c>
      <c r="H384" s="48">
        <v>461451.16587779997</v>
      </c>
      <c r="I384" s="48">
        <v>544512.37573580397</v>
      </c>
      <c r="K384" s="7"/>
      <c r="L384" s="6"/>
      <c r="M384" s="6"/>
      <c r="N384" s="6"/>
    </row>
    <row r="385" spans="1:14" s="5" customFormat="1" ht="22.5" hidden="1" customHeight="1" outlineLevel="1" x14ac:dyDescent="0.25">
      <c r="A385" s="53"/>
      <c r="B385" s="52">
        <v>354</v>
      </c>
      <c r="C385" s="8" t="s">
        <v>36</v>
      </c>
      <c r="D385" s="51" t="s">
        <v>6</v>
      </c>
      <c r="E385" s="50">
        <v>2509.08</v>
      </c>
      <c r="F385" s="49">
        <v>133.06</v>
      </c>
      <c r="G385" s="49">
        <v>333858.18479999999</v>
      </c>
      <c r="H385" s="48">
        <v>393618.7998792</v>
      </c>
      <c r="I385" s="48">
        <v>464470.18385745597</v>
      </c>
      <c r="K385" s="7"/>
      <c r="L385" s="6"/>
      <c r="M385" s="6"/>
      <c r="N385" s="6"/>
    </row>
    <row r="386" spans="1:14" s="5" customFormat="1" ht="22.5" hidden="1" customHeight="1" outlineLevel="1" x14ac:dyDescent="0.25">
      <c r="A386" s="53"/>
      <c r="B386" s="52">
        <v>357</v>
      </c>
      <c r="C386" s="8" t="s">
        <v>36</v>
      </c>
      <c r="D386" s="51" t="s">
        <v>6</v>
      </c>
      <c r="E386" s="50">
        <v>2167.0250000000001</v>
      </c>
      <c r="F386" s="49">
        <v>133.06</v>
      </c>
      <c r="G386" s="49">
        <v>288344.34650000004</v>
      </c>
      <c r="H386" s="48">
        <v>339957.98452350008</v>
      </c>
      <c r="I386" s="48">
        <v>401150.4217377301</v>
      </c>
      <c r="K386" s="7"/>
      <c r="L386" s="6"/>
      <c r="M386" s="6"/>
      <c r="N386" s="6"/>
    </row>
    <row r="387" spans="1:14" s="5" customFormat="1" ht="22.5" hidden="1" customHeight="1" outlineLevel="1" x14ac:dyDescent="0.25">
      <c r="A387" s="53"/>
      <c r="B387" s="52">
        <v>360</v>
      </c>
      <c r="C387" s="8" t="s">
        <v>36</v>
      </c>
      <c r="D387" s="51" t="s">
        <v>6</v>
      </c>
      <c r="E387" s="50">
        <v>3815.3850000000002</v>
      </c>
      <c r="F387" s="49">
        <v>133.06</v>
      </c>
      <c r="G387" s="49">
        <v>507675.12810000003</v>
      </c>
      <c r="H387" s="48">
        <v>598548.97602990002</v>
      </c>
      <c r="I387" s="48">
        <v>706287.79171528202</v>
      </c>
      <c r="K387" s="7"/>
      <c r="L387" s="6"/>
      <c r="M387" s="6"/>
      <c r="N387" s="6"/>
    </row>
    <row r="388" spans="1:14" s="5" customFormat="1" ht="22.5" hidden="1" customHeight="1" outlineLevel="1" x14ac:dyDescent="0.25">
      <c r="A388" s="53"/>
      <c r="B388" s="52">
        <v>483</v>
      </c>
      <c r="C388" s="8" t="s">
        <v>36</v>
      </c>
      <c r="D388" s="51" t="s">
        <v>6</v>
      </c>
      <c r="E388" s="50">
        <v>11300</v>
      </c>
      <c r="F388" s="49">
        <v>133.06</v>
      </c>
      <c r="G388" s="49">
        <v>1503578</v>
      </c>
      <c r="H388" s="48">
        <v>1772718.4620000001</v>
      </c>
      <c r="I388" s="48">
        <v>2091807.78516</v>
      </c>
      <c r="K388" s="7"/>
      <c r="L388" s="6"/>
      <c r="M388" s="6"/>
      <c r="N388" s="6"/>
    </row>
    <row r="389" spans="1:14" s="5" customFormat="1" ht="22.5" hidden="1" customHeight="1" outlineLevel="1" x14ac:dyDescent="0.25">
      <c r="A389" s="53"/>
      <c r="B389" s="52">
        <v>486</v>
      </c>
      <c r="C389" s="8" t="s">
        <v>36</v>
      </c>
      <c r="D389" s="51" t="s">
        <v>6</v>
      </c>
      <c r="E389" s="50">
        <v>5900</v>
      </c>
      <c r="F389" s="49">
        <v>133.06</v>
      </c>
      <c r="G389" s="49">
        <v>785054</v>
      </c>
      <c r="H389" s="48">
        <v>925578.66600000008</v>
      </c>
      <c r="I389" s="48">
        <v>1092182.8258800001</v>
      </c>
      <c r="K389" s="7"/>
      <c r="L389" s="6"/>
      <c r="M389" s="6"/>
      <c r="N389" s="6"/>
    </row>
    <row r="390" spans="1:14" s="5" customFormat="1" ht="22.5" hidden="1" customHeight="1" outlineLevel="1" x14ac:dyDescent="0.25">
      <c r="A390" s="53"/>
      <c r="B390" s="52">
        <v>559</v>
      </c>
      <c r="C390" s="8" t="s">
        <v>38</v>
      </c>
      <c r="D390" s="51" t="s">
        <v>6</v>
      </c>
      <c r="E390" s="50">
        <v>335</v>
      </c>
      <c r="F390" s="49">
        <v>133.06</v>
      </c>
      <c r="G390" s="49">
        <v>44575.1</v>
      </c>
      <c r="H390" s="48">
        <v>52554.0429</v>
      </c>
      <c r="I390" s="48">
        <v>62013.770621999996</v>
      </c>
      <c r="K390" s="7"/>
      <c r="L390" s="6"/>
      <c r="M390" s="6"/>
      <c r="N390" s="6"/>
    </row>
    <row r="391" spans="1:14" s="5" customFormat="1" ht="22.5" hidden="1" customHeight="1" outlineLevel="1" x14ac:dyDescent="0.25">
      <c r="A391" s="53"/>
      <c r="B391" s="52">
        <v>562</v>
      </c>
      <c r="C391" s="8" t="s">
        <v>38</v>
      </c>
      <c r="D391" s="51" t="s">
        <v>6</v>
      </c>
      <c r="E391" s="50">
        <v>500</v>
      </c>
      <c r="F391" s="49">
        <v>133.06</v>
      </c>
      <c r="G391" s="49">
        <v>66530</v>
      </c>
      <c r="H391" s="48">
        <v>78438.87000000001</v>
      </c>
      <c r="I391" s="48">
        <v>92557.866600000008</v>
      </c>
      <c r="K391" s="7"/>
      <c r="L391" s="6"/>
      <c r="M391" s="6"/>
      <c r="N391" s="6"/>
    </row>
    <row r="392" spans="1:14" s="5" customFormat="1" ht="22.5" hidden="1" customHeight="1" outlineLevel="1" x14ac:dyDescent="0.25">
      <c r="A392" s="53"/>
      <c r="B392" s="52">
        <v>580</v>
      </c>
      <c r="C392" s="8" t="s">
        <v>39</v>
      </c>
      <c r="D392" s="51" t="s">
        <v>6</v>
      </c>
      <c r="E392" s="50">
        <v>46.265999999999963</v>
      </c>
      <c r="F392" s="49">
        <v>1315.27</v>
      </c>
      <c r="G392" s="49">
        <v>60852.281819999953</v>
      </c>
      <c r="H392" s="48">
        <v>71744.840265779945</v>
      </c>
      <c r="I392" s="48">
        <v>84658.911513620333</v>
      </c>
      <c r="K392" s="7"/>
      <c r="L392" s="6"/>
      <c r="M392" s="6"/>
      <c r="N392" s="6"/>
    </row>
    <row r="393" spans="1:14" s="5" customFormat="1" ht="22.5" hidden="1" customHeight="1" outlineLevel="1" x14ac:dyDescent="0.25">
      <c r="A393" s="53"/>
      <c r="B393" s="52">
        <v>610</v>
      </c>
      <c r="C393" s="8" t="s">
        <v>39</v>
      </c>
      <c r="D393" s="51" t="s">
        <v>6</v>
      </c>
      <c r="E393" s="50">
        <v>45.429999999999993</v>
      </c>
      <c r="F393" s="49">
        <v>1315.27</v>
      </c>
      <c r="G393" s="49">
        <v>59752.716099999991</v>
      </c>
      <c r="H393" s="48">
        <v>70448.452281899998</v>
      </c>
      <c r="I393" s="48">
        <v>83129.173692641998</v>
      </c>
      <c r="K393" s="7"/>
      <c r="L393" s="6"/>
      <c r="M393" s="6"/>
      <c r="N393" s="6"/>
    </row>
    <row r="394" spans="1:14" s="5" customFormat="1" ht="22.5" hidden="1" customHeight="1" outlineLevel="1" x14ac:dyDescent="0.25">
      <c r="A394" s="53"/>
      <c r="B394" s="52">
        <v>688</v>
      </c>
      <c r="C394" s="8" t="s">
        <v>39</v>
      </c>
      <c r="D394" s="51" t="s">
        <v>6</v>
      </c>
      <c r="E394" s="50">
        <v>11.33</v>
      </c>
      <c r="F394" s="49">
        <v>1315.27</v>
      </c>
      <c r="G394" s="49">
        <v>14902.009099999999</v>
      </c>
      <c r="H394" s="48">
        <v>17569.468728899999</v>
      </c>
      <c r="I394" s="48">
        <v>20731.973100101997</v>
      </c>
      <c r="K394" s="7"/>
      <c r="L394" s="6"/>
      <c r="M394" s="6"/>
      <c r="N394" s="6"/>
    </row>
    <row r="395" spans="1:14" s="5" customFormat="1" ht="22.5" hidden="1" customHeight="1" outlineLevel="1" x14ac:dyDescent="0.25">
      <c r="A395" s="53"/>
      <c r="B395" s="52">
        <v>731</v>
      </c>
      <c r="C395" s="8" t="s">
        <v>38</v>
      </c>
      <c r="D395" s="51" t="s">
        <v>6</v>
      </c>
      <c r="E395" s="50">
        <v>6</v>
      </c>
      <c r="F395" s="49">
        <v>133.06</v>
      </c>
      <c r="G395" s="49">
        <v>798.36</v>
      </c>
      <c r="H395" s="48">
        <v>941.2664400000001</v>
      </c>
      <c r="I395" s="48">
        <v>1110.6943992000001</v>
      </c>
      <c r="K395" s="7"/>
      <c r="L395" s="6"/>
      <c r="M395" s="6"/>
      <c r="N395" s="6"/>
    </row>
    <row r="396" spans="1:14" s="5" customFormat="1" ht="22.5" hidden="1" customHeight="1" outlineLevel="1" x14ac:dyDescent="0.25">
      <c r="A396" s="53"/>
      <c r="B396" s="52">
        <v>737</v>
      </c>
      <c r="C396" s="8" t="s">
        <v>36</v>
      </c>
      <c r="D396" s="51" t="s">
        <v>6</v>
      </c>
      <c r="E396" s="50">
        <v>200</v>
      </c>
      <c r="F396" s="49">
        <v>133.06</v>
      </c>
      <c r="G396" s="49">
        <v>26612</v>
      </c>
      <c r="H396" s="48">
        <v>31375.548000000003</v>
      </c>
      <c r="I396" s="48">
        <v>37023.146639999999</v>
      </c>
      <c r="K396" s="7"/>
      <c r="L396" s="6"/>
      <c r="M396" s="6"/>
      <c r="N396" s="6"/>
    </row>
    <row r="397" spans="1:14" s="5" customFormat="1" ht="22.5" hidden="1" customHeight="1" outlineLevel="1" x14ac:dyDescent="0.25">
      <c r="A397" s="53"/>
      <c r="B397" s="52">
        <v>740</v>
      </c>
      <c r="C397" s="8" t="s">
        <v>36</v>
      </c>
      <c r="D397" s="51" t="s">
        <v>6</v>
      </c>
      <c r="E397" s="50">
        <v>60</v>
      </c>
      <c r="F397" s="49">
        <v>133.06</v>
      </c>
      <c r="G397" s="49">
        <v>7983.6</v>
      </c>
      <c r="H397" s="48">
        <v>9412.6644000000015</v>
      </c>
      <c r="I397" s="48">
        <v>11106.943992</v>
      </c>
      <c r="K397" s="7"/>
      <c r="L397" s="6"/>
      <c r="M397" s="6"/>
      <c r="N397" s="6"/>
    </row>
    <row r="398" spans="1:14" s="5" customFormat="1" ht="22.5" hidden="1" customHeight="1" outlineLevel="1" x14ac:dyDescent="0.25">
      <c r="A398" s="53"/>
      <c r="B398" s="52">
        <v>774</v>
      </c>
      <c r="C398" s="8" t="s">
        <v>36</v>
      </c>
      <c r="D398" s="51" t="s">
        <v>6</v>
      </c>
      <c r="E398" s="50">
        <v>1894.5</v>
      </c>
      <c r="F398" s="49">
        <v>133.06</v>
      </c>
      <c r="G398" s="49">
        <v>252082.17</v>
      </c>
      <c r="H398" s="48">
        <v>297204.87843000004</v>
      </c>
      <c r="I398" s="48">
        <v>350701.75654740003</v>
      </c>
      <c r="K398" s="7"/>
      <c r="L398" s="6"/>
      <c r="M398" s="6"/>
      <c r="N398" s="6"/>
    </row>
    <row r="399" spans="1:14" s="5" customFormat="1" ht="22.5" hidden="1" customHeight="1" outlineLevel="1" x14ac:dyDescent="0.25">
      <c r="A399" s="53"/>
      <c r="B399" s="52">
        <v>786</v>
      </c>
      <c r="C399" s="8" t="s">
        <v>36</v>
      </c>
      <c r="D399" s="51" t="s">
        <v>6</v>
      </c>
      <c r="E399" s="50">
        <v>179.75649999999999</v>
      </c>
      <c r="F399" s="49">
        <v>133.06</v>
      </c>
      <c r="G399" s="49">
        <v>23918.399890000001</v>
      </c>
      <c r="H399" s="48">
        <v>28199.793470310004</v>
      </c>
      <c r="I399" s="48">
        <v>33275.756294965802</v>
      </c>
      <c r="K399" s="7"/>
      <c r="L399" s="6"/>
      <c r="M399" s="6"/>
      <c r="N399" s="6"/>
    </row>
    <row r="400" spans="1:14" s="5" customFormat="1" ht="22.5" hidden="1" customHeight="1" outlineLevel="1" x14ac:dyDescent="0.25">
      <c r="A400" s="53"/>
      <c r="B400" s="52">
        <v>798</v>
      </c>
      <c r="C400" s="8" t="s">
        <v>36</v>
      </c>
      <c r="D400" s="51" t="s">
        <v>6</v>
      </c>
      <c r="E400" s="50">
        <v>213.15</v>
      </c>
      <c r="F400" s="49">
        <v>133.06</v>
      </c>
      <c r="G400" s="49">
        <v>28361.739000000001</v>
      </c>
      <c r="H400" s="48">
        <v>33438.490281000006</v>
      </c>
      <c r="I400" s="48">
        <v>39457.418531580006</v>
      </c>
      <c r="K400" s="7"/>
      <c r="L400" s="6"/>
      <c r="M400" s="6"/>
      <c r="N400" s="6"/>
    </row>
    <row r="401" spans="1:19" s="5" customFormat="1" ht="22.5" hidden="1" customHeight="1" outlineLevel="1" x14ac:dyDescent="0.25">
      <c r="A401" s="53"/>
      <c r="B401" s="52">
        <v>837</v>
      </c>
      <c r="C401" s="8" t="s">
        <v>38</v>
      </c>
      <c r="D401" s="51" t="s">
        <v>6</v>
      </c>
      <c r="E401" s="50">
        <v>453</v>
      </c>
      <c r="F401" s="49">
        <v>133.06</v>
      </c>
      <c r="G401" s="49">
        <v>60276.18</v>
      </c>
      <c r="H401" s="48">
        <v>71065.616219999996</v>
      </c>
      <c r="I401" s="48">
        <v>83857.427139599997</v>
      </c>
      <c r="K401" s="7"/>
      <c r="L401" s="6"/>
      <c r="M401" s="6"/>
      <c r="N401" s="6"/>
    </row>
    <row r="402" spans="1:19" s="5" customFormat="1" ht="22.5" hidden="1" customHeight="1" outlineLevel="1" x14ac:dyDescent="0.25">
      <c r="A402" s="53"/>
      <c r="B402" s="52">
        <v>850</v>
      </c>
      <c r="C402" s="8" t="s">
        <v>37</v>
      </c>
      <c r="D402" s="51" t="s">
        <v>6</v>
      </c>
      <c r="E402" s="50">
        <v>44.373399999999997</v>
      </c>
      <c r="F402" s="49">
        <v>1315.27</v>
      </c>
      <c r="G402" s="49">
        <v>58363.001817999997</v>
      </c>
      <c r="H402" s="48">
        <v>68809.979143421995</v>
      </c>
      <c r="I402" s="48">
        <v>81195.775389237955</v>
      </c>
      <c r="K402" s="7"/>
      <c r="L402" s="6"/>
      <c r="M402" s="6"/>
      <c r="N402" s="6"/>
    </row>
    <row r="403" spans="1:19" s="5" customFormat="1" ht="22.5" hidden="1" customHeight="1" outlineLevel="1" x14ac:dyDescent="0.25">
      <c r="A403" s="53"/>
      <c r="B403" s="52">
        <v>872</v>
      </c>
      <c r="C403" s="8" t="s">
        <v>36</v>
      </c>
      <c r="D403" s="51" t="s">
        <v>6</v>
      </c>
      <c r="E403" s="50">
        <v>60</v>
      </c>
      <c r="F403" s="49">
        <v>133.06</v>
      </c>
      <c r="G403" s="49">
        <v>7983.6</v>
      </c>
      <c r="H403" s="48">
        <v>9412.6644000000015</v>
      </c>
      <c r="I403" s="48">
        <v>11106.943992</v>
      </c>
      <c r="K403" s="7"/>
      <c r="L403" s="6"/>
      <c r="M403" s="6"/>
      <c r="N403" s="6"/>
    </row>
    <row r="404" spans="1:19" s="5" customFormat="1" ht="22.5" hidden="1" customHeight="1" outlineLevel="1" x14ac:dyDescent="0.25">
      <c r="A404" s="53"/>
      <c r="B404" s="52">
        <v>4</v>
      </c>
      <c r="C404" s="8" t="s">
        <v>35</v>
      </c>
      <c r="D404" s="51" t="s">
        <v>6</v>
      </c>
      <c r="E404" s="50">
        <v>2920</v>
      </c>
      <c r="F404" s="49">
        <v>133.06</v>
      </c>
      <c r="G404" s="49">
        <v>388535.2</v>
      </c>
      <c r="H404" s="48">
        <v>458083.00080000004</v>
      </c>
      <c r="I404" s="48">
        <v>540537.94094400003</v>
      </c>
      <c r="K404" s="7"/>
      <c r="L404" s="6"/>
      <c r="M404" s="6"/>
      <c r="N404" s="6"/>
    </row>
    <row r="405" spans="1:19" s="5" customFormat="1" ht="22.5" hidden="1" customHeight="1" outlineLevel="1" x14ac:dyDescent="0.25">
      <c r="A405" s="53"/>
      <c r="B405" s="52">
        <v>4</v>
      </c>
      <c r="C405" s="8" t="s">
        <v>35</v>
      </c>
      <c r="D405" s="51" t="s">
        <v>6</v>
      </c>
      <c r="E405" s="50">
        <v>3973.34</v>
      </c>
      <c r="F405" s="49">
        <v>133.06</v>
      </c>
      <c r="G405" s="49">
        <v>528692.62040000001</v>
      </c>
      <c r="H405" s="48">
        <v>623328.59945159999</v>
      </c>
      <c r="I405" s="48">
        <v>735527.74735288799</v>
      </c>
      <c r="K405" s="7"/>
      <c r="L405" s="6"/>
      <c r="M405" s="6"/>
      <c r="N405" s="6"/>
    </row>
    <row r="406" spans="1:19" s="5" customFormat="1" ht="22.5" hidden="1" customHeight="1" outlineLevel="1" x14ac:dyDescent="0.25">
      <c r="A406" s="53"/>
      <c r="B406" s="52">
        <v>1</v>
      </c>
      <c r="C406" s="8" t="s">
        <v>35</v>
      </c>
      <c r="D406" s="51" t="s">
        <v>6</v>
      </c>
      <c r="E406" s="50">
        <v>407.3</v>
      </c>
      <c r="F406" s="49">
        <v>133.06</v>
      </c>
      <c r="G406" s="49">
        <v>54195.338000000003</v>
      </c>
      <c r="H406" s="48">
        <v>63896.30350200001</v>
      </c>
      <c r="I406" s="48">
        <v>75397.638132360007</v>
      </c>
      <c r="K406" s="7"/>
      <c r="L406" s="6"/>
      <c r="M406" s="6"/>
      <c r="N406" s="6"/>
    </row>
    <row r="407" spans="1:19" s="5" customFormat="1" ht="22.5" hidden="1" customHeight="1" outlineLevel="1" x14ac:dyDescent="0.25">
      <c r="A407" s="53"/>
      <c r="B407" s="52">
        <v>4</v>
      </c>
      <c r="C407" s="8" t="s">
        <v>35</v>
      </c>
      <c r="D407" s="51" t="s">
        <v>6</v>
      </c>
      <c r="E407" s="50">
        <v>615.20399999999995</v>
      </c>
      <c r="F407" s="49">
        <v>133.06</v>
      </c>
      <c r="G407" s="49">
        <v>81859.044239999988</v>
      </c>
      <c r="H407" s="48">
        <v>96511.813158959994</v>
      </c>
      <c r="I407" s="48">
        <v>113883.93952757279</v>
      </c>
      <c r="K407" s="7"/>
      <c r="L407" s="6"/>
      <c r="M407" s="6"/>
      <c r="N407" s="6"/>
    </row>
    <row r="408" spans="1:19" s="5" customFormat="1" ht="22.5" hidden="1" customHeight="1" outlineLevel="1" x14ac:dyDescent="0.25">
      <c r="A408" s="53"/>
      <c r="B408" s="52">
        <v>1</v>
      </c>
      <c r="C408" s="8" t="s">
        <v>35</v>
      </c>
      <c r="D408" s="51" t="s">
        <v>6</v>
      </c>
      <c r="E408" s="50">
        <v>1244.32</v>
      </c>
      <c r="F408" s="49">
        <v>133.06</v>
      </c>
      <c r="G408" s="49">
        <v>165569.21919999999</v>
      </c>
      <c r="H408" s="48">
        <v>195206.1094368</v>
      </c>
      <c r="I408" s="48">
        <v>230343.209135424</v>
      </c>
      <c r="K408" s="7"/>
      <c r="L408" s="6"/>
      <c r="M408" s="6"/>
      <c r="N408" s="6"/>
    </row>
    <row r="409" spans="1:19" s="5" customFormat="1" ht="22.5" hidden="1" customHeight="1" outlineLevel="1" x14ac:dyDescent="0.25">
      <c r="A409" s="53"/>
      <c r="B409" s="52">
        <v>4</v>
      </c>
      <c r="C409" s="8" t="s">
        <v>35</v>
      </c>
      <c r="D409" s="51" t="s">
        <v>6</v>
      </c>
      <c r="E409" s="50">
        <v>2343.1999999999998</v>
      </c>
      <c r="F409" s="49">
        <v>133.06</v>
      </c>
      <c r="G409" s="49">
        <v>311786.19199999998</v>
      </c>
      <c r="H409" s="48">
        <v>367595.92036799999</v>
      </c>
      <c r="I409" s="48">
        <v>433763.18603423995</v>
      </c>
      <c r="K409" s="7"/>
      <c r="L409" s="6"/>
      <c r="M409" s="6"/>
      <c r="N409" s="6"/>
    </row>
    <row r="410" spans="1:19" s="5" customFormat="1" ht="22.5" hidden="1" customHeight="1" outlineLevel="1" thickBot="1" x14ac:dyDescent="0.3">
      <c r="A410" s="47"/>
      <c r="B410" s="46">
        <v>1</v>
      </c>
      <c r="C410" s="45" t="s">
        <v>35</v>
      </c>
      <c r="D410" s="44" t="s">
        <v>6</v>
      </c>
      <c r="E410" s="43">
        <v>1419.05</v>
      </c>
      <c r="F410" s="42">
        <v>133.06</v>
      </c>
      <c r="G410" s="42">
        <v>188818.79300000001</v>
      </c>
      <c r="H410" s="41">
        <v>222617.35694700002</v>
      </c>
      <c r="I410" s="41">
        <v>262688.48119746003</v>
      </c>
      <c r="K410" s="7"/>
      <c r="L410" s="6"/>
      <c r="M410" s="6"/>
      <c r="N410" s="6"/>
    </row>
    <row r="411" spans="1:19" s="19" customFormat="1" ht="46.5" customHeight="1" collapsed="1" thickBot="1" x14ac:dyDescent="0.3">
      <c r="A411" s="32">
        <v>6</v>
      </c>
      <c r="B411" s="31">
        <v>6</v>
      </c>
      <c r="C411" s="30" t="s">
        <v>34</v>
      </c>
      <c r="D411" s="29" t="s">
        <v>6</v>
      </c>
      <c r="E411" s="28">
        <f>SUM(E363:E410)</f>
        <v>211852.18889999995</v>
      </c>
      <c r="F411" s="27" t="s">
        <v>33</v>
      </c>
      <c r="G411" s="26">
        <f>SUM(G363:G410)</f>
        <v>28363309.299708016</v>
      </c>
      <c r="H411" s="26">
        <f>SUM(H363:H410)</f>
        <v>33440341.664355736</v>
      </c>
      <c r="I411" s="25">
        <f>SUM(I363:I410)</f>
        <v>39459603.163939767</v>
      </c>
      <c r="J411" s="40"/>
      <c r="K411" s="23"/>
      <c r="L411" s="21">
        <f>K411*J411</f>
        <v>0</v>
      </c>
      <c r="M411" s="21">
        <f>L411*1.179</f>
        <v>0</v>
      </c>
      <c r="N411" s="20">
        <f>M411*1.18</f>
        <v>0</v>
      </c>
      <c r="O411" s="22">
        <f>E411-J411</f>
        <v>211852.18889999995</v>
      </c>
      <c r="P411" s="21"/>
      <c r="Q411" s="21">
        <f>G411-L411</f>
        <v>28363309.299708016</v>
      </c>
      <c r="R411" s="21">
        <f>H411-M411</f>
        <v>33440341.664355736</v>
      </c>
      <c r="S411" s="20">
        <f>I411-N411</f>
        <v>39459603.163939767</v>
      </c>
    </row>
    <row r="412" spans="1:19" s="5" customFormat="1" ht="15.75" thickBot="1" x14ac:dyDescent="0.3">
      <c r="D412" s="6"/>
      <c r="F412" s="7"/>
      <c r="G412" s="6"/>
      <c r="H412" s="6"/>
      <c r="I412" s="6"/>
      <c r="K412" s="7"/>
      <c r="L412" s="6"/>
      <c r="M412" s="6"/>
      <c r="N412" s="6"/>
    </row>
    <row r="413" spans="1:19" s="5" customFormat="1" ht="37.5" hidden="1" customHeight="1" outlineLevel="1" thickBot="1" x14ac:dyDescent="0.3">
      <c r="A413" s="39"/>
      <c r="B413" s="38">
        <v>855</v>
      </c>
      <c r="C413" s="37" t="s">
        <v>32</v>
      </c>
      <c r="D413" s="36" t="s">
        <v>10</v>
      </c>
      <c r="E413" s="35">
        <v>1.9699999999999999E-2</v>
      </c>
      <c r="F413" s="34">
        <v>151334.39999999999</v>
      </c>
      <c r="G413" s="34">
        <f>F413*E413</f>
        <v>2981.2876799999999</v>
      </c>
      <c r="H413" s="33">
        <f>1.179*G413</f>
        <v>3514.93817472</v>
      </c>
      <c r="I413" s="33">
        <f>H413*1.18</f>
        <v>4147.6270461695995</v>
      </c>
      <c r="K413" s="7"/>
      <c r="L413" s="6"/>
      <c r="M413" s="6"/>
      <c r="N413" s="6"/>
    </row>
    <row r="414" spans="1:19" s="19" customFormat="1" ht="46.5" customHeight="1" collapsed="1" thickBot="1" x14ac:dyDescent="0.3">
      <c r="A414" s="32">
        <v>7</v>
      </c>
      <c r="B414" s="119">
        <v>7</v>
      </c>
      <c r="C414" s="118" t="s">
        <v>31</v>
      </c>
      <c r="D414" s="29" t="s">
        <v>10</v>
      </c>
      <c r="E414" s="28">
        <f>SUM(E413)</f>
        <v>1.9699999999999999E-2</v>
      </c>
      <c r="F414" s="27">
        <v>151334.39999999999</v>
      </c>
      <c r="G414" s="26">
        <f>SUM(G413)</f>
        <v>2981.2876799999999</v>
      </c>
      <c r="H414" s="26">
        <f>SUM(H413)</f>
        <v>3514.93817472</v>
      </c>
      <c r="I414" s="25">
        <f>SUM(I413)</f>
        <v>4147.6270461695995</v>
      </c>
      <c r="J414" s="24"/>
      <c r="K414" s="23"/>
      <c r="L414" s="21"/>
      <c r="M414" s="21"/>
      <c r="N414" s="20"/>
      <c r="O414" s="22">
        <f>E414-J414</f>
        <v>1.9699999999999999E-2</v>
      </c>
      <c r="P414" s="21"/>
      <c r="Q414" s="21">
        <f>G414-L414</f>
        <v>2981.2876799999999</v>
      </c>
      <c r="R414" s="21">
        <f>H414-M414</f>
        <v>3514.93817472</v>
      </c>
      <c r="S414" s="20">
        <f>I414-N414</f>
        <v>4147.6270461695995</v>
      </c>
    </row>
    <row r="415" spans="1:19" s="5" customFormat="1" ht="15.75" thickBot="1" x14ac:dyDescent="0.3">
      <c r="D415" s="6"/>
      <c r="F415" s="7"/>
      <c r="G415" s="6"/>
      <c r="H415" s="6"/>
      <c r="I415" s="6"/>
      <c r="K415" s="7"/>
      <c r="L415" s="6"/>
      <c r="M415" s="6"/>
      <c r="N415" s="6"/>
    </row>
    <row r="416" spans="1:19" s="5" customFormat="1" ht="18.75" hidden="1" customHeight="1" outlineLevel="1" x14ac:dyDescent="0.25">
      <c r="A416" s="139"/>
      <c r="B416" s="138">
        <v>1</v>
      </c>
      <c r="C416" s="70" t="s">
        <v>30</v>
      </c>
      <c r="D416" s="137" t="s">
        <v>10</v>
      </c>
      <c r="E416" s="136">
        <v>0.1067</v>
      </c>
      <c r="F416" s="135">
        <v>40678.57</v>
      </c>
      <c r="G416" s="34">
        <f>F416*E416</f>
        <v>4340.4034190000002</v>
      </c>
      <c r="H416" s="33">
        <f>1.179*G416</f>
        <v>5117.3356310010004</v>
      </c>
      <c r="I416" s="69">
        <f>H416*1.18</f>
        <v>6038.4560445811803</v>
      </c>
      <c r="K416" s="7"/>
      <c r="L416" s="6"/>
      <c r="M416" s="6"/>
      <c r="N416" s="6"/>
    </row>
    <row r="417" spans="1:19" s="5" customFormat="1" ht="18.75" hidden="1" customHeight="1" outlineLevel="1" x14ac:dyDescent="0.25">
      <c r="A417" s="134"/>
      <c r="B417" s="133">
        <v>11</v>
      </c>
      <c r="C417" s="97" t="s">
        <v>30</v>
      </c>
      <c r="D417" s="132" t="s">
        <v>10</v>
      </c>
      <c r="E417" s="131">
        <v>4.5999999999999999E-3</v>
      </c>
      <c r="F417" s="130">
        <v>40678.57</v>
      </c>
      <c r="G417" s="94">
        <f>F417*E417</f>
        <v>187.121422</v>
      </c>
      <c r="H417" s="93">
        <f>1.179*G417</f>
        <v>220.61615653800001</v>
      </c>
      <c r="I417" s="92">
        <f>H417*1.18</f>
        <v>260.32706471483999</v>
      </c>
      <c r="K417" s="7"/>
      <c r="L417" s="6"/>
      <c r="M417" s="6"/>
      <c r="N417" s="6"/>
    </row>
    <row r="418" spans="1:19" s="5" customFormat="1" ht="18.75" hidden="1" customHeight="1" outlineLevel="1" x14ac:dyDescent="0.25">
      <c r="A418" s="134"/>
      <c r="B418" s="133">
        <v>14</v>
      </c>
      <c r="C418" s="97" t="s">
        <v>30</v>
      </c>
      <c r="D418" s="132" t="s">
        <v>10</v>
      </c>
      <c r="E418" s="131">
        <v>4.3E-3</v>
      </c>
      <c r="F418" s="130">
        <v>40678.57</v>
      </c>
      <c r="G418" s="94">
        <f>F418*E418</f>
        <v>174.91785099999998</v>
      </c>
      <c r="H418" s="93">
        <f>1.179*G418</f>
        <v>206.228146329</v>
      </c>
      <c r="I418" s="92">
        <f>H418*1.18</f>
        <v>243.34921266821999</v>
      </c>
      <c r="K418" s="7"/>
      <c r="L418" s="6"/>
      <c r="M418" s="6"/>
      <c r="N418" s="6"/>
    </row>
    <row r="419" spans="1:19" s="5" customFormat="1" ht="18.75" hidden="1" customHeight="1" outlineLevel="1" x14ac:dyDescent="0.25">
      <c r="A419" s="134"/>
      <c r="B419" s="133">
        <v>21</v>
      </c>
      <c r="C419" s="97" t="s">
        <v>30</v>
      </c>
      <c r="D419" s="132" t="s">
        <v>10</v>
      </c>
      <c r="E419" s="131">
        <v>5.1999999999999998E-3</v>
      </c>
      <c r="F419" s="130">
        <v>40678.57</v>
      </c>
      <c r="G419" s="94">
        <f>F419*E419</f>
        <v>211.52856399999999</v>
      </c>
      <c r="H419" s="93">
        <f>1.179*G419</f>
        <v>249.39217695599999</v>
      </c>
      <c r="I419" s="92">
        <f>H419*1.18</f>
        <v>294.28276880807999</v>
      </c>
      <c r="K419" s="7"/>
      <c r="L419" s="6"/>
      <c r="M419" s="6"/>
      <c r="N419" s="6"/>
    </row>
    <row r="420" spans="1:19" s="5" customFormat="1" ht="18.75" hidden="1" customHeight="1" outlineLevel="1" thickBot="1" x14ac:dyDescent="0.3">
      <c r="A420" s="129"/>
      <c r="B420" s="128">
        <v>27</v>
      </c>
      <c r="C420" s="66" t="s">
        <v>30</v>
      </c>
      <c r="D420" s="127" t="s">
        <v>10</v>
      </c>
      <c r="E420" s="126">
        <v>2.2499999999999999E-2</v>
      </c>
      <c r="F420" s="125">
        <v>40678.57</v>
      </c>
      <c r="G420" s="63">
        <f>F420*E420</f>
        <v>915.26782500000002</v>
      </c>
      <c r="H420" s="62">
        <f>1.179*G420</f>
        <v>1079.100765675</v>
      </c>
      <c r="I420" s="61">
        <f>H420*1.18</f>
        <v>1273.3389034965001</v>
      </c>
      <c r="K420" s="7"/>
      <c r="L420" s="6"/>
      <c r="M420" s="6"/>
      <c r="N420" s="6"/>
    </row>
    <row r="421" spans="1:19" s="19" customFormat="1" ht="46.5" customHeight="1" collapsed="1" thickBot="1" x14ac:dyDescent="0.3">
      <c r="A421" s="32">
        <v>8</v>
      </c>
      <c r="B421" s="119">
        <v>8</v>
      </c>
      <c r="C421" s="118" t="s">
        <v>29</v>
      </c>
      <c r="D421" s="29" t="s">
        <v>10</v>
      </c>
      <c r="E421" s="28">
        <f>SUM(E416:E420)</f>
        <v>0.14330000000000001</v>
      </c>
      <c r="F421" s="27">
        <v>40678.57</v>
      </c>
      <c r="G421" s="26">
        <f>SUM(G416:G420)</f>
        <v>5829.2390810000006</v>
      </c>
      <c r="H421" s="26">
        <f>SUM(H416:H420)</f>
        <v>6872.6728764990003</v>
      </c>
      <c r="I421" s="25">
        <f>SUM(I416:I420)</f>
        <v>8109.7539942688209</v>
      </c>
      <c r="J421" s="24"/>
      <c r="K421" s="23"/>
      <c r="L421" s="21"/>
      <c r="M421" s="21"/>
      <c r="N421" s="20"/>
      <c r="O421" s="22">
        <f>E421-J421</f>
        <v>0.14330000000000001</v>
      </c>
      <c r="P421" s="21"/>
      <c r="Q421" s="21">
        <f>G421-L421</f>
        <v>5829.2390810000006</v>
      </c>
      <c r="R421" s="21">
        <f>H421-M421</f>
        <v>6872.6728764990003</v>
      </c>
      <c r="S421" s="20">
        <f>I421-N421</f>
        <v>8109.7539942688209</v>
      </c>
    </row>
    <row r="422" spans="1:19" s="5" customFormat="1" ht="15.75" thickBot="1" x14ac:dyDescent="0.3">
      <c r="D422" s="6"/>
      <c r="F422" s="7"/>
      <c r="G422" s="6"/>
      <c r="H422" s="6"/>
      <c r="I422" s="6"/>
      <c r="K422" s="7"/>
      <c r="L422" s="6"/>
      <c r="M422" s="6"/>
      <c r="N422" s="6"/>
    </row>
    <row r="423" spans="1:19" s="5" customFormat="1" ht="37.5" hidden="1" customHeight="1" outlineLevel="1" x14ac:dyDescent="0.25">
      <c r="A423" s="111"/>
      <c r="B423" s="110">
        <v>1</v>
      </c>
      <c r="C423" s="58" t="s">
        <v>28</v>
      </c>
      <c r="D423" s="57" t="s">
        <v>26</v>
      </c>
      <c r="E423" s="109">
        <v>11859.8</v>
      </c>
      <c r="F423" s="55">
        <v>152.05000000000001</v>
      </c>
      <c r="G423" s="84">
        <f>F423*E423</f>
        <v>1803282.59</v>
      </c>
      <c r="H423" s="83">
        <f>1.179*G423</f>
        <v>2126070.1736100004</v>
      </c>
      <c r="I423" s="54">
        <f>H423*1.18</f>
        <v>2508762.8048598003</v>
      </c>
      <c r="K423" s="7"/>
      <c r="L423" s="6"/>
      <c r="M423" s="6"/>
      <c r="N423" s="6"/>
    </row>
    <row r="424" spans="1:19" s="5" customFormat="1" ht="37.5" hidden="1" customHeight="1" outlineLevel="1" x14ac:dyDescent="0.25">
      <c r="A424" s="124"/>
      <c r="B424" s="123">
        <v>10</v>
      </c>
      <c r="C424" s="80" t="s">
        <v>28</v>
      </c>
      <c r="D424" s="122" t="s">
        <v>26</v>
      </c>
      <c r="E424" s="121">
        <v>270.63</v>
      </c>
      <c r="F424" s="120">
        <v>152.05000000000001</v>
      </c>
      <c r="G424" s="49">
        <f>F424*E424</f>
        <v>41149.291499999999</v>
      </c>
      <c r="H424" s="48">
        <f>1.179*G424</f>
        <v>48515.014678500003</v>
      </c>
      <c r="I424" s="78">
        <f>H424*1.18</f>
        <v>57247.717320629999</v>
      </c>
      <c r="K424" s="7"/>
      <c r="L424" s="6"/>
      <c r="M424" s="6"/>
      <c r="N424" s="6"/>
    </row>
    <row r="425" spans="1:19" s="5" customFormat="1" ht="37.5" hidden="1" customHeight="1" outlineLevel="1" x14ac:dyDescent="0.25">
      <c r="A425" s="124"/>
      <c r="B425" s="123">
        <v>13</v>
      </c>
      <c r="C425" s="80" t="s">
        <v>28</v>
      </c>
      <c r="D425" s="122" t="s">
        <v>26</v>
      </c>
      <c r="E425" s="121">
        <v>286.14</v>
      </c>
      <c r="F425" s="120">
        <v>152.05000000000001</v>
      </c>
      <c r="G425" s="49">
        <f>F425*E425</f>
        <v>43507.587</v>
      </c>
      <c r="H425" s="48">
        <f>1.179*G425</f>
        <v>51295.445073000003</v>
      </c>
      <c r="I425" s="78">
        <f>H425*1.18</f>
        <v>60528.625186140001</v>
      </c>
      <c r="K425" s="7"/>
      <c r="L425" s="6"/>
      <c r="M425" s="6"/>
      <c r="N425" s="6"/>
    </row>
    <row r="426" spans="1:19" s="5" customFormat="1" ht="37.5" hidden="1" customHeight="1" outlineLevel="1" x14ac:dyDescent="0.25">
      <c r="A426" s="124"/>
      <c r="B426" s="123">
        <v>20</v>
      </c>
      <c r="C426" s="80" t="s">
        <v>28</v>
      </c>
      <c r="D426" s="122" t="s">
        <v>26</v>
      </c>
      <c r="E426" s="121">
        <v>522.24</v>
      </c>
      <c r="F426" s="120">
        <v>152.05000000000001</v>
      </c>
      <c r="G426" s="49">
        <f>F426*E426</f>
        <v>79406.592000000004</v>
      </c>
      <c r="H426" s="48">
        <f>1.179*G426</f>
        <v>93620.371968000007</v>
      </c>
      <c r="I426" s="78">
        <f>H426*1.18</f>
        <v>110472.03892224</v>
      </c>
      <c r="K426" s="7"/>
      <c r="L426" s="6"/>
      <c r="M426" s="6"/>
      <c r="N426" s="6"/>
    </row>
    <row r="427" spans="1:19" s="5" customFormat="1" ht="37.5" hidden="1" customHeight="1" outlineLevel="1" thickBot="1" x14ac:dyDescent="0.3">
      <c r="A427" s="108"/>
      <c r="B427" s="107">
        <v>26</v>
      </c>
      <c r="C427" s="75" t="s">
        <v>28</v>
      </c>
      <c r="D427" s="101" t="s">
        <v>26</v>
      </c>
      <c r="E427" s="106">
        <v>3900</v>
      </c>
      <c r="F427" s="100">
        <v>152.05000000000001</v>
      </c>
      <c r="G427" s="42">
        <f>F427*E427</f>
        <v>592995</v>
      </c>
      <c r="H427" s="41">
        <f>1.179*G427</f>
        <v>699141.10499999998</v>
      </c>
      <c r="I427" s="73">
        <f>H427*1.18</f>
        <v>824986.50389999989</v>
      </c>
      <c r="K427" s="7"/>
      <c r="L427" s="6"/>
      <c r="M427" s="6"/>
      <c r="N427" s="6"/>
    </row>
    <row r="428" spans="1:19" s="19" customFormat="1" ht="46.5" customHeight="1" collapsed="1" thickBot="1" x14ac:dyDescent="0.3">
      <c r="A428" s="32">
        <v>9</v>
      </c>
      <c r="B428" s="119">
        <v>9</v>
      </c>
      <c r="C428" s="118" t="s">
        <v>27</v>
      </c>
      <c r="D428" s="29" t="s">
        <v>26</v>
      </c>
      <c r="E428" s="28">
        <f>SUM(E423:E427)</f>
        <v>16838.809999999998</v>
      </c>
      <c r="F428" s="27">
        <v>152.05000000000001</v>
      </c>
      <c r="G428" s="26">
        <f>SUM(G423:G427)</f>
        <v>2560341.0605000001</v>
      </c>
      <c r="H428" s="26">
        <f>SUM(H423:H427)</f>
        <v>3018642.1103295009</v>
      </c>
      <c r="I428" s="25">
        <f>SUM(I423:I427)</f>
        <v>3561997.6901888102</v>
      </c>
      <c r="J428" s="24"/>
      <c r="K428" s="23"/>
      <c r="L428" s="21"/>
      <c r="M428" s="21"/>
      <c r="N428" s="20"/>
      <c r="O428" s="22">
        <f>E428-J428</f>
        <v>16838.809999999998</v>
      </c>
      <c r="P428" s="21"/>
      <c r="Q428" s="21">
        <f>G428-L428</f>
        <v>2560341.0605000001</v>
      </c>
      <c r="R428" s="21">
        <f>H428-M428</f>
        <v>3018642.1103295009</v>
      </c>
      <c r="S428" s="20">
        <f>I428-N428</f>
        <v>3561997.6901888102</v>
      </c>
    </row>
    <row r="429" spans="1:19" s="5" customFormat="1" ht="15.75" thickBot="1" x14ac:dyDescent="0.3">
      <c r="D429" s="6"/>
      <c r="F429" s="7"/>
      <c r="G429" s="6"/>
      <c r="H429" s="6"/>
      <c r="I429" s="6"/>
      <c r="K429" s="7"/>
      <c r="L429" s="6"/>
      <c r="M429" s="6"/>
      <c r="N429" s="6"/>
    </row>
    <row r="430" spans="1:19" s="5" customFormat="1" ht="56.25" hidden="1" customHeight="1" outlineLevel="1" x14ac:dyDescent="0.25">
      <c r="A430" s="111"/>
      <c r="B430" s="57">
        <v>551</v>
      </c>
      <c r="C430" s="58" t="s">
        <v>25</v>
      </c>
      <c r="D430" s="57" t="s">
        <v>10</v>
      </c>
      <c r="E430" s="117">
        <v>14.077999999999999</v>
      </c>
      <c r="F430" s="55">
        <v>19504.38</v>
      </c>
      <c r="G430" s="55">
        <v>274582.66164000001</v>
      </c>
      <c r="H430" s="54">
        <v>323732.95807356003</v>
      </c>
      <c r="I430" s="54">
        <v>382004.89052680082</v>
      </c>
      <c r="K430" s="7"/>
      <c r="L430" s="6"/>
      <c r="M430" s="6"/>
      <c r="N430" s="6"/>
    </row>
    <row r="431" spans="1:19" s="5" customFormat="1" ht="56.25" hidden="1" customHeight="1" outlineLevel="1" x14ac:dyDescent="0.25">
      <c r="A431" s="114"/>
      <c r="B431" s="51">
        <v>558</v>
      </c>
      <c r="C431" s="8" t="s">
        <v>25</v>
      </c>
      <c r="D431" s="51" t="s">
        <v>10</v>
      </c>
      <c r="E431" s="113">
        <v>28.155999999999999</v>
      </c>
      <c r="F431" s="49">
        <v>19504.38</v>
      </c>
      <c r="G431" s="49">
        <v>549165.32328000001</v>
      </c>
      <c r="H431" s="48">
        <v>647465.91614712006</v>
      </c>
      <c r="I431" s="48">
        <v>764009.78105360165</v>
      </c>
      <c r="K431" s="7"/>
      <c r="L431" s="6"/>
      <c r="M431" s="6"/>
      <c r="N431" s="6"/>
    </row>
    <row r="432" spans="1:19" s="5" customFormat="1" ht="56.25" hidden="1" customHeight="1" outlineLevel="1" x14ac:dyDescent="0.25">
      <c r="A432" s="114"/>
      <c r="B432" s="51">
        <v>583</v>
      </c>
      <c r="C432" s="8" t="s">
        <v>25</v>
      </c>
      <c r="D432" s="51" t="s">
        <v>10</v>
      </c>
      <c r="E432" s="113">
        <v>51.861000000000018</v>
      </c>
      <c r="F432" s="49">
        <v>19504.38</v>
      </c>
      <c r="G432" s="49">
        <v>1011516.6511800004</v>
      </c>
      <c r="H432" s="48">
        <v>1192578.1317412206</v>
      </c>
      <c r="I432" s="48">
        <v>1407242.1954546403</v>
      </c>
      <c r="K432" s="7"/>
      <c r="L432" s="6"/>
      <c r="M432" s="6"/>
      <c r="N432" s="6"/>
    </row>
    <row r="433" spans="1:19" s="5" customFormat="1" ht="56.25" hidden="1" customHeight="1" outlineLevel="1" x14ac:dyDescent="0.25">
      <c r="A433" s="114"/>
      <c r="B433" s="51">
        <v>613</v>
      </c>
      <c r="C433" s="8" t="s">
        <v>25</v>
      </c>
      <c r="D433" s="51" t="s">
        <v>10</v>
      </c>
      <c r="E433" s="113">
        <v>33.97499999999998</v>
      </c>
      <c r="F433" s="49">
        <v>19504.38</v>
      </c>
      <c r="G433" s="49">
        <v>662661.31049999967</v>
      </c>
      <c r="H433" s="48">
        <v>781277.68507949961</v>
      </c>
      <c r="I433" s="48">
        <v>921907.66839380946</v>
      </c>
      <c r="K433" s="7"/>
      <c r="L433" s="6"/>
      <c r="M433" s="6"/>
      <c r="N433" s="6"/>
    </row>
    <row r="434" spans="1:19" s="5" customFormat="1" ht="56.25" hidden="1" customHeight="1" outlineLevel="1" x14ac:dyDescent="0.25">
      <c r="A434" s="114"/>
      <c r="B434" s="51">
        <v>634</v>
      </c>
      <c r="C434" s="8" t="s">
        <v>25</v>
      </c>
      <c r="D434" s="51" t="s">
        <v>10</v>
      </c>
      <c r="E434" s="113">
        <v>111.12440000000009</v>
      </c>
      <c r="F434" s="49">
        <v>19504.38</v>
      </c>
      <c r="G434" s="49">
        <v>2167412.5248720017</v>
      </c>
      <c r="H434" s="48">
        <v>2555379.36682409</v>
      </c>
      <c r="I434" s="48">
        <v>3015347.6528524263</v>
      </c>
      <c r="K434" s="7"/>
      <c r="L434" s="6"/>
      <c r="M434" s="6"/>
      <c r="N434" s="6"/>
    </row>
    <row r="435" spans="1:19" s="5" customFormat="1" ht="56.25" hidden="1" customHeight="1" outlineLevel="1" thickBot="1" x14ac:dyDescent="0.3">
      <c r="A435" s="116"/>
      <c r="B435" s="44">
        <v>691</v>
      </c>
      <c r="C435" s="45" t="s">
        <v>25</v>
      </c>
      <c r="D435" s="44" t="s">
        <v>10</v>
      </c>
      <c r="E435" s="115">
        <v>9.5730000000000004</v>
      </c>
      <c r="F435" s="42">
        <v>19504.38</v>
      </c>
      <c r="G435" s="42">
        <v>186715.42974000002</v>
      </c>
      <c r="H435" s="41">
        <v>220137.49166346004</v>
      </c>
      <c r="I435" s="41">
        <v>259762.24016288284</v>
      </c>
      <c r="K435" s="7"/>
      <c r="L435" s="6"/>
      <c r="M435" s="6"/>
      <c r="N435" s="6"/>
    </row>
    <row r="436" spans="1:19" s="19" customFormat="1" ht="46.5" customHeight="1" collapsed="1" thickBot="1" x14ac:dyDescent="0.3">
      <c r="A436" s="32">
        <v>10</v>
      </c>
      <c r="B436" s="31">
        <v>10</v>
      </c>
      <c r="C436" s="30" t="s">
        <v>24</v>
      </c>
      <c r="D436" s="29" t="s">
        <v>10</v>
      </c>
      <c r="E436" s="28">
        <f>SUM(E430:E435)</f>
        <v>248.76740000000009</v>
      </c>
      <c r="F436" s="27">
        <v>19504.38</v>
      </c>
      <c r="G436" s="26">
        <f>SUM(G430:G435)</f>
        <v>4852053.9012120012</v>
      </c>
      <c r="H436" s="26">
        <f>SUM(H430:H435)</f>
        <v>5720571.5495289499</v>
      </c>
      <c r="I436" s="25">
        <f>SUM(I430:I435)</f>
        <v>6750274.4284441611</v>
      </c>
      <c r="J436" s="112"/>
      <c r="K436" s="23"/>
      <c r="L436" s="21">
        <f>K436*J436</f>
        <v>0</v>
      </c>
      <c r="M436" s="21">
        <f>L436*1.179</f>
        <v>0</v>
      </c>
      <c r="N436" s="20">
        <f>M436*1.18</f>
        <v>0</v>
      </c>
      <c r="O436" s="22">
        <f>E436-J436</f>
        <v>248.76740000000009</v>
      </c>
      <c r="P436" s="21"/>
      <c r="Q436" s="21">
        <f>G436-L436</f>
        <v>4852053.9012120012</v>
      </c>
      <c r="R436" s="21">
        <f>H436-M436</f>
        <v>5720571.5495289499</v>
      </c>
      <c r="S436" s="20">
        <f>I436-N436</f>
        <v>6750274.4284441611</v>
      </c>
    </row>
    <row r="437" spans="1:19" s="5" customFormat="1" ht="15.75" thickBot="1" x14ac:dyDescent="0.3">
      <c r="D437" s="6"/>
      <c r="F437" s="7"/>
      <c r="G437" s="6"/>
      <c r="H437" s="6"/>
      <c r="I437" s="6"/>
      <c r="K437" s="7"/>
      <c r="L437" s="6"/>
      <c r="M437" s="6"/>
      <c r="N437" s="6"/>
    </row>
    <row r="438" spans="1:19" s="5" customFormat="1" ht="37.5" hidden="1" customHeight="1" outlineLevel="1" x14ac:dyDescent="0.25">
      <c r="A438" s="114"/>
      <c r="B438" s="51">
        <v>853</v>
      </c>
      <c r="C438" s="8" t="s">
        <v>23</v>
      </c>
      <c r="D438" s="51" t="s">
        <v>10</v>
      </c>
      <c r="E438" s="113">
        <v>5.7549999999999999</v>
      </c>
      <c r="F438" s="49">
        <v>72432.210000000006</v>
      </c>
      <c r="G438" s="49">
        <v>416847.36855000001</v>
      </c>
      <c r="H438" s="48">
        <v>491463.04752045003</v>
      </c>
      <c r="I438" s="48">
        <v>579926.39607413101</v>
      </c>
      <c r="K438" s="7"/>
      <c r="L438" s="6"/>
      <c r="M438" s="6"/>
      <c r="N438" s="6"/>
    </row>
    <row r="439" spans="1:19" s="5" customFormat="1" ht="37.5" hidden="1" customHeight="1" outlineLevel="1" thickBot="1" x14ac:dyDescent="0.3">
      <c r="A439" s="47"/>
      <c r="B439" s="46">
        <v>21</v>
      </c>
      <c r="C439" s="45" t="s">
        <v>22</v>
      </c>
      <c r="D439" s="44" t="s">
        <v>10</v>
      </c>
      <c r="E439" s="43">
        <v>10.552</v>
      </c>
      <c r="F439" s="42">
        <v>72432.210000000006</v>
      </c>
      <c r="G439" s="42">
        <v>764304.67992000002</v>
      </c>
      <c r="H439" s="41">
        <v>901115.21762568003</v>
      </c>
      <c r="I439" s="41">
        <v>1063315.9567983025</v>
      </c>
      <c r="K439" s="7"/>
      <c r="L439" s="6"/>
      <c r="M439" s="6"/>
      <c r="N439" s="6"/>
    </row>
    <row r="440" spans="1:19" s="19" customFormat="1" ht="46.5" customHeight="1" collapsed="1" thickBot="1" x14ac:dyDescent="0.3">
      <c r="A440" s="32">
        <v>11</v>
      </c>
      <c r="B440" s="31">
        <v>11</v>
      </c>
      <c r="C440" s="30" t="s">
        <v>22</v>
      </c>
      <c r="D440" s="29" t="s">
        <v>10</v>
      </c>
      <c r="E440" s="28">
        <f>SUM(E438:E439)</f>
        <v>16.306999999999999</v>
      </c>
      <c r="F440" s="27">
        <v>72432.210000000006</v>
      </c>
      <c r="G440" s="26">
        <f>SUM(G438:G439)</f>
        <v>1181152.04847</v>
      </c>
      <c r="H440" s="26">
        <f>SUM(H438:H439)</f>
        <v>1392578.26514613</v>
      </c>
      <c r="I440" s="25">
        <f>SUM(I438:I439)</f>
        <v>1643242.3528724336</v>
      </c>
      <c r="J440" s="112"/>
      <c r="K440" s="23"/>
      <c r="L440" s="21">
        <f>K440*J440</f>
        <v>0</v>
      </c>
      <c r="M440" s="21">
        <f>L440*1.179</f>
        <v>0</v>
      </c>
      <c r="N440" s="20">
        <f>M440*1.18</f>
        <v>0</v>
      </c>
      <c r="O440" s="22">
        <f>E440-J440</f>
        <v>16.306999999999999</v>
      </c>
      <c r="P440" s="21"/>
      <c r="Q440" s="21">
        <f>G440-L440</f>
        <v>1181152.04847</v>
      </c>
      <c r="R440" s="21">
        <f>H440-M440</f>
        <v>1392578.26514613</v>
      </c>
      <c r="S440" s="20">
        <f>I440-N440</f>
        <v>1643242.3528724336</v>
      </c>
    </row>
    <row r="441" spans="1:19" s="5" customFormat="1" ht="15.75" thickBot="1" x14ac:dyDescent="0.3">
      <c r="D441" s="6"/>
      <c r="F441" s="7"/>
      <c r="G441" s="6"/>
      <c r="H441" s="6"/>
      <c r="I441" s="6"/>
      <c r="K441" s="7"/>
      <c r="L441" s="6"/>
      <c r="M441" s="6"/>
      <c r="N441" s="6"/>
    </row>
    <row r="442" spans="1:19" s="5" customFormat="1" ht="30.75" hidden="1" customHeight="1" outlineLevel="1" x14ac:dyDescent="0.25">
      <c r="A442" s="111"/>
      <c r="B442" s="110">
        <v>226</v>
      </c>
      <c r="C442" s="58" t="s">
        <v>21</v>
      </c>
      <c r="D442" s="57" t="s">
        <v>6</v>
      </c>
      <c r="E442" s="109">
        <v>2706.7785000000003</v>
      </c>
      <c r="F442" s="55">
        <v>4883.62</v>
      </c>
      <c r="G442" s="84">
        <f>F442*E442</f>
        <v>13218877.618170001</v>
      </c>
      <c r="H442" s="83">
        <f>1.179*G442</f>
        <v>15585056.711822432</v>
      </c>
      <c r="I442" s="54">
        <f>H442*1.18</f>
        <v>18390366.919950467</v>
      </c>
      <c r="K442" s="7"/>
      <c r="L442" s="6"/>
      <c r="M442" s="6"/>
      <c r="N442" s="6"/>
    </row>
    <row r="443" spans="1:19" s="5" customFormat="1" ht="30.75" hidden="1" customHeight="1" outlineLevel="1" thickBot="1" x14ac:dyDescent="0.3">
      <c r="A443" s="108"/>
      <c r="B443" s="107">
        <v>228</v>
      </c>
      <c r="C443" s="75" t="s">
        <v>21</v>
      </c>
      <c r="D443" s="101" t="s">
        <v>6</v>
      </c>
      <c r="E443" s="106">
        <v>147.28100000000001</v>
      </c>
      <c r="F443" s="100">
        <v>4883.62</v>
      </c>
      <c r="G443" s="42">
        <f>F443*E443</f>
        <v>719264.43721999996</v>
      </c>
      <c r="H443" s="41">
        <f>1.179*G443</f>
        <v>848012.77148237999</v>
      </c>
      <c r="I443" s="73">
        <f>H443*1.18</f>
        <v>1000655.0703492083</v>
      </c>
      <c r="K443" s="7"/>
      <c r="L443" s="6"/>
      <c r="M443" s="6"/>
      <c r="N443" s="6"/>
    </row>
    <row r="444" spans="1:19" s="19" customFormat="1" ht="46.5" customHeight="1" collapsed="1" thickBot="1" x14ac:dyDescent="0.3">
      <c r="A444" s="32">
        <v>12</v>
      </c>
      <c r="B444" s="31">
        <v>12</v>
      </c>
      <c r="C444" s="30" t="s">
        <v>20</v>
      </c>
      <c r="D444" s="29" t="s">
        <v>6</v>
      </c>
      <c r="E444" s="28">
        <f>SUM(E442:E443)</f>
        <v>2854.0595000000003</v>
      </c>
      <c r="F444" s="27">
        <v>4883.62</v>
      </c>
      <c r="G444" s="26">
        <f>SUM(G442:G443)</f>
        <v>13938142.05539</v>
      </c>
      <c r="H444" s="26">
        <f>SUM(H442:H443)</f>
        <v>16433069.483304812</v>
      </c>
      <c r="I444" s="25">
        <f>SUM(I442:I443)</f>
        <v>19391021.990299676</v>
      </c>
      <c r="J444" s="40"/>
      <c r="K444" s="23"/>
      <c r="L444" s="21">
        <f>K444*J444</f>
        <v>0</v>
      </c>
      <c r="M444" s="21">
        <f>L444*1.179</f>
        <v>0</v>
      </c>
      <c r="N444" s="20">
        <f>M444*1.18</f>
        <v>0</v>
      </c>
      <c r="O444" s="22">
        <f>E444-J444</f>
        <v>2854.0595000000003</v>
      </c>
      <c r="P444" s="21"/>
      <c r="Q444" s="21">
        <f>G444-L444</f>
        <v>13938142.05539</v>
      </c>
      <c r="R444" s="21">
        <f>H444-M444</f>
        <v>16433069.483304812</v>
      </c>
      <c r="S444" s="20">
        <f>I444-N444</f>
        <v>19391021.990299676</v>
      </c>
    </row>
    <row r="445" spans="1:19" s="5" customFormat="1" ht="15.75" thickBot="1" x14ac:dyDescent="0.3">
      <c r="D445" s="6"/>
      <c r="F445" s="7"/>
      <c r="G445" s="6"/>
      <c r="H445" s="6"/>
      <c r="I445" s="6"/>
      <c r="K445" s="7"/>
      <c r="L445" s="6"/>
      <c r="M445" s="6"/>
      <c r="N445" s="6"/>
    </row>
    <row r="446" spans="1:19" s="5" customFormat="1" ht="56.25" hidden="1" customHeight="1" outlineLevel="1" x14ac:dyDescent="0.25">
      <c r="A446" s="105"/>
      <c r="B446" s="104">
        <v>631</v>
      </c>
      <c r="C446" s="58" t="s">
        <v>19</v>
      </c>
      <c r="D446" s="57" t="s">
        <v>8</v>
      </c>
      <c r="E446" s="88">
        <v>26</v>
      </c>
      <c r="F446" s="55">
        <v>23450.93</v>
      </c>
      <c r="G446" s="84">
        <f>F446*E446</f>
        <v>609724.18000000005</v>
      </c>
      <c r="H446" s="83">
        <f>1.179*G446</f>
        <v>718864.80822000012</v>
      </c>
      <c r="I446" s="54">
        <f>H446*1.18</f>
        <v>848260.47369960009</v>
      </c>
      <c r="K446" s="7"/>
      <c r="L446" s="6"/>
      <c r="M446" s="6"/>
      <c r="N446" s="6"/>
    </row>
    <row r="447" spans="1:19" s="5" customFormat="1" ht="56.25" hidden="1" customHeight="1" outlineLevel="1" thickBot="1" x14ac:dyDescent="0.3">
      <c r="A447" s="103"/>
      <c r="B447" s="102">
        <v>647</v>
      </c>
      <c r="C447" s="75" t="s">
        <v>19</v>
      </c>
      <c r="D447" s="101" t="s">
        <v>8</v>
      </c>
      <c r="E447" s="43">
        <v>36</v>
      </c>
      <c r="F447" s="100">
        <v>23450.93</v>
      </c>
      <c r="G447" s="42">
        <f>F447*E447</f>
        <v>844233.48</v>
      </c>
      <c r="H447" s="41">
        <f>1.179*G447</f>
        <v>995351.27292000002</v>
      </c>
      <c r="I447" s="73">
        <f>H447*1.18</f>
        <v>1174514.5020456</v>
      </c>
      <c r="K447" s="7"/>
      <c r="L447" s="6"/>
      <c r="M447" s="6"/>
      <c r="N447" s="6"/>
    </row>
    <row r="448" spans="1:19" s="19" customFormat="1" ht="46.5" customHeight="1" collapsed="1" thickBot="1" x14ac:dyDescent="0.3">
      <c r="A448" s="32">
        <v>13</v>
      </c>
      <c r="B448" s="31">
        <v>13</v>
      </c>
      <c r="C448" s="30" t="s">
        <v>18</v>
      </c>
      <c r="D448" s="29" t="s">
        <v>8</v>
      </c>
      <c r="E448" s="28">
        <f>SUM(E446:E447)</f>
        <v>62</v>
      </c>
      <c r="F448" s="27">
        <v>23450.93</v>
      </c>
      <c r="G448" s="26">
        <f>SUM(G446:G447)</f>
        <v>1453957.6600000001</v>
      </c>
      <c r="H448" s="26">
        <f>SUM(H446:H447)</f>
        <v>1714216.0811400001</v>
      </c>
      <c r="I448" s="25">
        <f>SUM(I446:I447)</f>
        <v>2022774.9757452002</v>
      </c>
      <c r="J448" s="24"/>
      <c r="K448" s="23"/>
      <c r="L448" s="21"/>
      <c r="M448" s="21"/>
      <c r="N448" s="20"/>
      <c r="O448" s="22">
        <f>E448-J448</f>
        <v>62</v>
      </c>
      <c r="P448" s="21"/>
      <c r="Q448" s="21">
        <f>G448-L448</f>
        <v>1453957.6600000001</v>
      </c>
      <c r="R448" s="21">
        <f>H448-M448</f>
        <v>1714216.0811400001</v>
      </c>
      <c r="S448" s="20">
        <f>I448-N448</f>
        <v>2022774.9757452002</v>
      </c>
    </row>
    <row r="449" spans="1:19" s="5" customFormat="1" ht="15.75" thickBot="1" x14ac:dyDescent="0.3">
      <c r="D449" s="6"/>
      <c r="F449" s="7"/>
      <c r="G449" s="6"/>
      <c r="H449" s="6"/>
      <c r="I449" s="6"/>
      <c r="K449" s="7"/>
      <c r="L449" s="6"/>
      <c r="M449" s="6"/>
      <c r="N449" s="6"/>
    </row>
    <row r="450" spans="1:19" s="5" customFormat="1" ht="37.5" hidden="1" customHeight="1" outlineLevel="1" x14ac:dyDescent="0.25">
      <c r="A450" s="60"/>
      <c r="B450" s="87">
        <v>398</v>
      </c>
      <c r="C450" s="58" t="s">
        <v>17</v>
      </c>
      <c r="D450" s="86" t="s">
        <v>10</v>
      </c>
      <c r="E450" s="88">
        <v>4.5148000000000001</v>
      </c>
      <c r="F450" s="84">
        <v>4331.83</v>
      </c>
      <c r="G450" s="84">
        <f t="shared" ref="G450:G455" si="24">F450*E450</f>
        <v>19557.346084000001</v>
      </c>
      <c r="H450" s="83">
        <f t="shared" ref="H450:H455" si="25">1.179*G450</f>
        <v>23058.111033036002</v>
      </c>
      <c r="I450" s="54">
        <f t="shared" ref="I450:I455" si="26">H450*1.18</f>
        <v>27208.571018982482</v>
      </c>
      <c r="K450" s="7"/>
      <c r="L450" s="6"/>
      <c r="M450" s="6"/>
      <c r="N450" s="6"/>
    </row>
    <row r="451" spans="1:19" s="5" customFormat="1" ht="37.5" hidden="1" customHeight="1" outlineLevel="1" x14ac:dyDescent="0.25">
      <c r="A451" s="82"/>
      <c r="B451" s="81">
        <v>404</v>
      </c>
      <c r="C451" s="80" t="s">
        <v>17</v>
      </c>
      <c r="D451" s="51" t="s">
        <v>10</v>
      </c>
      <c r="E451" s="50">
        <v>6.6829999999999998</v>
      </c>
      <c r="F451" s="49">
        <v>4331.83</v>
      </c>
      <c r="G451" s="49">
        <f t="shared" si="24"/>
        <v>28949.619889999998</v>
      </c>
      <c r="H451" s="48">
        <f t="shared" si="25"/>
        <v>34131.601850309999</v>
      </c>
      <c r="I451" s="78">
        <f t="shared" si="26"/>
        <v>40275.290183365796</v>
      </c>
      <c r="K451" s="7"/>
      <c r="L451" s="6"/>
      <c r="M451" s="6"/>
      <c r="N451" s="6"/>
    </row>
    <row r="452" spans="1:19" s="5" customFormat="1" ht="37.5" hidden="1" customHeight="1" outlineLevel="1" x14ac:dyDescent="0.25">
      <c r="A452" s="82"/>
      <c r="B452" s="81">
        <v>579</v>
      </c>
      <c r="C452" s="80" t="s">
        <v>17</v>
      </c>
      <c r="D452" s="51" t="s">
        <v>10</v>
      </c>
      <c r="E452" s="50">
        <v>6.7249999999999943</v>
      </c>
      <c r="F452" s="49">
        <v>4331.83</v>
      </c>
      <c r="G452" s="49">
        <f t="shared" si="24"/>
        <v>29131.556749999974</v>
      </c>
      <c r="H452" s="48">
        <f t="shared" si="25"/>
        <v>34346.105408249969</v>
      </c>
      <c r="I452" s="78">
        <f t="shared" si="26"/>
        <v>40528.404381734959</v>
      </c>
      <c r="K452" s="7"/>
      <c r="L452" s="6"/>
      <c r="M452" s="6"/>
      <c r="N452" s="6"/>
    </row>
    <row r="453" spans="1:19" s="5" customFormat="1" ht="37.5" hidden="1" customHeight="1" outlineLevel="1" x14ac:dyDescent="0.25">
      <c r="A453" s="82"/>
      <c r="B453" s="81">
        <v>609</v>
      </c>
      <c r="C453" s="80" t="s">
        <v>17</v>
      </c>
      <c r="D453" s="51" t="s">
        <v>10</v>
      </c>
      <c r="E453" s="50">
        <v>6.6080000000000023</v>
      </c>
      <c r="F453" s="49">
        <v>4331.83</v>
      </c>
      <c r="G453" s="49">
        <f t="shared" si="24"/>
        <v>28624.732640000009</v>
      </c>
      <c r="H453" s="48">
        <f t="shared" si="25"/>
        <v>33748.559782560013</v>
      </c>
      <c r="I453" s="78">
        <f t="shared" si="26"/>
        <v>39823.30054342081</v>
      </c>
      <c r="K453" s="7"/>
      <c r="L453" s="6"/>
      <c r="M453" s="6"/>
      <c r="N453" s="6"/>
    </row>
    <row r="454" spans="1:19" s="5" customFormat="1" ht="37.5" hidden="1" customHeight="1" outlineLevel="1" x14ac:dyDescent="0.25">
      <c r="A454" s="82"/>
      <c r="B454" s="81">
        <v>684</v>
      </c>
      <c r="C454" s="80" t="s">
        <v>17</v>
      </c>
      <c r="D454" s="51" t="s">
        <v>10</v>
      </c>
      <c r="E454" s="50">
        <v>12.91</v>
      </c>
      <c r="F454" s="49">
        <v>4331.83</v>
      </c>
      <c r="G454" s="49">
        <f t="shared" si="24"/>
        <v>55923.925300000003</v>
      </c>
      <c r="H454" s="48">
        <f t="shared" si="25"/>
        <v>65934.3079287</v>
      </c>
      <c r="I454" s="78">
        <f t="shared" si="26"/>
        <v>77802.483355866003</v>
      </c>
      <c r="K454" s="7"/>
      <c r="L454" s="6"/>
      <c r="M454" s="6"/>
      <c r="N454" s="6"/>
    </row>
    <row r="455" spans="1:19" s="5" customFormat="1" ht="37.5" hidden="1" customHeight="1" outlineLevel="1" thickBot="1" x14ac:dyDescent="0.3">
      <c r="A455" s="77"/>
      <c r="B455" s="76">
        <v>687</v>
      </c>
      <c r="C455" s="75" t="s">
        <v>17</v>
      </c>
      <c r="D455" s="44" t="s">
        <v>10</v>
      </c>
      <c r="E455" s="43">
        <v>1.6479999999999999</v>
      </c>
      <c r="F455" s="42">
        <v>4331.83</v>
      </c>
      <c r="G455" s="42">
        <f t="shared" si="24"/>
        <v>7138.8558399999993</v>
      </c>
      <c r="H455" s="41">
        <f t="shared" si="25"/>
        <v>8416.7110353600001</v>
      </c>
      <c r="I455" s="73">
        <f t="shared" si="26"/>
        <v>9931.7190217247989</v>
      </c>
      <c r="K455" s="7"/>
      <c r="L455" s="6"/>
      <c r="M455" s="6"/>
      <c r="N455" s="6"/>
    </row>
    <row r="456" spans="1:19" s="19" customFormat="1" ht="46.5" customHeight="1" collapsed="1" thickBot="1" x14ac:dyDescent="0.3">
      <c r="A456" s="32">
        <v>14</v>
      </c>
      <c r="B456" s="31">
        <v>14</v>
      </c>
      <c r="C456" s="30" t="s">
        <v>16</v>
      </c>
      <c r="D456" s="29" t="s">
        <v>10</v>
      </c>
      <c r="E456" s="28">
        <f>SUM(E450:E455)</f>
        <v>39.088799999999999</v>
      </c>
      <c r="F456" s="27">
        <v>4331.83</v>
      </c>
      <c r="G456" s="26">
        <f>SUM(G450:G455)</f>
        <v>169326.03650399999</v>
      </c>
      <c r="H456" s="26">
        <f>SUM(H450:H455)</f>
        <v>199635.39703821598</v>
      </c>
      <c r="I456" s="25">
        <f>SUM(I450:I455)</f>
        <v>235569.76850509483</v>
      </c>
      <c r="J456" s="24"/>
      <c r="K456" s="23"/>
      <c r="L456" s="21"/>
      <c r="M456" s="21"/>
      <c r="N456" s="20"/>
      <c r="O456" s="22">
        <f>E456-J456</f>
        <v>39.088799999999999</v>
      </c>
      <c r="P456" s="21"/>
      <c r="Q456" s="21">
        <f>G456-L456</f>
        <v>169326.03650399999</v>
      </c>
      <c r="R456" s="21">
        <f>H456-M456</f>
        <v>199635.39703821598</v>
      </c>
      <c r="S456" s="20">
        <f>I456-N456</f>
        <v>235569.76850509483</v>
      </c>
    </row>
    <row r="457" spans="1:19" s="5" customFormat="1" ht="15.75" thickBot="1" x14ac:dyDescent="0.3">
      <c r="D457" s="6"/>
      <c r="F457" s="7"/>
      <c r="G457" s="6"/>
      <c r="H457" s="6"/>
      <c r="I457" s="6"/>
      <c r="K457" s="7"/>
      <c r="L457" s="6"/>
      <c r="M457" s="6"/>
      <c r="N457" s="6"/>
    </row>
    <row r="458" spans="1:19" s="5" customFormat="1" ht="18.75" hidden="1" customHeight="1" outlineLevel="1" x14ac:dyDescent="0.25">
      <c r="A458" s="72"/>
      <c r="B458" s="71">
        <v>593</v>
      </c>
      <c r="C458" s="70" t="s">
        <v>15</v>
      </c>
      <c r="D458" s="36" t="s">
        <v>6</v>
      </c>
      <c r="E458" s="35">
        <v>16</v>
      </c>
      <c r="F458" s="34">
        <v>4767.3999999999996</v>
      </c>
      <c r="G458" s="34">
        <f>F458*E458</f>
        <v>76278.399999999994</v>
      </c>
      <c r="H458" s="33">
        <f>1.179*G458</f>
        <v>89932.233599999992</v>
      </c>
      <c r="I458" s="69">
        <f>H458*1.18</f>
        <v>106120.03564799999</v>
      </c>
      <c r="K458" s="7"/>
      <c r="L458" s="6"/>
      <c r="M458" s="6"/>
      <c r="N458" s="6"/>
    </row>
    <row r="459" spans="1:19" s="5" customFormat="1" ht="18.75" hidden="1" customHeight="1" outlineLevel="1" x14ac:dyDescent="0.25">
      <c r="A459" s="99"/>
      <c r="B459" s="98">
        <v>623</v>
      </c>
      <c r="C459" s="97" t="s">
        <v>15</v>
      </c>
      <c r="D459" s="96" t="s">
        <v>6</v>
      </c>
      <c r="E459" s="95">
        <v>2</v>
      </c>
      <c r="F459" s="94">
        <v>4767.3999999999996</v>
      </c>
      <c r="G459" s="94">
        <f>F459*E459</f>
        <v>9534.7999999999993</v>
      </c>
      <c r="H459" s="93">
        <f>1.179*G459</f>
        <v>11241.529199999999</v>
      </c>
      <c r="I459" s="92">
        <f>H459*1.18</f>
        <v>13265.004455999999</v>
      </c>
      <c r="K459" s="7"/>
      <c r="L459" s="6"/>
      <c r="M459" s="6"/>
      <c r="N459" s="6"/>
    </row>
    <row r="460" spans="1:19" s="5" customFormat="1" ht="18.75" hidden="1" customHeight="1" outlineLevel="1" x14ac:dyDescent="0.25">
      <c r="A460" s="99"/>
      <c r="B460" s="98">
        <v>642</v>
      </c>
      <c r="C460" s="97" t="s">
        <v>15</v>
      </c>
      <c r="D460" s="96" t="s">
        <v>6</v>
      </c>
      <c r="E460" s="95">
        <v>9.5999999999999943</v>
      </c>
      <c r="F460" s="94">
        <v>4767.3999999999996</v>
      </c>
      <c r="G460" s="94">
        <f>F460*E460</f>
        <v>45767.039999999972</v>
      </c>
      <c r="H460" s="93">
        <f>1.179*G460</f>
        <v>53959.340159999971</v>
      </c>
      <c r="I460" s="92">
        <f>H460*1.18</f>
        <v>63672.021388799963</v>
      </c>
      <c r="K460" s="7"/>
      <c r="L460" s="6"/>
      <c r="M460" s="6"/>
      <c r="N460" s="6"/>
    </row>
    <row r="461" spans="1:19" s="5" customFormat="1" ht="18.75" hidden="1" customHeight="1" outlineLevel="1" thickBot="1" x14ac:dyDescent="0.3">
      <c r="A461" s="68"/>
      <c r="B461" s="67">
        <v>701</v>
      </c>
      <c r="C461" s="66" t="s">
        <v>15</v>
      </c>
      <c r="D461" s="65" t="s">
        <v>6</v>
      </c>
      <c r="E461" s="64">
        <v>2</v>
      </c>
      <c r="F461" s="63">
        <v>4767.3999999999996</v>
      </c>
      <c r="G461" s="63">
        <f>F461*E461</f>
        <v>9534.7999999999993</v>
      </c>
      <c r="H461" s="62">
        <f>1.179*G461</f>
        <v>11241.529199999999</v>
      </c>
      <c r="I461" s="61">
        <f>H461*1.18</f>
        <v>13265.004455999999</v>
      </c>
      <c r="K461" s="7"/>
      <c r="L461" s="6"/>
      <c r="M461" s="6"/>
      <c r="N461" s="6"/>
    </row>
    <row r="462" spans="1:19" s="19" customFormat="1" ht="46.5" customHeight="1" collapsed="1" thickBot="1" x14ac:dyDescent="0.3">
      <c r="A462" s="32">
        <v>15</v>
      </c>
      <c r="B462" s="31">
        <v>15</v>
      </c>
      <c r="C462" s="30" t="s">
        <v>15</v>
      </c>
      <c r="D462" s="29" t="s">
        <v>6</v>
      </c>
      <c r="E462" s="28">
        <f>SUM(E458:E461)</f>
        <v>29.599999999999994</v>
      </c>
      <c r="F462" s="27">
        <v>4767.3999999999996</v>
      </c>
      <c r="G462" s="26">
        <f>SUM(G458:G461)</f>
        <v>141115.03999999995</v>
      </c>
      <c r="H462" s="26">
        <f>SUM(H458:H461)</f>
        <v>166374.63215999995</v>
      </c>
      <c r="I462" s="25">
        <f>SUM(I458:I461)</f>
        <v>196322.06594879995</v>
      </c>
      <c r="J462" s="40"/>
      <c r="K462" s="23"/>
      <c r="L462" s="21">
        <f>K462*J462</f>
        <v>0</v>
      </c>
      <c r="M462" s="21">
        <f>L462*1.179</f>
        <v>0</v>
      </c>
      <c r="N462" s="20">
        <f>M462*1.18</f>
        <v>0</v>
      </c>
      <c r="O462" s="22">
        <f>E462-J462</f>
        <v>29.599999999999994</v>
      </c>
      <c r="P462" s="21"/>
      <c r="Q462" s="21">
        <f>G462-L462</f>
        <v>141115.03999999995</v>
      </c>
      <c r="R462" s="21">
        <f>H462-M462</f>
        <v>166374.63215999995</v>
      </c>
      <c r="S462" s="20">
        <f>I462-N462</f>
        <v>196322.06594879995</v>
      </c>
    </row>
    <row r="463" spans="1:19" s="5" customFormat="1" ht="15.75" thickBot="1" x14ac:dyDescent="0.3">
      <c r="D463" s="6"/>
      <c r="F463" s="7"/>
      <c r="G463" s="6"/>
      <c r="H463" s="6"/>
      <c r="I463" s="6"/>
      <c r="K463" s="7"/>
      <c r="L463" s="6"/>
      <c r="M463" s="6"/>
      <c r="N463" s="6"/>
    </row>
    <row r="464" spans="1:19" s="5" customFormat="1" ht="18.75" hidden="1" customHeight="1" outlineLevel="1" thickBot="1" x14ac:dyDescent="0.3">
      <c r="A464" s="91"/>
      <c r="B464" s="90">
        <v>19</v>
      </c>
      <c r="C464" s="89" t="s">
        <v>14</v>
      </c>
      <c r="D464" s="86" t="s">
        <v>6</v>
      </c>
      <c r="E464" s="88">
        <v>61</v>
      </c>
      <c r="F464" s="84">
        <v>4475.7700000000004</v>
      </c>
      <c r="G464" s="84">
        <f>F464*E464</f>
        <v>273021.97000000003</v>
      </c>
      <c r="H464" s="83">
        <f>1.179*G464</f>
        <v>321892.90263000003</v>
      </c>
      <c r="I464" s="83">
        <f>H464*1.18</f>
        <v>379833.62510340003</v>
      </c>
      <c r="K464" s="7"/>
      <c r="L464" s="6"/>
      <c r="M464" s="6"/>
      <c r="N464" s="6"/>
    </row>
    <row r="465" spans="1:19" s="19" customFormat="1" ht="46.5" customHeight="1" collapsed="1" thickBot="1" x14ac:dyDescent="0.3">
      <c r="A465" s="32">
        <v>16</v>
      </c>
      <c r="B465" s="31">
        <v>16</v>
      </c>
      <c r="C465" s="30" t="s">
        <v>14</v>
      </c>
      <c r="D465" s="29" t="s">
        <v>6</v>
      </c>
      <c r="E465" s="28">
        <f>SUM(E464)</f>
        <v>61</v>
      </c>
      <c r="F465" s="27">
        <v>4475.7700000000004</v>
      </c>
      <c r="G465" s="26">
        <f>SUM(G464)</f>
        <v>273021.97000000003</v>
      </c>
      <c r="H465" s="26">
        <f>SUM(H464)</f>
        <v>321892.90263000003</v>
      </c>
      <c r="I465" s="25">
        <f>SUM(I464)</f>
        <v>379833.62510340003</v>
      </c>
      <c r="J465" s="40"/>
      <c r="K465" s="23"/>
      <c r="L465" s="21">
        <f>K465*J465</f>
        <v>0</v>
      </c>
      <c r="M465" s="21">
        <f>L465*1.179</f>
        <v>0</v>
      </c>
      <c r="N465" s="20">
        <f>M465*1.18</f>
        <v>0</v>
      </c>
      <c r="O465" s="22">
        <f>E465-J465</f>
        <v>61</v>
      </c>
      <c r="P465" s="21"/>
      <c r="Q465" s="21">
        <f>G465-L465</f>
        <v>273021.97000000003</v>
      </c>
      <c r="R465" s="21">
        <f>H465-M465</f>
        <v>321892.90263000003</v>
      </c>
      <c r="S465" s="20">
        <f>I465-N465</f>
        <v>379833.62510340003</v>
      </c>
    </row>
    <row r="466" spans="1:19" s="5" customFormat="1" ht="15.75" thickBot="1" x14ac:dyDescent="0.3">
      <c r="D466" s="6"/>
      <c r="F466" s="7"/>
      <c r="G466" s="6"/>
      <c r="H466" s="6"/>
      <c r="I466" s="6"/>
      <c r="K466" s="7"/>
      <c r="L466" s="6"/>
      <c r="M466" s="6"/>
      <c r="N466" s="6"/>
    </row>
    <row r="467" spans="1:19" s="5" customFormat="1" ht="18.75" hidden="1" customHeight="1" outlineLevel="1" x14ac:dyDescent="0.25">
      <c r="A467" s="60"/>
      <c r="B467" s="87">
        <v>592</v>
      </c>
      <c r="C467" s="58" t="s">
        <v>12</v>
      </c>
      <c r="D467" s="86" t="s">
        <v>6</v>
      </c>
      <c r="E467" s="85">
        <v>43.199999999999989</v>
      </c>
      <c r="F467" s="84">
        <v>1315.18</v>
      </c>
      <c r="G467" s="84">
        <f>F467*E467</f>
        <v>56815.775999999991</v>
      </c>
      <c r="H467" s="83">
        <f>1.179*G467</f>
        <v>66985.799903999985</v>
      </c>
      <c r="I467" s="54">
        <f>H467*1.18</f>
        <v>79043.243886719982</v>
      </c>
      <c r="K467" s="7"/>
      <c r="L467" s="6"/>
      <c r="M467" s="6"/>
      <c r="N467" s="6"/>
    </row>
    <row r="468" spans="1:19" s="5" customFormat="1" ht="18.75" hidden="1" customHeight="1" outlineLevel="1" x14ac:dyDescent="0.25">
      <c r="A468" s="82"/>
      <c r="B468" s="81">
        <v>622</v>
      </c>
      <c r="C468" s="80" t="s">
        <v>12</v>
      </c>
      <c r="D468" s="51" t="s">
        <v>6</v>
      </c>
      <c r="E468" s="79">
        <v>5.6000000000000085</v>
      </c>
      <c r="F468" s="49">
        <v>1315.18</v>
      </c>
      <c r="G468" s="49">
        <f>F468*E468</f>
        <v>7365.0080000000116</v>
      </c>
      <c r="H468" s="48">
        <f>1.179*G468</f>
        <v>8683.3444320000144</v>
      </c>
      <c r="I468" s="78">
        <f>H468*1.18</f>
        <v>10246.346429760017</v>
      </c>
      <c r="K468" s="7"/>
      <c r="L468" s="6"/>
      <c r="M468" s="6"/>
      <c r="N468" s="6"/>
    </row>
    <row r="469" spans="1:19" s="5" customFormat="1" ht="18.75" hidden="1" customHeight="1" outlineLevel="1" x14ac:dyDescent="0.25">
      <c r="A469" s="82"/>
      <c r="B469" s="81">
        <v>641</v>
      </c>
      <c r="C469" s="80" t="s">
        <v>12</v>
      </c>
      <c r="D469" s="51" t="s">
        <v>6</v>
      </c>
      <c r="E469" s="79">
        <v>26.399999999999991</v>
      </c>
      <c r="F469" s="49">
        <v>1315.18</v>
      </c>
      <c r="G469" s="49">
        <f>F469*E469</f>
        <v>34720.751999999993</v>
      </c>
      <c r="H469" s="48">
        <f>1.179*G469</f>
        <v>40935.766607999991</v>
      </c>
      <c r="I469" s="78">
        <f>H469*1.18</f>
        <v>48304.204597439988</v>
      </c>
      <c r="K469" s="7"/>
      <c r="L469" s="6"/>
      <c r="M469" s="6"/>
      <c r="N469" s="6"/>
    </row>
    <row r="470" spans="1:19" s="5" customFormat="1" ht="18.75" hidden="1" customHeight="1" outlineLevel="1" x14ac:dyDescent="0.25">
      <c r="A470" s="82"/>
      <c r="B470" s="81">
        <v>700</v>
      </c>
      <c r="C470" s="80" t="s">
        <v>12</v>
      </c>
      <c r="D470" s="51" t="s">
        <v>6</v>
      </c>
      <c r="E470" s="79">
        <v>5.6</v>
      </c>
      <c r="F470" s="49">
        <v>1315.18</v>
      </c>
      <c r="G470" s="49">
        <f>F470*E470</f>
        <v>7365.0079999999998</v>
      </c>
      <c r="H470" s="48">
        <f>1.179*G470</f>
        <v>8683.3444319999999</v>
      </c>
      <c r="I470" s="78">
        <f>H470*1.18</f>
        <v>10246.346429759999</v>
      </c>
      <c r="K470" s="7"/>
      <c r="L470" s="6"/>
      <c r="M470" s="6"/>
      <c r="N470" s="6"/>
    </row>
    <row r="471" spans="1:19" s="5" customFormat="1" ht="18.75" hidden="1" customHeight="1" outlineLevel="1" thickBot="1" x14ac:dyDescent="0.3">
      <c r="A471" s="77"/>
      <c r="B471" s="76" t="s">
        <v>13</v>
      </c>
      <c r="C471" s="75"/>
      <c r="D471" s="44"/>
      <c r="E471" s="74">
        <v>118.9</v>
      </c>
      <c r="F471" s="42">
        <v>1315.18</v>
      </c>
      <c r="G471" s="42">
        <f>F471*E471</f>
        <v>156374.902</v>
      </c>
      <c r="H471" s="41">
        <f>1.179*G471</f>
        <v>184366.00945800002</v>
      </c>
      <c r="I471" s="73">
        <f>H471*1.18</f>
        <v>217551.89116044002</v>
      </c>
      <c r="K471" s="7"/>
      <c r="L471" s="6"/>
      <c r="M471" s="6"/>
      <c r="N471" s="6"/>
    </row>
    <row r="472" spans="1:19" s="19" customFormat="1" ht="46.5" customHeight="1" collapsed="1" thickBot="1" x14ac:dyDescent="0.3">
      <c r="A472" s="32">
        <v>17</v>
      </c>
      <c r="B472" s="31">
        <v>17</v>
      </c>
      <c r="C472" s="30" t="s">
        <v>12</v>
      </c>
      <c r="D472" s="29" t="s">
        <v>6</v>
      </c>
      <c r="E472" s="28">
        <f>SUM(E467:E471)</f>
        <v>199.7</v>
      </c>
      <c r="F472" s="27">
        <v>1315.18</v>
      </c>
      <c r="G472" s="26">
        <f>SUM(G467:G471)</f>
        <v>262641.446</v>
      </c>
      <c r="H472" s="26">
        <f>SUM(H467:H471)</f>
        <v>309654.26483400003</v>
      </c>
      <c r="I472" s="25">
        <f>SUM(I467:I471)</f>
        <v>365392.03250412003</v>
      </c>
      <c r="J472" s="40"/>
      <c r="K472" s="23"/>
      <c r="L472" s="21">
        <f>K472*J472</f>
        <v>0</v>
      </c>
      <c r="M472" s="21">
        <f>L472*1.179</f>
        <v>0</v>
      </c>
      <c r="N472" s="20">
        <f>M472*1.18</f>
        <v>0</v>
      </c>
      <c r="O472" s="22">
        <f>E472-J472</f>
        <v>199.7</v>
      </c>
      <c r="P472" s="21"/>
      <c r="Q472" s="21">
        <f>G472-L472</f>
        <v>262641.446</v>
      </c>
      <c r="R472" s="21">
        <f>H472-M472</f>
        <v>309654.26483400003</v>
      </c>
      <c r="S472" s="20">
        <f>I472-N472</f>
        <v>365392.03250412003</v>
      </c>
    </row>
    <row r="473" spans="1:19" s="5" customFormat="1" ht="15.75" thickBot="1" x14ac:dyDescent="0.3">
      <c r="D473" s="6"/>
      <c r="F473" s="7"/>
      <c r="G473" s="6"/>
      <c r="H473" s="6"/>
      <c r="I473" s="6"/>
      <c r="K473" s="7"/>
      <c r="L473" s="6"/>
      <c r="M473" s="6"/>
      <c r="N473" s="6"/>
    </row>
    <row r="474" spans="1:19" s="5" customFormat="1" ht="18.75" hidden="1" customHeight="1" outlineLevel="1" x14ac:dyDescent="0.25">
      <c r="A474" s="72"/>
      <c r="B474" s="71">
        <v>754</v>
      </c>
      <c r="C474" s="70" t="s">
        <v>11</v>
      </c>
      <c r="D474" s="36" t="s">
        <v>10</v>
      </c>
      <c r="E474" s="35">
        <v>0.79299999999999993</v>
      </c>
      <c r="F474" s="34">
        <v>51525.84</v>
      </c>
      <c r="G474" s="34">
        <f>F474*E474</f>
        <v>40859.991119999991</v>
      </c>
      <c r="H474" s="33">
        <f>1.179*G474</f>
        <v>48173.929530479989</v>
      </c>
      <c r="I474" s="69">
        <f>H474*1.18</f>
        <v>56845.236845966385</v>
      </c>
      <c r="K474" s="7"/>
      <c r="L474" s="6"/>
      <c r="M474" s="6"/>
      <c r="N474" s="6"/>
    </row>
    <row r="475" spans="1:19" s="5" customFormat="1" ht="18.75" hidden="1" customHeight="1" outlineLevel="1" thickBot="1" x14ac:dyDescent="0.3">
      <c r="A475" s="68"/>
      <c r="B475" s="67">
        <v>881</v>
      </c>
      <c r="C475" s="66" t="s">
        <v>11</v>
      </c>
      <c r="D475" s="65" t="s">
        <v>10</v>
      </c>
      <c r="E475" s="64">
        <v>6.3600000000000004E-2</v>
      </c>
      <c r="F475" s="63">
        <v>51525.84</v>
      </c>
      <c r="G475" s="63">
        <f>F475*E475</f>
        <v>3277.043424</v>
      </c>
      <c r="H475" s="62">
        <f>1.179*G475</f>
        <v>3863.634196896</v>
      </c>
      <c r="I475" s="61">
        <f>H475*1.18</f>
        <v>4559.0883523372795</v>
      </c>
      <c r="K475" s="7"/>
      <c r="L475" s="6"/>
      <c r="M475" s="6"/>
      <c r="N475" s="6"/>
    </row>
    <row r="476" spans="1:19" s="19" customFormat="1" ht="46.5" customHeight="1" collapsed="1" thickBot="1" x14ac:dyDescent="0.3">
      <c r="A476" s="32">
        <v>18</v>
      </c>
      <c r="B476" s="31">
        <v>18</v>
      </c>
      <c r="C476" s="30" t="s">
        <v>11</v>
      </c>
      <c r="D476" s="29" t="s">
        <v>10</v>
      </c>
      <c r="E476" s="28">
        <f>SUM(E474:E475)</f>
        <v>0.85659999999999992</v>
      </c>
      <c r="F476" s="27">
        <v>51525.84</v>
      </c>
      <c r="G476" s="26">
        <f>SUM(G474:G475)</f>
        <v>44137.034543999995</v>
      </c>
      <c r="H476" s="26">
        <f>SUM(H474:H475)</f>
        <v>52037.563727375986</v>
      </c>
      <c r="I476" s="25">
        <f>SUM(I474:I475)</f>
        <v>61404.325198303661</v>
      </c>
      <c r="J476" s="24"/>
      <c r="K476" s="23"/>
      <c r="L476" s="21"/>
      <c r="M476" s="21"/>
      <c r="N476" s="20"/>
      <c r="O476" s="22">
        <f>E476-J476</f>
        <v>0.85659999999999992</v>
      </c>
      <c r="P476" s="21"/>
      <c r="Q476" s="21">
        <f>G476-L476</f>
        <v>44137.034543999995</v>
      </c>
      <c r="R476" s="21">
        <f>H476-M476</f>
        <v>52037.563727375986</v>
      </c>
      <c r="S476" s="20">
        <f>I476-N476</f>
        <v>61404.325198303661</v>
      </c>
    </row>
    <row r="477" spans="1:19" s="5" customFormat="1" ht="15.75" thickBot="1" x14ac:dyDescent="0.3">
      <c r="D477" s="6"/>
      <c r="F477" s="7"/>
      <c r="G477" s="6"/>
      <c r="H477" s="6"/>
      <c r="I477" s="6"/>
      <c r="K477" s="7"/>
      <c r="L477" s="6"/>
      <c r="M477" s="6"/>
      <c r="N477" s="6"/>
    </row>
    <row r="478" spans="1:19" s="5" customFormat="1" ht="37.5" hidden="1" customHeight="1" outlineLevel="1" x14ac:dyDescent="0.25">
      <c r="A478" s="72"/>
      <c r="B478" s="71">
        <v>744</v>
      </c>
      <c r="C478" s="70" t="s">
        <v>9</v>
      </c>
      <c r="D478" s="36" t="s">
        <v>8</v>
      </c>
      <c r="E478" s="35">
        <v>1260</v>
      </c>
      <c r="F478" s="34">
        <v>726.78</v>
      </c>
      <c r="G478" s="34">
        <f>F478*E478</f>
        <v>915742.79999999993</v>
      </c>
      <c r="H478" s="33">
        <f>1.179*G478</f>
        <v>1079660.7612000001</v>
      </c>
      <c r="I478" s="69">
        <f>H478*1.18</f>
        <v>1273999.6982160001</v>
      </c>
      <c r="K478" s="7"/>
      <c r="L478" s="6"/>
      <c r="M478" s="6"/>
      <c r="N478" s="6"/>
    </row>
    <row r="479" spans="1:19" s="5" customFormat="1" ht="37.5" hidden="1" customHeight="1" outlineLevel="1" thickBot="1" x14ac:dyDescent="0.3">
      <c r="A479" s="68"/>
      <c r="B479" s="67">
        <v>883</v>
      </c>
      <c r="C479" s="66" t="s">
        <v>9</v>
      </c>
      <c r="D479" s="65" t="s">
        <v>8</v>
      </c>
      <c r="E479" s="64">
        <v>36</v>
      </c>
      <c r="F479" s="63">
        <v>726.78</v>
      </c>
      <c r="G479" s="63">
        <f>F479*E479</f>
        <v>26164.079999999998</v>
      </c>
      <c r="H479" s="62">
        <f>1.179*G479</f>
        <v>30847.45032</v>
      </c>
      <c r="I479" s="61">
        <f>H479*1.18</f>
        <v>36399.991377599996</v>
      </c>
      <c r="K479" s="7"/>
      <c r="L479" s="6"/>
      <c r="M479" s="6"/>
      <c r="N479" s="6"/>
    </row>
    <row r="480" spans="1:19" s="19" customFormat="1" ht="46.5" customHeight="1" collapsed="1" thickBot="1" x14ac:dyDescent="0.3">
      <c r="A480" s="32">
        <v>19</v>
      </c>
      <c r="B480" s="31">
        <v>19</v>
      </c>
      <c r="C480" s="30" t="s">
        <v>9</v>
      </c>
      <c r="D480" s="29" t="s">
        <v>8</v>
      </c>
      <c r="E480" s="28">
        <f>SUM(E478:E479)</f>
        <v>1296</v>
      </c>
      <c r="F480" s="27">
        <v>726.78</v>
      </c>
      <c r="G480" s="26">
        <f>SUM(G478:G479)</f>
        <v>941906.87999999989</v>
      </c>
      <c r="H480" s="26">
        <f>SUM(H478:H479)</f>
        <v>1110508.2115200001</v>
      </c>
      <c r="I480" s="25">
        <f>SUM(I478:I479)</f>
        <v>1310399.6895936001</v>
      </c>
      <c r="J480" s="24"/>
      <c r="K480" s="23"/>
      <c r="L480" s="21"/>
      <c r="M480" s="21"/>
      <c r="N480" s="20"/>
      <c r="O480" s="22">
        <f>E480-J480</f>
        <v>1296</v>
      </c>
      <c r="P480" s="21"/>
      <c r="Q480" s="21">
        <f>G480-L480</f>
        <v>941906.87999999989</v>
      </c>
      <c r="R480" s="21">
        <f>H480-M480</f>
        <v>1110508.2115200001</v>
      </c>
      <c r="S480" s="20">
        <f>I480-N480</f>
        <v>1310399.6895936001</v>
      </c>
    </row>
    <row r="481" spans="1:14" s="5" customFormat="1" ht="15.75" thickBot="1" x14ac:dyDescent="0.3">
      <c r="D481" s="6"/>
      <c r="F481" s="7"/>
      <c r="G481" s="6"/>
      <c r="H481" s="6"/>
      <c r="I481" s="6"/>
      <c r="K481" s="7"/>
      <c r="L481" s="6"/>
      <c r="M481" s="6"/>
      <c r="N481" s="6"/>
    </row>
    <row r="482" spans="1:14" s="5" customFormat="1" ht="37.5" customHeight="1" outlineLevel="1" x14ac:dyDescent="0.25">
      <c r="A482" s="60"/>
      <c r="B482" s="59">
        <v>320</v>
      </c>
      <c r="C482" s="58" t="s">
        <v>0</v>
      </c>
      <c r="D482" s="57" t="s">
        <v>6</v>
      </c>
      <c r="E482" s="56">
        <v>43965.229999999996</v>
      </c>
      <c r="F482" s="55">
        <v>2025.55</v>
      </c>
      <c r="G482" s="55">
        <v>89053771.626499996</v>
      </c>
      <c r="H482" s="54">
        <v>104994396.7476435</v>
      </c>
      <c r="I482" s="54">
        <v>123893388.16221933</v>
      </c>
      <c r="K482" s="7"/>
      <c r="L482" s="6"/>
      <c r="M482" s="6"/>
      <c r="N482" s="6"/>
    </row>
    <row r="483" spans="1:14" s="5" customFormat="1" ht="37.5" customHeight="1" outlineLevel="1" x14ac:dyDescent="0.25">
      <c r="A483" s="53"/>
      <c r="B483" s="52">
        <v>392</v>
      </c>
      <c r="C483" s="8" t="s">
        <v>0</v>
      </c>
      <c r="D483" s="51" t="s">
        <v>6</v>
      </c>
      <c r="E483" s="50">
        <v>814.00199999999995</v>
      </c>
      <c r="F483" s="49">
        <v>2025.55</v>
      </c>
      <c r="G483" s="49">
        <v>1648801.7510999998</v>
      </c>
      <c r="H483" s="48">
        <v>1943937.2645468998</v>
      </c>
      <c r="I483" s="48">
        <v>2293845.9721653401</v>
      </c>
      <c r="K483" s="7"/>
      <c r="L483" s="6"/>
      <c r="M483" s="6"/>
      <c r="N483" s="6"/>
    </row>
    <row r="484" spans="1:14" s="5" customFormat="1" ht="37.5" customHeight="1" outlineLevel="1" x14ac:dyDescent="0.25">
      <c r="A484" s="53"/>
      <c r="B484" s="52">
        <v>396</v>
      </c>
      <c r="C484" s="8" t="s">
        <v>0</v>
      </c>
      <c r="D484" s="51" t="s">
        <v>6</v>
      </c>
      <c r="E484" s="50">
        <v>23.702999999999999</v>
      </c>
      <c r="F484" s="49">
        <v>2025.55</v>
      </c>
      <c r="G484" s="49">
        <v>48011.611649999999</v>
      </c>
      <c r="H484" s="48">
        <v>56605.69013535</v>
      </c>
      <c r="I484" s="48">
        <v>66794.714359713005</v>
      </c>
      <c r="K484" s="7"/>
      <c r="L484" s="6"/>
      <c r="M484" s="6"/>
      <c r="N484" s="6"/>
    </row>
    <row r="485" spans="1:14" s="5" customFormat="1" ht="37.5" customHeight="1" outlineLevel="1" x14ac:dyDescent="0.25">
      <c r="A485" s="53"/>
      <c r="B485" s="52">
        <v>402</v>
      </c>
      <c r="C485" s="8" t="s">
        <v>0</v>
      </c>
      <c r="D485" s="51" t="s">
        <v>6</v>
      </c>
      <c r="E485" s="50">
        <v>35.084500000000006</v>
      </c>
      <c r="F485" s="49">
        <v>2025.55</v>
      </c>
      <c r="G485" s="49">
        <v>71065.408975000013</v>
      </c>
      <c r="H485" s="48">
        <v>83786.117181525013</v>
      </c>
      <c r="I485" s="48">
        <v>98867.6182741995</v>
      </c>
      <c r="K485" s="7"/>
      <c r="L485" s="6"/>
      <c r="M485" s="6"/>
      <c r="N485" s="6"/>
    </row>
    <row r="486" spans="1:14" s="5" customFormat="1" ht="37.5" customHeight="1" outlineLevel="1" x14ac:dyDescent="0.25">
      <c r="A486" s="53"/>
      <c r="B486" s="52">
        <v>409</v>
      </c>
      <c r="C486" s="8" t="s">
        <v>0</v>
      </c>
      <c r="D486" s="51" t="s">
        <v>6</v>
      </c>
      <c r="E486" s="50">
        <v>209</v>
      </c>
      <c r="F486" s="49">
        <v>2025.55</v>
      </c>
      <c r="G486" s="49">
        <v>423339.95</v>
      </c>
      <c r="H486" s="48">
        <v>499117.80105000001</v>
      </c>
      <c r="I486" s="48">
        <v>588959.00523899996</v>
      </c>
      <c r="K486" s="7"/>
      <c r="L486" s="6"/>
      <c r="M486" s="6"/>
      <c r="N486" s="6"/>
    </row>
    <row r="487" spans="1:14" s="5" customFormat="1" ht="37.5" customHeight="1" outlineLevel="1" x14ac:dyDescent="0.25">
      <c r="A487" s="53"/>
      <c r="B487" s="52">
        <v>415</v>
      </c>
      <c r="C487" s="8" t="s">
        <v>0</v>
      </c>
      <c r="D487" s="51" t="s">
        <v>6</v>
      </c>
      <c r="E487" s="50">
        <v>219.1</v>
      </c>
      <c r="F487" s="49">
        <v>2025.55</v>
      </c>
      <c r="G487" s="49">
        <v>443798.005</v>
      </c>
      <c r="H487" s="48">
        <v>523237.84789500001</v>
      </c>
      <c r="I487" s="48">
        <v>617420.6605161</v>
      </c>
      <c r="K487" s="7"/>
      <c r="L487" s="6"/>
      <c r="M487" s="6"/>
      <c r="N487" s="6"/>
    </row>
    <row r="488" spans="1:14" s="5" customFormat="1" ht="37.5" customHeight="1" outlineLevel="1" x14ac:dyDescent="0.25">
      <c r="A488" s="53"/>
      <c r="B488" s="52">
        <v>419</v>
      </c>
      <c r="C488" s="8" t="s">
        <v>0</v>
      </c>
      <c r="D488" s="51" t="s">
        <v>6</v>
      </c>
      <c r="E488" s="50">
        <v>2.6</v>
      </c>
      <c r="F488" s="49">
        <v>2025.55</v>
      </c>
      <c r="G488" s="49">
        <v>5266.43</v>
      </c>
      <c r="H488" s="48">
        <v>6209.1209700000009</v>
      </c>
      <c r="I488" s="48">
        <v>7326.7627446000006</v>
      </c>
      <c r="K488" s="7"/>
      <c r="L488" s="6"/>
      <c r="M488" s="6"/>
      <c r="N488" s="6"/>
    </row>
    <row r="489" spans="1:14" s="5" customFormat="1" ht="37.5" customHeight="1" outlineLevel="1" x14ac:dyDescent="0.25">
      <c r="A489" s="53"/>
      <c r="B489" s="52">
        <v>427</v>
      </c>
      <c r="C489" s="8" t="s">
        <v>0</v>
      </c>
      <c r="D489" s="51" t="s">
        <v>6</v>
      </c>
      <c r="E489" s="50">
        <v>35.5</v>
      </c>
      <c r="F489" s="49">
        <v>2025.55</v>
      </c>
      <c r="G489" s="49">
        <v>71907.024999999994</v>
      </c>
      <c r="H489" s="48">
        <v>84778.382474999991</v>
      </c>
      <c r="I489" s="48">
        <v>100038.4913205</v>
      </c>
      <c r="K489" s="7"/>
      <c r="L489" s="6"/>
      <c r="M489" s="6"/>
      <c r="N489" s="6"/>
    </row>
    <row r="490" spans="1:14" s="5" customFormat="1" ht="37.5" customHeight="1" outlineLevel="1" x14ac:dyDescent="0.25">
      <c r="A490" s="53"/>
      <c r="B490" s="52">
        <v>431</v>
      </c>
      <c r="C490" s="8" t="s">
        <v>0</v>
      </c>
      <c r="D490" s="51" t="s">
        <v>6</v>
      </c>
      <c r="E490" s="50">
        <v>2.6</v>
      </c>
      <c r="F490" s="49">
        <v>2025.55</v>
      </c>
      <c r="G490" s="49">
        <v>5266.43</v>
      </c>
      <c r="H490" s="48">
        <v>6209.1209700000009</v>
      </c>
      <c r="I490" s="48">
        <v>7326.7627446000006</v>
      </c>
      <c r="K490" s="7"/>
      <c r="L490" s="6"/>
      <c r="M490" s="6"/>
      <c r="N490" s="6"/>
    </row>
    <row r="491" spans="1:14" s="5" customFormat="1" ht="37.5" customHeight="1" outlineLevel="1" x14ac:dyDescent="0.25">
      <c r="A491" s="53"/>
      <c r="B491" s="52">
        <v>438</v>
      </c>
      <c r="C491" s="8" t="s">
        <v>0</v>
      </c>
      <c r="D491" s="51" t="s">
        <v>6</v>
      </c>
      <c r="E491" s="50">
        <v>8.8000000000000007</v>
      </c>
      <c r="F491" s="49">
        <v>2025.55</v>
      </c>
      <c r="G491" s="49">
        <v>17824.84</v>
      </c>
      <c r="H491" s="48">
        <v>21015.486360000003</v>
      </c>
      <c r="I491" s="48">
        <v>24798.2739048</v>
      </c>
      <c r="K491" s="7"/>
      <c r="L491" s="6"/>
      <c r="M491" s="6"/>
      <c r="N491" s="6"/>
    </row>
    <row r="492" spans="1:14" s="5" customFormat="1" ht="37.5" customHeight="1" outlineLevel="1" x14ac:dyDescent="0.25">
      <c r="A492" s="53"/>
      <c r="B492" s="52">
        <v>442</v>
      </c>
      <c r="C492" s="8" t="s">
        <v>0</v>
      </c>
      <c r="D492" s="51" t="s">
        <v>6</v>
      </c>
      <c r="E492" s="50">
        <v>1.3</v>
      </c>
      <c r="F492" s="49">
        <v>2025.55</v>
      </c>
      <c r="G492" s="49">
        <v>2633.2150000000001</v>
      </c>
      <c r="H492" s="48">
        <v>3104.5604850000004</v>
      </c>
      <c r="I492" s="48">
        <v>3663.3813723000003</v>
      </c>
      <c r="K492" s="7"/>
      <c r="L492" s="6"/>
      <c r="M492" s="6"/>
      <c r="N492" s="6"/>
    </row>
    <row r="493" spans="1:14" s="5" customFormat="1" ht="37.5" customHeight="1" outlineLevel="1" x14ac:dyDescent="0.25">
      <c r="A493" s="53"/>
      <c r="B493" s="52">
        <v>449</v>
      </c>
      <c r="C493" s="8" t="s">
        <v>0</v>
      </c>
      <c r="D493" s="51" t="s">
        <v>6</v>
      </c>
      <c r="E493" s="50">
        <v>9.9</v>
      </c>
      <c r="F493" s="49">
        <v>2025.55</v>
      </c>
      <c r="G493" s="49">
        <v>20052.945</v>
      </c>
      <c r="H493" s="48">
        <v>23642.422155</v>
      </c>
      <c r="I493" s="48">
        <v>27898.058142899998</v>
      </c>
      <c r="K493" s="7"/>
      <c r="L493" s="6"/>
      <c r="M493" s="6"/>
      <c r="N493" s="6"/>
    </row>
    <row r="494" spans="1:14" s="5" customFormat="1" ht="37.5" customHeight="1" outlineLevel="1" x14ac:dyDescent="0.25">
      <c r="A494" s="53"/>
      <c r="B494" s="52">
        <v>453</v>
      </c>
      <c r="C494" s="8" t="s">
        <v>0</v>
      </c>
      <c r="D494" s="51" t="s">
        <v>6</v>
      </c>
      <c r="E494" s="50">
        <v>1.3</v>
      </c>
      <c r="F494" s="49">
        <v>2025.55</v>
      </c>
      <c r="G494" s="49">
        <v>2633.2150000000001</v>
      </c>
      <c r="H494" s="48">
        <v>3104.5604850000004</v>
      </c>
      <c r="I494" s="48">
        <v>3663.3813723000003</v>
      </c>
      <c r="K494" s="7"/>
      <c r="L494" s="6"/>
      <c r="M494" s="6"/>
      <c r="N494" s="6"/>
    </row>
    <row r="495" spans="1:14" s="5" customFormat="1" ht="37.5" customHeight="1" outlineLevel="1" x14ac:dyDescent="0.25">
      <c r="A495" s="53"/>
      <c r="B495" s="52">
        <v>682</v>
      </c>
      <c r="C495" s="8" t="s">
        <v>0</v>
      </c>
      <c r="D495" s="51" t="s">
        <v>6</v>
      </c>
      <c r="E495" s="50">
        <v>67.783000000000001</v>
      </c>
      <c r="F495" s="49">
        <v>2025.55</v>
      </c>
      <c r="G495" s="49">
        <v>137297.85565000001</v>
      </c>
      <c r="H495" s="48">
        <v>161874.17181135001</v>
      </c>
      <c r="I495" s="48">
        <v>191011.52273739301</v>
      </c>
      <c r="K495" s="7"/>
      <c r="L495" s="6"/>
      <c r="M495" s="6"/>
      <c r="N495" s="6"/>
    </row>
    <row r="496" spans="1:14" s="5" customFormat="1" ht="37.5" customHeight="1" outlineLevel="1" x14ac:dyDescent="0.25">
      <c r="A496" s="53"/>
      <c r="B496" s="52">
        <v>797</v>
      </c>
      <c r="C496" s="8" t="s">
        <v>0</v>
      </c>
      <c r="D496" s="51" t="s">
        <v>6</v>
      </c>
      <c r="E496" s="50">
        <v>300.88799999999998</v>
      </c>
      <c r="F496" s="49">
        <v>2025.55</v>
      </c>
      <c r="G496" s="49">
        <v>609463.68839999998</v>
      </c>
      <c r="H496" s="48">
        <v>718557.68862360006</v>
      </c>
      <c r="I496" s="48">
        <v>847898.07257584797</v>
      </c>
      <c r="K496" s="7"/>
      <c r="L496" s="6"/>
      <c r="M496" s="6"/>
      <c r="N496" s="6"/>
    </row>
    <row r="497" spans="1:19" s="5" customFormat="1" ht="37.5" customHeight="1" outlineLevel="1" x14ac:dyDescent="0.25">
      <c r="A497" s="53"/>
      <c r="B497" s="52">
        <v>811</v>
      </c>
      <c r="C497" s="8" t="s">
        <v>0</v>
      </c>
      <c r="D497" s="51" t="s">
        <v>6</v>
      </c>
      <c r="E497" s="50">
        <v>226.8</v>
      </c>
      <c r="F497" s="49">
        <v>2025.55</v>
      </c>
      <c r="G497" s="49">
        <v>459394.74</v>
      </c>
      <c r="H497" s="48">
        <v>541626.39846000005</v>
      </c>
      <c r="I497" s="48">
        <v>639119.15018280002</v>
      </c>
      <c r="K497" s="7"/>
      <c r="L497" s="6"/>
      <c r="M497" s="6"/>
      <c r="N497" s="6"/>
    </row>
    <row r="498" spans="1:19" s="5" customFormat="1" ht="37.5" customHeight="1" outlineLevel="1" x14ac:dyDescent="0.25">
      <c r="A498" s="53"/>
      <c r="B498" s="52">
        <v>817</v>
      </c>
      <c r="C498" s="8" t="s">
        <v>0</v>
      </c>
      <c r="D498" s="51" t="s">
        <v>6</v>
      </c>
      <c r="E498" s="50">
        <v>9.9</v>
      </c>
      <c r="F498" s="49">
        <v>2025.55</v>
      </c>
      <c r="G498" s="49">
        <v>20052.945</v>
      </c>
      <c r="H498" s="48">
        <v>23642.422155</v>
      </c>
      <c r="I498" s="48">
        <v>27898.058142899998</v>
      </c>
      <c r="K498" s="7"/>
      <c r="L498" s="6"/>
      <c r="M498" s="6"/>
      <c r="N498" s="6"/>
    </row>
    <row r="499" spans="1:19" s="5" customFormat="1" ht="37.5" customHeight="1" outlineLevel="1" x14ac:dyDescent="0.25">
      <c r="A499" s="53"/>
      <c r="B499" s="52">
        <v>822</v>
      </c>
      <c r="C499" s="8" t="s">
        <v>0</v>
      </c>
      <c r="D499" s="51" t="s">
        <v>6</v>
      </c>
      <c r="E499" s="50">
        <v>1.3</v>
      </c>
      <c r="F499" s="49">
        <v>2025.55</v>
      </c>
      <c r="G499" s="49">
        <v>2633.2150000000001</v>
      </c>
      <c r="H499" s="48">
        <v>3104.5604850000004</v>
      </c>
      <c r="I499" s="48">
        <v>3663.3813723000003</v>
      </c>
      <c r="K499" s="7"/>
      <c r="L499" s="6"/>
      <c r="M499" s="6"/>
      <c r="N499" s="6"/>
    </row>
    <row r="500" spans="1:19" s="5" customFormat="1" ht="37.5" customHeight="1" outlineLevel="1" x14ac:dyDescent="0.25">
      <c r="A500" s="53"/>
      <c r="B500" s="52">
        <v>849</v>
      </c>
      <c r="C500" s="8" t="s">
        <v>0</v>
      </c>
      <c r="D500" s="51" t="s">
        <v>6</v>
      </c>
      <c r="E500" s="50">
        <v>103.538</v>
      </c>
      <c r="F500" s="49">
        <v>2025.55</v>
      </c>
      <c r="G500" s="49">
        <v>209721.3959</v>
      </c>
      <c r="H500" s="48">
        <v>247261.52576610001</v>
      </c>
      <c r="I500" s="48">
        <v>291768.60040399799</v>
      </c>
      <c r="K500" s="7"/>
      <c r="L500" s="6"/>
      <c r="M500" s="6"/>
      <c r="N500" s="6"/>
    </row>
    <row r="501" spans="1:19" s="5" customFormat="1" ht="37.5" customHeight="1" outlineLevel="1" x14ac:dyDescent="0.25">
      <c r="A501" s="53"/>
      <c r="B501" s="52">
        <v>863</v>
      </c>
      <c r="C501" s="8" t="s">
        <v>1</v>
      </c>
      <c r="D501" s="51" t="s">
        <v>6</v>
      </c>
      <c r="E501" s="50">
        <v>8.3000000000000007</v>
      </c>
      <c r="F501" s="49">
        <v>1734.77</v>
      </c>
      <c r="G501" s="49">
        <v>14398.591</v>
      </c>
      <c r="H501" s="48">
        <v>16975.938789</v>
      </c>
      <c r="I501" s="48">
        <v>20031.607771019997</v>
      </c>
      <c r="K501" s="7"/>
      <c r="L501" s="6"/>
      <c r="M501" s="6"/>
      <c r="N501" s="6"/>
    </row>
    <row r="502" spans="1:19" s="5" customFormat="1" ht="37.5" customHeight="1" outlineLevel="1" x14ac:dyDescent="0.25">
      <c r="A502" s="53"/>
      <c r="B502" s="52">
        <v>35</v>
      </c>
      <c r="C502" s="8" t="s">
        <v>1</v>
      </c>
      <c r="D502" s="51" t="s">
        <v>6</v>
      </c>
      <c r="E502" s="50">
        <v>11</v>
      </c>
      <c r="F502" s="49">
        <v>1734.77</v>
      </c>
      <c r="G502" s="49">
        <v>19082.47</v>
      </c>
      <c r="H502" s="48">
        <v>22498.232130000004</v>
      </c>
      <c r="I502" s="48">
        <v>26547.913913400003</v>
      </c>
      <c r="K502" s="7"/>
      <c r="L502" s="6"/>
      <c r="M502" s="6"/>
      <c r="N502" s="6"/>
    </row>
    <row r="503" spans="1:19" s="5" customFormat="1" ht="37.5" customHeight="1" outlineLevel="1" x14ac:dyDescent="0.25">
      <c r="A503" s="53"/>
      <c r="B503" s="52">
        <v>34</v>
      </c>
      <c r="C503" s="8" t="s">
        <v>1</v>
      </c>
      <c r="D503" s="51" t="s">
        <v>6</v>
      </c>
      <c r="E503" s="50">
        <v>13.7</v>
      </c>
      <c r="F503" s="49">
        <v>1734.77</v>
      </c>
      <c r="G503" s="49">
        <v>23766.348999999998</v>
      </c>
      <c r="H503" s="48">
        <v>28020.525471000001</v>
      </c>
      <c r="I503" s="48">
        <v>33064.220055780002</v>
      </c>
      <c r="K503" s="7"/>
      <c r="L503" s="6"/>
      <c r="M503" s="6"/>
      <c r="N503" s="6"/>
    </row>
    <row r="504" spans="1:19" s="5" customFormat="1" ht="37.5" customHeight="1" outlineLevel="1" x14ac:dyDescent="0.25">
      <c r="A504" s="53"/>
      <c r="B504" s="52">
        <v>35</v>
      </c>
      <c r="C504" s="8" t="s">
        <v>1</v>
      </c>
      <c r="D504" s="51" t="s">
        <v>6</v>
      </c>
      <c r="E504" s="50">
        <v>15.9</v>
      </c>
      <c r="F504" s="49">
        <v>1734.77</v>
      </c>
      <c r="G504" s="49">
        <v>27582.843000000001</v>
      </c>
      <c r="H504" s="48">
        <v>32520.171897000004</v>
      </c>
      <c r="I504" s="48">
        <v>38373.802838460004</v>
      </c>
      <c r="K504" s="7"/>
      <c r="L504" s="6"/>
      <c r="M504" s="6"/>
      <c r="N504" s="6"/>
    </row>
    <row r="505" spans="1:19" s="5" customFormat="1" ht="37.5" customHeight="1" outlineLevel="1" x14ac:dyDescent="0.25">
      <c r="A505" s="53"/>
      <c r="B505" s="52">
        <v>47</v>
      </c>
      <c r="C505" s="8" t="s">
        <v>1</v>
      </c>
      <c r="D505" s="51" t="s">
        <v>6</v>
      </c>
      <c r="E505" s="50">
        <v>16.5</v>
      </c>
      <c r="F505" s="49">
        <v>1734.77</v>
      </c>
      <c r="G505" s="49">
        <v>28623.704999999998</v>
      </c>
      <c r="H505" s="48">
        <v>33747.348194999999</v>
      </c>
      <c r="I505" s="48">
        <v>39821.8708701</v>
      </c>
      <c r="K505" s="7"/>
      <c r="L505" s="6"/>
      <c r="M505" s="6"/>
      <c r="N505" s="6"/>
    </row>
    <row r="506" spans="1:19" s="5" customFormat="1" ht="37.5" customHeight="1" outlineLevel="1" thickBot="1" x14ac:dyDescent="0.3">
      <c r="A506" s="47"/>
      <c r="B506" s="46">
        <v>46</v>
      </c>
      <c r="C506" s="45" t="s">
        <v>1</v>
      </c>
      <c r="D506" s="44" t="s">
        <v>6</v>
      </c>
      <c r="E506" s="43">
        <v>11.5</v>
      </c>
      <c r="F506" s="42">
        <v>1734.77</v>
      </c>
      <c r="G506" s="42">
        <v>19949.855</v>
      </c>
      <c r="H506" s="41">
        <v>23520.879045000001</v>
      </c>
      <c r="I506" s="41">
        <v>27754.637273100001</v>
      </c>
      <c r="K506" s="7"/>
      <c r="L506" s="6"/>
      <c r="M506" s="6"/>
      <c r="N506" s="6"/>
    </row>
    <row r="507" spans="1:19" s="19" customFormat="1" ht="68.25" customHeight="1" thickBot="1" x14ac:dyDescent="0.3">
      <c r="A507" s="32">
        <v>20</v>
      </c>
      <c r="B507" s="31">
        <v>20</v>
      </c>
      <c r="C507" s="30" t="s">
        <v>7</v>
      </c>
      <c r="D507" s="29" t="s">
        <v>6</v>
      </c>
      <c r="E507" s="28">
        <f>SUM(E482:E506)</f>
        <v>46115.228500000012</v>
      </c>
      <c r="F507" s="27" t="s">
        <v>5</v>
      </c>
      <c r="G507" s="26">
        <f>SUM(G482:G506)</f>
        <v>93386340.10617502</v>
      </c>
      <c r="H507" s="26">
        <f>SUM(H482:H506)</f>
        <v>110102494.98518033</v>
      </c>
      <c r="I507" s="25">
        <f>SUM(I482:I506)</f>
        <v>129920944.08251281</v>
      </c>
      <c r="J507" s="40"/>
      <c r="K507" s="23"/>
      <c r="L507" s="21">
        <f>K507*J507</f>
        <v>0</v>
      </c>
      <c r="M507" s="21">
        <f>L507*1.179</f>
        <v>0</v>
      </c>
      <c r="N507" s="20">
        <f>M507*1.18</f>
        <v>0</v>
      </c>
      <c r="O507" s="22">
        <f>E507-J507</f>
        <v>46115.228500000012</v>
      </c>
      <c r="P507" s="21"/>
      <c r="Q507" s="21">
        <f>G507-L507</f>
        <v>93386340.10617502</v>
      </c>
      <c r="R507" s="21">
        <f>H507-M507</f>
        <v>110102494.98518033</v>
      </c>
      <c r="S507" s="20">
        <f>I507-N507</f>
        <v>129920944.08251281</v>
      </c>
    </row>
    <row r="508" spans="1:19" s="5" customFormat="1" ht="15.75" thickBot="1" x14ac:dyDescent="0.3">
      <c r="D508" s="6"/>
      <c r="F508" s="7"/>
      <c r="G508" s="6"/>
      <c r="H508" s="6"/>
      <c r="I508" s="6"/>
      <c r="K508" s="7"/>
      <c r="L508" s="6"/>
      <c r="M508" s="6"/>
      <c r="N508" s="6"/>
    </row>
    <row r="509" spans="1:19" s="5" customFormat="1" ht="30.75" hidden="1" customHeight="1" outlineLevel="1" thickBot="1" x14ac:dyDescent="0.3">
      <c r="A509" s="39"/>
      <c r="B509" s="38">
        <v>856</v>
      </c>
      <c r="C509" s="37" t="s">
        <v>4</v>
      </c>
      <c r="D509" s="36" t="s">
        <v>3</v>
      </c>
      <c r="E509" s="35">
        <v>43.36</v>
      </c>
      <c r="F509" s="34">
        <v>213.02</v>
      </c>
      <c r="G509" s="34">
        <f>F509*E509</f>
        <v>9236.5472000000009</v>
      </c>
      <c r="H509" s="33">
        <f>1.179*G509</f>
        <v>10889.889148800001</v>
      </c>
      <c r="I509" s="33">
        <f>H509*1.18</f>
        <v>12850.069195584001</v>
      </c>
      <c r="K509" s="7"/>
      <c r="L509" s="6"/>
      <c r="M509" s="6"/>
      <c r="N509" s="6"/>
    </row>
    <row r="510" spans="1:19" s="19" customFormat="1" ht="46.5" customHeight="1" collapsed="1" thickBot="1" x14ac:dyDescent="0.3">
      <c r="A510" s="32">
        <v>21</v>
      </c>
      <c r="B510" s="31">
        <v>21</v>
      </c>
      <c r="C510" s="30" t="s">
        <v>4</v>
      </c>
      <c r="D510" s="29" t="s">
        <v>3</v>
      </c>
      <c r="E510" s="28">
        <f>SUM(E509)</f>
        <v>43.36</v>
      </c>
      <c r="F510" s="27">
        <v>213.02</v>
      </c>
      <c r="G510" s="26">
        <f>SUM(G509)</f>
        <v>9236.5472000000009</v>
      </c>
      <c r="H510" s="26">
        <f>SUM(H509)</f>
        <v>10889.889148800001</v>
      </c>
      <c r="I510" s="25">
        <f>SUM(I509)</f>
        <v>12850.069195584001</v>
      </c>
      <c r="J510" s="24"/>
      <c r="K510" s="23"/>
      <c r="L510" s="21"/>
      <c r="M510" s="21"/>
      <c r="N510" s="20"/>
      <c r="O510" s="22">
        <f>E510-J510</f>
        <v>43.36</v>
      </c>
      <c r="P510" s="21"/>
      <c r="Q510" s="21">
        <f>G510-L510</f>
        <v>9236.5472000000009</v>
      </c>
      <c r="R510" s="21">
        <f>H510-M510</f>
        <v>10889.889148800001</v>
      </c>
      <c r="S510" s="20">
        <f>I510-N510</f>
        <v>12850.069195584001</v>
      </c>
    </row>
    <row r="511" spans="1:19" s="5" customFormat="1" ht="15.75" thickBot="1" x14ac:dyDescent="0.3">
      <c r="D511" s="6"/>
      <c r="F511" s="7"/>
      <c r="G511" s="6"/>
      <c r="H511" s="6"/>
      <c r="I511" s="6"/>
      <c r="K511" s="7"/>
      <c r="L511" s="6"/>
      <c r="M511" s="6"/>
      <c r="N511" s="6"/>
    </row>
    <row r="512" spans="1:19" s="9" customFormat="1" ht="66.75" customHeight="1" collapsed="1" thickBot="1" x14ac:dyDescent="0.3">
      <c r="A512" s="18"/>
      <c r="B512" s="17"/>
      <c r="C512" s="16" t="s">
        <v>2</v>
      </c>
      <c r="D512" s="15"/>
      <c r="E512" s="12">
        <f>E332+E338+E344+E354+E361+E411+E414+E421+E428+E436+E444+E448+E456+E462+E465+E472+E476+E480+E507+E510+E440</f>
        <v>602407.81609999994</v>
      </c>
      <c r="F512" s="14"/>
      <c r="G512" s="11">
        <f>G332+G338+G344+G354+G361+G411+G414+G421+G428+G436+G444+G448+G456+G462+G465+G472+G476+G480+G507+G510+G440</f>
        <v>186794230.26364601</v>
      </c>
      <c r="H512" s="11">
        <f>H332+H338+H344+H354+H361+H411+H414+H421+H428+H436+H444+H448+H456+H462+H465+H472+H476+H480+H507+H510+H440</f>
        <v>220230397.48083869</v>
      </c>
      <c r="I512" s="10">
        <f>I332+I338+I344+I354+I361+I411+I414+I421+I428+I436+I444+I448+I456+I462+I465+I472+I476+I480+I507+I510+I440</f>
        <v>259871869.02738962</v>
      </c>
      <c r="J512" s="12">
        <f>J332+J338+J344+J354+J361+J411+J414+J421+J428+J436+J444+J448+J456+J462+J465+J472+J476+J480+J507+J510+J440</f>
        <v>0</v>
      </c>
      <c r="K512" s="13"/>
      <c r="L512" s="11">
        <f t="shared" ref="L512:O513" si="27">L332+L338+L344+L354+L361+L411+L414+L421+L428+L436+L444+L448+L456+L462+L465+L472+L476+L480+L507+L510+L440</f>
        <v>0</v>
      </c>
      <c r="M512" s="11">
        <f t="shared" si="27"/>
        <v>0</v>
      </c>
      <c r="N512" s="10">
        <f t="shared" si="27"/>
        <v>0</v>
      </c>
      <c r="O512" s="12">
        <f t="shared" si="27"/>
        <v>602407.81609999994</v>
      </c>
      <c r="P512" s="11"/>
      <c r="Q512" s="11">
        <f t="shared" ref="Q512:S513" si="28">Q332+Q338+Q344+Q354+Q361+Q411+Q414+Q421+Q428+Q436+Q444+Q448+Q456+Q462+Q465+Q472+Q476+Q480+Q507+Q510+Q440</f>
        <v>186794230.26364601</v>
      </c>
      <c r="R512" s="11">
        <f t="shared" si="28"/>
        <v>220230397.48083869</v>
      </c>
      <c r="S512" s="10">
        <f t="shared" si="28"/>
        <v>259871869.02738962</v>
      </c>
    </row>
    <row r="513" spans="1:19" s="9" customFormat="1" ht="225" customHeight="1" collapsed="1" thickBot="1" x14ac:dyDescent="0.3">
      <c r="A513" s="18"/>
      <c r="B513" s="17"/>
      <c r="C513" s="16" t="s">
        <v>2</v>
      </c>
      <c r="D513" s="15"/>
      <c r="E513" s="12">
        <f>E333+E339+E345+E355+E362+E412+E415+E422+E429+E437+E445+E449+E457+E463+E466+E473+E477+E481+E508+E511+E441</f>
        <v>0</v>
      </c>
      <c r="F513" s="14"/>
      <c r="G513" s="11">
        <f>G333+G339+G345+G355+G362+G412+G415+G422+G429+G437+G445+G449+G457+G463+G466+G473+G477+G481+G508+G511+G441</f>
        <v>0</v>
      </c>
      <c r="H513" s="11">
        <f>H333+H339+H345+H355+H362+H412+H415+H422+H429+H437+H445+H449+H457+H463+H466+H473+H477+H481+H508+H511+H441</f>
        <v>0</v>
      </c>
      <c r="I513" s="10">
        <f>222548466*1.18</f>
        <v>262607189.88</v>
      </c>
      <c r="J513" s="12">
        <f>J333+J339+J345+J355+J362+J412+J415+J422+J429+J437+J445+J449+J457+J463+J466+J473+J477+J481+J508+J511+J441</f>
        <v>0</v>
      </c>
      <c r="K513" s="13"/>
      <c r="L513" s="11">
        <f t="shared" si="27"/>
        <v>0</v>
      </c>
      <c r="M513" s="11">
        <f t="shared" si="27"/>
        <v>0</v>
      </c>
      <c r="N513" s="10">
        <f t="shared" si="27"/>
        <v>0</v>
      </c>
      <c r="O513" s="12">
        <f t="shared" si="27"/>
        <v>0</v>
      </c>
      <c r="P513" s="11"/>
      <c r="Q513" s="11">
        <f t="shared" si="28"/>
        <v>0</v>
      </c>
      <c r="R513" s="11">
        <f t="shared" si="28"/>
        <v>0</v>
      </c>
      <c r="S513" s="10">
        <f t="shared" si="28"/>
        <v>0</v>
      </c>
    </row>
    <row r="514" spans="1:19" s="5" customFormat="1" x14ac:dyDescent="0.25">
      <c r="D514" s="6"/>
      <c r="F514" s="7"/>
      <c r="G514" s="6"/>
      <c r="H514" s="6"/>
      <c r="I514" s="6"/>
      <c r="K514" s="6"/>
      <c r="L514" s="6"/>
      <c r="M514" s="6"/>
      <c r="N514" s="6"/>
    </row>
    <row r="515" spans="1:19" s="5" customFormat="1" x14ac:dyDescent="0.25">
      <c r="D515" s="6"/>
      <c r="F515" s="7"/>
      <c r="G515" s="6"/>
      <c r="H515" s="6"/>
      <c r="I515" s="6"/>
      <c r="K515" s="6"/>
      <c r="L515" s="6"/>
      <c r="M515" s="6"/>
      <c r="N515" s="6"/>
    </row>
    <row r="516" spans="1:19" s="5" customFormat="1" x14ac:dyDescent="0.25">
      <c r="D516" s="6"/>
      <c r="F516" s="7"/>
      <c r="G516" s="6"/>
      <c r="H516" s="6"/>
      <c r="I516" s="6"/>
      <c r="K516" s="6"/>
      <c r="L516" s="6"/>
      <c r="M516" s="6"/>
      <c r="N516" s="6"/>
    </row>
    <row r="517" spans="1:19" s="5" customFormat="1" x14ac:dyDescent="0.25">
      <c r="D517" s="6"/>
      <c r="F517" s="7"/>
      <c r="G517" s="6"/>
      <c r="H517" s="6"/>
      <c r="I517" s="6"/>
      <c r="K517" s="6"/>
      <c r="L517" s="6"/>
      <c r="M517" s="6"/>
      <c r="N517" s="6"/>
    </row>
    <row r="518" spans="1:19" s="5" customFormat="1" x14ac:dyDescent="0.25">
      <c r="D518" s="6"/>
      <c r="F518" s="7"/>
      <c r="G518" s="6"/>
      <c r="H518" s="6"/>
      <c r="I518" s="6"/>
      <c r="K518" s="6"/>
      <c r="L518" s="6"/>
      <c r="M518" s="6"/>
      <c r="N518" s="6"/>
    </row>
    <row r="519" spans="1:19" s="5" customFormat="1" x14ac:dyDescent="0.25">
      <c r="D519" s="6"/>
      <c r="F519" s="7"/>
      <c r="G519" s="6"/>
      <c r="H519" s="6"/>
      <c r="I519" s="6"/>
      <c r="K519" s="6"/>
      <c r="L519" s="6"/>
      <c r="M519" s="6"/>
      <c r="N519" s="6"/>
    </row>
    <row r="520" spans="1:19" s="5" customFormat="1" x14ac:dyDescent="0.25">
      <c r="D520" s="6"/>
      <c r="F520" s="7"/>
      <c r="G520" s="6"/>
      <c r="H520" s="6"/>
      <c r="I520" s="6"/>
      <c r="K520" s="6"/>
      <c r="L520" s="6"/>
      <c r="M520" s="6"/>
      <c r="N520" s="6"/>
    </row>
    <row r="521" spans="1:19" s="5" customFormat="1" x14ac:dyDescent="0.25">
      <c r="D521" s="6"/>
      <c r="F521" s="7"/>
      <c r="G521" s="6"/>
      <c r="H521" s="6"/>
      <c r="I521" s="6"/>
      <c r="K521" s="6"/>
      <c r="L521" s="6"/>
      <c r="M521" s="6"/>
      <c r="N521" s="6"/>
    </row>
    <row r="522" spans="1:19" s="5" customFormat="1" x14ac:dyDescent="0.25">
      <c r="D522" s="6"/>
      <c r="F522" s="7"/>
      <c r="G522" s="6"/>
      <c r="H522" s="6"/>
      <c r="I522" s="6"/>
      <c r="K522" s="6"/>
      <c r="L522" s="6"/>
      <c r="M522" s="6"/>
      <c r="N522" s="6"/>
    </row>
    <row r="523" spans="1:19" s="5" customFormat="1" x14ac:dyDescent="0.25">
      <c r="D523" s="6"/>
      <c r="F523" s="7"/>
      <c r="G523" s="6"/>
      <c r="H523" s="6"/>
      <c r="I523" s="6"/>
      <c r="K523" s="6"/>
      <c r="L523" s="6"/>
      <c r="M523" s="6"/>
      <c r="N523" s="6"/>
    </row>
    <row r="524" spans="1:19" s="5" customFormat="1" x14ac:dyDescent="0.25">
      <c r="D524" s="6"/>
      <c r="F524" s="7"/>
      <c r="G524" s="6"/>
      <c r="H524" s="6"/>
      <c r="I524" s="6"/>
      <c r="K524" s="6"/>
      <c r="L524" s="6"/>
      <c r="M524" s="6"/>
      <c r="N524" s="6"/>
    </row>
    <row r="525" spans="1:19" s="5" customFormat="1" x14ac:dyDescent="0.25">
      <c r="D525" s="6"/>
      <c r="F525" s="7"/>
      <c r="G525" s="6"/>
      <c r="H525" s="6"/>
      <c r="I525" s="6"/>
      <c r="K525" s="6"/>
      <c r="L525" s="6"/>
      <c r="M525" s="6"/>
      <c r="N525" s="6"/>
    </row>
    <row r="526" spans="1:19" s="5" customFormat="1" x14ac:dyDescent="0.25">
      <c r="D526" s="6"/>
      <c r="F526" s="7"/>
      <c r="G526" s="6"/>
      <c r="H526" s="6"/>
      <c r="I526" s="6"/>
      <c r="K526" s="6"/>
      <c r="L526" s="6"/>
      <c r="M526" s="6"/>
      <c r="N526" s="6"/>
    </row>
    <row r="527" spans="1:19" s="5" customFormat="1" x14ac:dyDescent="0.25">
      <c r="D527" s="6"/>
      <c r="F527" s="7"/>
      <c r="G527" s="6"/>
      <c r="H527" s="6"/>
      <c r="I527" s="6"/>
      <c r="K527" s="6"/>
      <c r="L527" s="6"/>
      <c r="M527" s="6"/>
      <c r="N527" s="6"/>
    </row>
    <row r="528" spans="1:19" s="5" customFormat="1" x14ac:dyDescent="0.25">
      <c r="D528" s="6"/>
      <c r="F528" s="7"/>
      <c r="G528" s="6"/>
      <c r="H528" s="6"/>
      <c r="I528" s="6"/>
      <c r="K528" s="6"/>
      <c r="L528" s="6"/>
      <c r="M528" s="6"/>
      <c r="N528" s="6"/>
    </row>
    <row r="529" spans="4:14" s="5" customFormat="1" x14ac:dyDescent="0.25">
      <c r="D529" s="6"/>
      <c r="F529" s="7"/>
      <c r="G529" s="6"/>
      <c r="H529" s="6"/>
      <c r="I529" s="6"/>
      <c r="K529" s="6"/>
      <c r="L529" s="6"/>
      <c r="M529" s="6"/>
      <c r="N529" s="6"/>
    </row>
    <row r="530" spans="4:14" s="5" customFormat="1" x14ac:dyDescent="0.25">
      <c r="D530" s="6"/>
      <c r="F530" s="7"/>
      <c r="G530" s="6"/>
      <c r="H530" s="6"/>
      <c r="I530" s="6"/>
      <c r="K530" s="6"/>
      <c r="L530" s="6"/>
      <c r="M530" s="6"/>
      <c r="N530" s="6"/>
    </row>
    <row r="531" spans="4:14" s="5" customFormat="1" x14ac:dyDescent="0.25">
      <c r="D531" s="6"/>
      <c r="F531" s="7"/>
      <c r="G531" s="6"/>
      <c r="H531" s="6"/>
      <c r="I531" s="6"/>
      <c r="K531" s="6"/>
      <c r="L531" s="6"/>
      <c r="M531" s="6"/>
      <c r="N531" s="6"/>
    </row>
    <row r="532" spans="4:14" s="5" customFormat="1" x14ac:dyDescent="0.25">
      <c r="D532" s="6"/>
      <c r="F532" s="7"/>
      <c r="G532" s="6"/>
      <c r="H532" s="6"/>
      <c r="I532" s="6"/>
      <c r="K532" s="6"/>
      <c r="L532" s="6"/>
      <c r="M532" s="6"/>
      <c r="N532" s="6"/>
    </row>
    <row r="533" spans="4:14" s="5" customFormat="1" x14ac:dyDescent="0.25">
      <c r="D533" s="6"/>
      <c r="F533" s="7"/>
      <c r="G533" s="6"/>
      <c r="H533" s="6"/>
      <c r="I533" s="6"/>
      <c r="K533" s="6"/>
      <c r="L533" s="6"/>
      <c r="M533" s="6"/>
      <c r="N533" s="6"/>
    </row>
    <row r="534" spans="4:14" s="5" customFormat="1" x14ac:dyDescent="0.25">
      <c r="D534" s="6"/>
      <c r="F534" s="7"/>
      <c r="G534" s="6"/>
      <c r="H534" s="6"/>
      <c r="I534" s="6"/>
      <c r="K534" s="6"/>
      <c r="L534" s="6"/>
      <c r="M534" s="6"/>
      <c r="N534" s="6"/>
    </row>
    <row r="535" spans="4:14" s="5" customFormat="1" x14ac:dyDescent="0.25">
      <c r="D535" s="6"/>
      <c r="F535" s="7"/>
      <c r="G535" s="6"/>
      <c r="H535" s="6"/>
      <c r="I535" s="6"/>
      <c r="K535" s="6"/>
      <c r="L535" s="6"/>
      <c r="M535" s="6"/>
      <c r="N535" s="6"/>
    </row>
    <row r="536" spans="4:14" s="5" customFormat="1" x14ac:dyDescent="0.25">
      <c r="D536" s="6"/>
      <c r="F536" s="7"/>
      <c r="G536" s="6"/>
      <c r="H536" s="6"/>
      <c r="I536" s="6"/>
      <c r="K536" s="6"/>
      <c r="L536" s="6"/>
      <c r="M536" s="6"/>
      <c r="N536" s="6"/>
    </row>
    <row r="537" spans="4:14" s="5" customFormat="1" x14ac:dyDescent="0.25">
      <c r="D537" s="6"/>
      <c r="F537" s="7"/>
      <c r="G537" s="6"/>
      <c r="H537" s="6"/>
      <c r="I537" s="6"/>
      <c r="K537" s="6"/>
      <c r="L537" s="6"/>
      <c r="M537" s="6"/>
      <c r="N537" s="6"/>
    </row>
    <row r="538" spans="4:14" s="5" customFormat="1" x14ac:dyDescent="0.25">
      <c r="D538" s="6"/>
      <c r="F538" s="7"/>
      <c r="G538" s="6"/>
      <c r="H538" s="6"/>
      <c r="I538" s="6"/>
      <c r="K538" s="6"/>
      <c r="L538" s="6"/>
      <c r="M538" s="6"/>
      <c r="N538" s="6"/>
    </row>
    <row r="539" spans="4:14" s="5" customFormat="1" x14ac:dyDescent="0.25">
      <c r="D539" s="6"/>
      <c r="F539" s="7"/>
      <c r="G539" s="6"/>
      <c r="H539" s="6"/>
      <c r="I539" s="6"/>
      <c r="K539" s="6"/>
      <c r="L539" s="6"/>
      <c r="M539" s="6"/>
      <c r="N539" s="6"/>
    </row>
    <row r="540" spans="4:14" s="5" customFormat="1" x14ac:dyDescent="0.25">
      <c r="D540" s="6"/>
      <c r="F540" s="7"/>
      <c r="G540" s="6"/>
      <c r="H540" s="6"/>
      <c r="I540" s="6"/>
      <c r="K540" s="6"/>
      <c r="L540" s="6"/>
      <c r="M540" s="6"/>
      <c r="N540" s="6"/>
    </row>
    <row r="541" spans="4:14" s="5" customFormat="1" x14ac:dyDescent="0.25">
      <c r="D541" s="6"/>
      <c r="F541" s="7"/>
      <c r="G541" s="6"/>
      <c r="H541" s="6"/>
      <c r="I541" s="6"/>
      <c r="K541" s="6"/>
      <c r="L541" s="6"/>
      <c r="M541" s="6"/>
      <c r="N541" s="6"/>
    </row>
    <row r="542" spans="4:14" s="5" customFormat="1" x14ac:dyDescent="0.25">
      <c r="D542" s="6"/>
      <c r="F542" s="7"/>
      <c r="G542" s="6"/>
      <c r="H542" s="6"/>
      <c r="I542" s="6"/>
      <c r="K542" s="6"/>
      <c r="L542" s="6"/>
      <c r="M542" s="6"/>
      <c r="N542" s="6"/>
    </row>
    <row r="543" spans="4:14" s="5" customFormat="1" x14ac:dyDescent="0.25">
      <c r="D543" s="6"/>
      <c r="F543" s="7"/>
      <c r="G543" s="6"/>
      <c r="H543" s="6"/>
      <c r="I543" s="6"/>
      <c r="K543" s="6"/>
      <c r="L543" s="6"/>
      <c r="M543" s="6"/>
      <c r="N543" s="6"/>
    </row>
    <row r="544" spans="4:14" s="5" customFormat="1" x14ac:dyDescent="0.25">
      <c r="D544" s="6"/>
      <c r="F544" s="7"/>
      <c r="G544" s="6"/>
      <c r="H544" s="6"/>
      <c r="I544" s="6"/>
      <c r="K544" s="6"/>
      <c r="L544" s="6"/>
      <c r="M544" s="6"/>
      <c r="N544" s="6"/>
    </row>
    <row r="545" spans="4:14" s="5" customFormat="1" x14ac:dyDescent="0.25">
      <c r="D545" s="6"/>
      <c r="F545" s="7"/>
      <c r="G545" s="6"/>
      <c r="H545" s="6"/>
      <c r="I545" s="6"/>
      <c r="K545" s="6"/>
      <c r="L545" s="6"/>
      <c r="M545" s="6"/>
      <c r="N545" s="6"/>
    </row>
    <row r="546" spans="4:14" s="5" customFormat="1" x14ac:dyDescent="0.25">
      <c r="D546" s="6"/>
      <c r="F546" s="7"/>
      <c r="G546" s="6"/>
      <c r="H546" s="6"/>
      <c r="I546" s="6"/>
      <c r="K546" s="6"/>
      <c r="L546" s="6"/>
      <c r="M546" s="6"/>
      <c r="N546" s="6"/>
    </row>
    <row r="547" spans="4:14" s="5" customFormat="1" x14ac:dyDescent="0.25">
      <c r="D547" s="6"/>
      <c r="F547" s="7"/>
      <c r="G547" s="6"/>
      <c r="H547" s="6"/>
      <c r="I547" s="6"/>
      <c r="K547" s="6"/>
      <c r="L547" s="6"/>
      <c r="M547" s="6"/>
      <c r="N547" s="6"/>
    </row>
    <row r="548" spans="4:14" s="5" customFormat="1" x14ac:dyDescent="0.25">
      <c r="D548" s="6"/>
      <c r="F548" s="7"/>
      <c r="G548" s="6"/>
      <c r="H548" s="6"/>
      <c r="I548" s="6"/>
      <c r="K548" s="6"/>
      <c r="L548" s="6"/>
      <c r="M548" s="6"/>
      <c r="N548" s="6"/>
    </row>
    <row r="549" spans="4:14" s="5" customFormat="1" x14ac:dyDescent="0.25">
      <c r="D549" s="6"/>
      <c r="F549" s="7"/>
      <c r="G549" s="6"/>
      <c r="H549" s="6"/>
      <c r="I549" s="6"/>
      <c r="K549" s="6"/>
      <c r="L549" s="6"/>
      <c r="M549" s="6"/>
      <c r="N549" s="6"/>
    </row>
    <row r="550" spans="4:14" s="5" customFormat="1" x14ac:dyDescent="0.25">
      <c r="D550" s="6"/>
      <c r="F550" s="7"/>
      <c r="G550" s="6"/>
      <c r="H550" s="6"/>
      <c r="I550" s="6"/>
      <c r="K550" s="6"/>
      <c r="L550" s="6"/>
      <c r="M550" s="6"/>
      <c r="N550" s="6"/>
    </row>
    <row r="551" spans="4:14" s="5" customFormat="1" x14ac:dyDescent="0.25">
      <c r="D551" s="6"/>
      <c r="F551" s="7"/>
      <c r="G551" s="6"/>
      <c r="H551" s="6"/>
      <c r="I551" s="6"/>
      <c r="K551" s="6"/>
      <c r="L551" s="6"/>
      <c r="M551" s="6"/>
      <c r="N551" s="6"/>
    </row>
    <row r="552" spans="4:14" s="5" customFormat="1" x14ac:dyDescent="0.25">
      <c r="D552" s="6"/>
      <c r="F552" s="7"/>
      <c r="G552" s="6"/>
      <c r="H552" s="6"/>
      <c r="I552" s="6"/>
      <c r="K552" s="6"/>
      <c r="L552" s="6"/>
      <c r="M552" s="6"/>
      <c r="N552" s="6"/>
    </row>
    <row r="553" spans="4:14" s="5" customFormat="1" x14ac:dyDescent="0.25">
      <c r="D553" s="6"/>
      <c r="F553" s="7"/>
      <c r="G553" s="6"/>
      <c r="H553" s="6"/>
      <c r="I553" s="6"/>
      <c r="K553" s="6"/>
      <c r="L553" s="6"/>
      <c r="M553" s="6"/>
      <c r="N553" s="6"/>
    </row>
    <row r="554" spans="4:14" s="5" customFormat="1" x14ac:dyDescent="0.25">
      <c r="D554" s="6"/>
      <c r="F554" s="7"/>
      <c r="G554" s="6"/>
      <c r="H554" s="6"/>
      <c r="I554" s="6"/>
      <c r="K554" s="6"/>
      <c r="L554" s="6"/>
      <c r="M554" s="6"/>
      <c r="N554" s="6"/>
    </row>
    <row r="555" spans="4:14" s="5" customFormat="1" x14ac:dyDescent="0.25">
      <c r="D555" s="6"/>
      <c r="F555" s="7"/>
      <c r="G555" s="6"/>
      <c r="H555" s="6"/>
      <c r="I555" s="6"/>
      <c r="K555" s="6"/>
      <c r="L555" s="6"/>
      <c r="M555" s="6"/>
      <c r="N555" s="6"/>
    </row>
    <row r="556" spans="4:14" s="5" customFormat="1" x14ac:dyDescent="0.25">
      <c r="D556" s="6"/>
      <c r="F556" s="7"/>
      <c r="G556" s="6"/>
      <c r="H556" s="6"/>
      <c r="I556" s="6"/>
      <c r="K556" s="6"/>
      <c r="L556" s="6"/>
      <c r="M556" s="6"/>
      <c r="N556" s="6"/>
    </row>
    <row r="557" spans="4:14" s="5" customFormat="1" x14ac:dyDescent="0.25">
      <c r="D557" s="6"/>
      <c r="F557" s="7"/>
      <c r="G557" s="6"/>
      <c r="H557" s="6"/>
      <c r="I557" s="6"/>
      <c r="K557" s="6"/>
      <c r="L557" s="6"/>
      <c r="M557" s="6"/>
      <c r="N557" s="6"/>
    </row>
    <row r="558" spans="4:14" s="5" customFormat="1" x14ac:dyDescent="0.25">
      <c r="D558" s="6"/>
      <c r="F558" s="7"/>
      <c r="G558" s="6"/>
      <c r="H558" s="6"/>
      <c r="I558" s="6"/>
      <c r="K558" s="6"/>
      <c r="L558" s="6"/>
      <c r="M558" s="6"/>
      <c r="N558" s="6"/>
    </row>
    <row r="559" spans="4:14" s="5" customFormat="1" x14ac:dyDescent="0.25">
      <c r="D559" s="6"/>
      <c r="F559" s="7"/>
      <c r="G559" s="6"/>
      <c r="H559" s="6"/>
      <c r="I559" s="6"/>
      <c r="K559" s="6"/>
      <c r="L559" s="6"/>
      <c r="M559" s="6"/>
      <c r="N559" s="6"/>
    </row>
    <row r="560" spans="4:14" s="5" customFormat="1" x14ac:dyDescent="0.25">
      <c r="D560" s="6"/>
      <c r="F560" s="7"/>
      <c r="G560" s="6"/>
      <c r="H560" s="6"/>
      <c r="I560" s="6"/>
      <c r="K560" s="6"/>
      <c r="L560" s="6"/>
      <c r="M560" s="6"/>
      <c r="N560" s="6"/>
    </row>
    <row r="561" spans="4:14" s="5" customFormat="1" x14ac:dyDescent="0.25">
      <c r="D561" s="6"/>
      <c r="F561" s="7"/>
      <c r="G561" s="6"/>
      <c r="H561" s="6"/>
      <c r="I561" s="6"/>
      <c r="K561" s="6"/>
      <c r="L561" s="6"/>
      <c r="M561" s="6"/>
      <c r="N561" s="6"/>
    </row>
    <row r="562" spans="4:14" s="5" customFormat="1" x14ac:dyDescent="0.25">
      <c r="D562" s="6"/>
      <c r="F562" s="7"/>
      <c r="G562" s="6"/>
      <c r="H562" s="6"/>
      <c r="I562" s="6"/>
      <c r="K562" s="6"/>
      <c r="L562" s="6"/>
      <c r="M562" s="6"/>
      <c r="N562" s="6"/>
    </row>
    <row r="563" spans="4:14" s="5" customFormat="1" x14ac:dyDescent="0.25">
      <c r="D563" s="6"/>
      <c r="F563" s="7"/>
      <c r="G563" s="6"/>
      <c r="H563" s="6"/>
      <c r="I563" s="6"/>
      <c r="K563" s="6"/>
      <c r="L563" s="6"/>
      <c r="M563" s="6"/>
      <c r="N563" s="6"/>
    </row>
    <row r="564" spans="4:14" s="5" customFormat="1" x14ac:dyDescent="0.25">
      <c r="D564" s="6"/>
      <c r="F564" s="7"/>
      <c r="G564" s="6"/>
      <c r="H564" s="6"/>
      <c r="I564" s="6"/>
      <c r="K564" s="6"/>
      <c r="L564" s="6"/>
      <c r="M564" s="6"/>
      <c r="N564" s="6"/>
    </row>
    <row r="565" spans="4:14" s="5" customFormat="1" x14ac:dyDescent="0.25">
      <c r="D565" s="6"/>
      <c r="F565" s="7"/>
      <c r="G565" s="6"/>
      <c r="H565" s="6"/>
      <c r="I565" s="6"/>
      <c r="K565" s="6"/>
      <c r="L565" s="6"/>
      <c r="M565" s="6"/>
      <c r="N565" s="6"/>
    </row>
    <row r="566" spans="4:14" s="5" customFormat="1" x14ac:dyDescent="0.25">
      <c r="D566" s="6"/>
      <c r="F566" s="7"/>
      <c r="G566" s="6"/>
      <c r="H566" s="6"/>
      <c r="I566" s="6"/>
      <c r="K566" s="6"/>
      <c r="L566" s="6"/>
      <c r="M566" s="6"/>
      <c r="N566" s="6"/>
    </row>
    <row r="567" spans="4:14" s="5" customFormat="1" x14ac:dyDescent="0.25">
      <c r="D567" s="6"/>
      <c r="F567" s="7"/>
      <c r="G567" s="6"/>
      <c r="H567" s="6"/>
      <c r="I567" s="6"/>
      <c r="K567" s="6"/>
      <c r="L567" s="6"/>
      <c r="M567" s="6"/>
      <c r="N567" s="6"/>
    </row>
    <row r="568" spans="4:14" s="5" customFormat="1" x14ac:dyDescent="0.25">
      <c r="D568" s="6"/>
      <c r="F568" s="7"/>
      <c r="G568" s="6"/>
      <c r="H568" s="6"/>
      <c r="I568" s="6"/>
      <c r="K568" s="6"/>
      <c r="L568" s="6"/>
      <c r="M568" s="6"/>
      <c r="N568" s="6"/>
    </row>
    <row r="569" spans="4:14" s="5" customFormat="1" x14ac:dyDescent="0.25">
      <c r="D569" s="6"/>
      <c r="F569" s="7"/>
      <c r="G569" s="6"/>
      <c r="H569" s="6"/>
      <c r="I569" s="6"/>
      <c r="K569" s="6"/>
      <c r="L569" s="6"/>
      <c r="M569" s="6"/>
      <c r="N569" s="6"/>
    </row>
    <row r="570" spans="4:14" s="5" customFormat="1" x14ac:dyDescent="0.25">
      <c r="D570" s="6"/>
      <c r="F570" s="7"/>
      <c r="G570" s="6"/>
      <c r="H570" s="6"/>
      <c r="I570" s="6"/>
      <c r="K570" s="6"/>
      <c r="L570" s="6"/>
      <c r="M570" s="6"/>
      <c r="N570" s="6"/>
    </row>
    <row r="571" spans="4:14" s="5" customFormat="1" x14ac:dyDescent="0.25">
      <c r="D571" s="6"/>
      <c r="F571" s="7"/>
      <c r="G571" s="6"/>
      <c r="H571" s="6"/>
      <c r="I571" s="6"/>
      <c r="K571" s="6"/>
      <c r="L571" s="6"/>
      <c r="M571" s="6"/>
      <c r="N571" s="6"/>
    </row>
    <row r="572" spans="4:14" s="5" customFormat="1" x14ac:dyDescent="0.25">
      <c r="D572" s="6"/>
      <c r="F572" s="7"/>
      <c r="G572" s="6"/>
      <c r="H572" s="6"/>
      <c r="I572" s="6"/>
      <c r="K572" s="6"/>
      <c r="L572" s="6"/>
      <c r="M572" s="6"/>
      <c r="N572" s="6"/>
    </row>
    <row r="573" spans="4:14" s="5" customFormat="1" x14ac:dyDescent="0.25">
      <c r="D573" s="6"/>
      <c r="F573" s="7"/>
      <c r="G573" s="6"/>
      <c r="H573" s="6"/>
      <c r="I573" s="6"/>
      <c r="K573" s="6"/>
      <c r="L573" s="6"/>
      <c r="M573" s="6"/>
      <c r="N573" s="6"/>
    </row>
    <row r="574" spans="4:14" s="5" customFormat="1" x14ac:dyDescent="0.25">
      <c r="D574" s="6"/>
      <c r="F574" s="7"/>
      <c r="G574" s="6"/>
      <c r="H574" s="6"/>
      <c r="I574" s="6"/>
      <c r="K574" s="6"/>
      <c r="L574" s="6"/>
      <c r="M574" s="6"/>
      <c r="N574" s="6"/>
    </row>
    <row r="575" spans="4:14" s="5" customFormat="1" x14ac:dyDescent="0.25">
      <c r="D575" s="6"/>
      <c r="F575" s="7"/>
      <c r="G575" s="6"/>
      <c r="H575" s="6"/>
      <c r="I575" s="6"/>
      <c r="K575" s="6"/>
      <c r="L575" s="6"/>
      <c r="M575" s="6"/>
      <c r="N575" s="6"/>
    </row>
    <row r="576" spans="4:14" s="5" customFormat="1" x14ac:dyDescent="0.25">
      <c r="D576" s="6"/>
      <c r="F576" s="7"/>
      <c r="G576" s="6"/>
      <c r="H576" s="6"/>
      <c r="I576" s="6"/>
      <c r="K576" s="6"/>
      <c r="L576" s="6"/>
      <c r="M576" s="6"/>
      <c r="N576" s="6"/>
    </row>
    <row r="577" spans="4:14" s="5" customFormat="1" x14ac:dyDescent="0.25">
      <c r="D577" s="6"/>
      <c r="F577" s="7"/>
      <c r="G577" s="6"/>
      <c r="H577" s="6"/>
      <c r="I577" s="6"/>
      <c r="K577" s="6"/>
      <c r="L577" s="6"/>
      <c r="M577" s="6"/>
      <c r="N577" s="6"/>
    </row>
    <row r="578" spans="4:14" s="5" customFormat="1" x14ac:dyDescent="0.25">
      <c r="D578" s="6"/>
      <c r="F578" s="7"/>
      <c r="G578" s="6"/>
      <c r="H578" s="6"/>
      <c r="I578" s="6"/>
      <c r="K578" s="6"/>
      <c r="L578" s="6"/>
      <c r="M578" s="6"/>
      <c r="N578" s="6"/>
    </row>
    <row r="579" spans="4:14" s="5" customFormat="1" x14ac:dyDescent="0.25">
      <c r="D579" s="6"/>
      <c r="F579" s="7"/>
      <c r="G579" s="6"/>
      <c r="H579" s="6"/>
      <c r="I579" s="6"/>
      <c r="K579" s="6"/>
      <c r="L579" s="6"/>
      <c r="M579" s="6"/>
      <c r="N579" s="6"/>
    </row>
    <row r="580" spans="4:14" s="5" customFormat="1" x14ac:dyDescent="0.25">
      <c r="D580" s="6"/>
      <c r="F580" s="7"/>
      <c r="G580" s="6"/>
      <c r="H580" s="6"/>
      <c r="I580" s="6"/>
      <c r="K580" s="6"/>
      <c r="L580" s="6"/>
      <c r="M580" s="6"/>
      <c r="N580" s="6"/>
    </row>
    <row r="581" spans="4:14" s="5" customFormat="1" x14ac:dyDescent="0.25">
      <c r="D581" s="6"/>
      <c r="F581" s="7"/>
      <c r="G581" s="6"/>
      <c r="H581" s="6"/>
      <c r="I581" s="6"/>
      <c r="K581" s="6"/>
      <c r="L581" s="6"/>
      <c r="M581" s="6"/>
      <c r="N581" s="6"/>
    </row>
    <row r="582" spans="4:14" s="5" customFormat="1" x14ac:dyDescent="0.25">
      <c r="D582" s="6"/>
      <c r="F582" s="7"/>
      <c r="G582" s="6"/>
      <c r="H582" s="6"/>
      <c r="I582" s="6"/>
      <c r="K582" s="6"/>
      <c r="L582" s="6"/>
      <c r="M582" s="6"/>
      <c r="N582" s="6"/>
    </row>
    <row r="583" spans="4:14" s="5" customFormat="1" x14ac:dyDescent="0.25">
      <c r="D583" s="6"/>
      <c r="F583" s="7"/>
      <c r="G583" s="6"/>
      <c r="H583" s="6"/>
      <c r="I583" s="6"/>
      <c r="K583" s="6"/>
      <c r="L583" s="6"/>
      <c r="M583" s="6"/>
      <c r="N583" s="6"/>
    </row>
    <row r="584" spans="4:14" s="5" customFormat="1" x14ac:dyDescent="0.25">
      <c r="D584" s="6"/>
      <c r="F584" s="7"/>
      <c r="G584" s="6"/>
      <c r="H584" s="6"/>
      <c r="I584" s="6"/>
      <c r="K584" s="6"/>
      <c r="L584" s="6"/>
      <c r="M584" s="6"/>
      <c r="N584" s="6"/>
    </row>
    <row r="585" spans="4:14" s="5" customFormat="1" x14ac:dyDescent="0.25">
      <c r="D585" s="6"/>
      <c r="F585" s="7"/>
      <c r="G585" s="6"/>
      <c r="H585" s="6"/>
      <c r="I585" s="6"/>
      <c r="K585" s="6"/>
      <c r="L585" s="6"/>
      <c r="M585" s="6"/>
      <c r="N585" s="6"/>
    </row>
    <row r="586" spans="4:14" s="5" customFormat="1" x14ac:dyDescent="0.25">
      <c r="D586" s="6"/>
      <c r="F586" s="7"/>
      <c r="G586" s="6"/>
      <c r="H586" s="6"/>
      <c r="I586" s="6"/>
      <c r="K586" s="6"/>
      <c r="L586" s="6"/>
      <c r="M586" s="6"/>
      <c r="N586" s="6"/>
    </row>
    <row r="587" spans="4:14" s="5" customFormat="1" x14ac:dyDescent="0.25">
      <c r="D587" s="6"/>
      <c r="F587" s="7"/>
      <c r="G587" s="6"/>
      <c r="H587" s="6"/>
      <c r="I587" s="6"/>
      <c r="K587" s="6"/>
      <c r="L587" s="6"/>
      <c r="M587" s="6"/>
      <c r="N587" s="6"/>
    </row>
    <row r="588" spans="4:14" s="5" customFormat="1" x14ac:dyDescent="0.25">
      <c r="D588" s="6"/>
      <c r="F588" s="7"/>
      <c r="G588" s="6"/>
      <c r="H588" s="6"/>
      <c r="I588" s="6"/>
      <c r="K588" s="6"/>
      <c r="L588" s="6"/>
      <c r="M588" s="6"/>
      <c r="N588" s="6"/>
    </row>
    <row r="589" spans="4:14" s="5" customFormat="1" x14ac:dyDescent="0.25">
      <c r="D589" s="6"/>
      <c r="F589" s="7"/>
      <c r="G589" s="6"/>
      <c r="H589" s="6"/>
      <c r="I589" s="6"/>
      <c r="K589" s="6"/>
      <c r="L589" s="6"/>
      <c r="M589" s="6"/>
      <c r="N589" s="6"/>
    </row>
    <row r="590" spans="4:14" s="5" customFormat="1" x14ac:dyDescent="0.25">
      <c r="D590" s="6"/>
      <c r="F590" s="7"/>
      <c r="G590" s="6"/>
      <c r="H590" s="6"/>
      <c r="I590" s="6"/>
      <c r="K590" s="6"/>
      <c r="L590" s="6"/>
      <c r="M590" s="6"/>
      <c r="N590" s="6"/>
    </row>
    <row r="591" spans="4:14" s="5" customFormat="1" x14ac:dyDescent="0.25">
      <c r="D591" s="6"/>
      <c r="F591" s="7"/>
      <c r="G591" s="6"/>
      <c r="H591" s="6"/>
      <c r="I591" s="6"/>
      <c r="K591" s="6"/>
      <c r="L591" s="6"/>
      <c r="M591" s="6"/>
      <c r="N591" s="6"/>
    </row>
    <row r="592" spans="4:14" s="5" customFormat="1" x14ac:dyDescent="0.25">
      <c r="D592" s="6"/>
      <c r="F592" s="7"/>
      <c r="G592" s="6"/>
      <c r="H592" s="6"/>
      <c r="I592" s="6"/>
      <c r="K592" s="6"/>
      <c r="L592" s="6"/>
      <c r="M592" s="6"/>
      <c r="N592" s="6"/>
    </row>
    <row r="593" spans="4:14" s="5" customFormat="1" x14ac:dyDescent="0.25">
      <c r="D593" s="6"/>
      <c r="F593" s="7"/>
      <c r="G593" s="6"/>
      <c r="H593" s="6"/>
      <c r="I593" s="6"/>
      <c r="K593" s="6"/>
      <c r="L593" s="6"/>
      <c r="M593" s="6"/>
      <c r="N593" s="6"/>
    </row>
    <row r="594" spans="4:14" s="5" customFormat="1" x14ac:dyDescent="0.25">
      <c r="D594" s="6"/>
      <c r="F594" s="7"/>
      <c r="G594" s="6"/>
      <c r="H594" s="6"/>
      <c r="I594" s="6"/>
      <c r="K594" s="6"/>
      <c r="L594" s="6"/>
      <c r="M594" s="6"/>
      <c r="N594" s="6"/>
    </row>
    <row r="595" spans="4:14" s="5" customFormat="1" x14ac:dyDescent="0.25">
      <c r="D595" s="6"/>
      <c r="F595" s="7"/>
      <c r="G595" s="6"/>
      <c r="H595" s="6"/>
      <c r="I595" s="6"/>
      <c r="K595" s="6"/>
      <c r="L595" s="6"/>
      <c r="M595" s="6"/>
      <c r="N595" s="6"/>
    </row>
    <row r="596" spans="4:14" s="5" customFormat="1" x14ac:dyDescent="0.25">
      <c r="D596" s="6"/>
      <c r="F596" s="7"/>
      <c r="G596" s="6"/>
      <c r="H596" s="6"/>
      <c r="I596" s="6"/>
      <c r="K596" s="6"/>
      <c r="L596" s="6"/>
      <c r="M596" s="6"/>
      <c r="N596" s="6"/>
    </row>
    <row r="597" spans="4:14" s="5" customFormat="1" x14ac:dyDescent="0.25">
      <c r="D597" s="6"/>
      <c r="F597" s="7"/>
      <c r="G597" s="6"/>
      <c r="H597" s="6"/>
      <c r="I597" s="6"/>
      <c r="K597" s="6"/>
      <c r="L597" s="6"/>
      <c r="M597" s="6"/>
      <c r="N597" s="6"/>
    </row>
    <row r="598" spans="4:14" s="5" customFormat="1" x14ac:dyDescent="0.25">
      <c r="D598" s="6"/>
      <c r="F598" s="7"/>
      <c r="G598" s="6"/>
      <c r="H598" s="6"/>
      <c r="I598" s="6"/>
      <c r="K598" s="6"/>
      <c r="L598" s="6"/>
      <c r="M598" s="6"/>
      <c r="N598" s="6"/>
    </row>
    <row r="599" spans="4:14" s="5" customFormat="1" x14ac:dyDescent="0.25">
      <c r="D599" s="6"/>
      <c r="F599" s="7"/>
      <c r="G599" s="6"/>
      <c r="H599" s="6"/>
      <c r="I599" s="6"/>
      <c r="K599" s="6"/>
      <c r="L599" s="6"/>
      <c r="M599" s="6"/>
      <c r="N599" s="6"/>
    </row>
    <row r="600" spans="4:14" s="5" customFormat="1" x14ac:dyDescent="0.25">
      <c r="D600" s="6"/>
      <c r="F600" s="7"/>
      <c r="G600" s="6"/>
      <c r="H600" s="6"/>
      <c r="I600" s="6"/>
      <c r="K600" s="6"/>
      <c r="L600" s="6"/>
      <c r="M600" s="6"/>
      <c r="N600" s="6"/>
    </row>
    <row r="601" spans="4:14" s="5" customFormat="1" x14ac:dyDescent="0.25">
      <c r="D601" s="6"/>
      <c r="F601" s="7"/>
      <c r="G601" s="6"/>
      <c r="H601" s="6"/>
      <c r="I601" s="6"/>
      <c r="K601" s="6"/>
      <c r="L601" s="6"/>
      <c r="M601" s="6"/>
      <c r="N601" s="6"/>
    </row>
    <row r="602" spans="4:14" s="5" customFormat="1" x14ac:dyDescent="0.25">
      <c r="D602" s="6"/>
      <c r="F602" s="7"/>
      <c r="G602" s="6"/>
      <c r="H602" s="6"/>
      <c r="I602" s="6"/>
      <c r="K602" s="6"/>
      <c r="L602" s="6"/>
      <c r="M602" s="6"/>
      <c r="N602" s="6"/>
    </row>
    <row r="603" spans="4:14" s="5" customFormat="1" x14ac:dyDescent="0.25">
      <c r="D603" s="6"/>
      <c r="F603" s="7"/>
      <c r="G603" s="6"/>
      <c r="H603" s="6"/>
      <c r="I603" s="6"/>
      <c r="K603" s="6"/>
      <c r="L603" s="6"/>
      <c r="M603" s="6"/>
      <c r="N603" s="6"/>
    </row>
    <row r="604" spans="4:14" s="5" customFormat="1" x14ac:dyDescent="0.25">
      <c r="D604" s="6"/>
      <c r="F604" s="7"/>
      <c r="G604" s="6"/>
      <c r="H604" s="6"/>
      <c r="I604" s="6"/>
      <c r="K604" s="6"/>
      <c r="L604" s="6"/>
      <c r="M604" s="6"/>
      <c r="N604" s="6"/>
    </row>
    <row r="605" spans="4:14" s="5" customFormat="1" x14ac:dyDescent="0.25">
      <c r="D605" s="6"/>
      <c r="F605" s="7"/>
      <c r="G605" s="6"/>
      <c r="H605" s="6"/>
      <c r="I605" s="6"/>
      <c r="K605" s="6"/>
      <c r="L605" s="6"/>
      <c r="M605" s="6"/>
      <c r="N605" s="6"/>
    </row>
    <row r="606" spans="4:14" s="5" customFormat="1" x14ac:dyDescent="0.25">
      <c r="D606" s="6"/>
      <c r="F606" s="7"/>
      <c r="G606" s="6"/>
      <c r="H606" s="6"/>
      <c r="I606" s="6"/>
      <c r="K606" s="6"/>
      <c r="L606" s="6"/>
      <c r="M606" s="6"/>
      <c r="N606" s="6"/>
    </row>
    <row r="607" spans="4:14" s="5" customFormat="1" x14ac:dyDescent="0.25">
      <c r="D607" s="6"/>
      <c r="F607" s="7"/>
      <c r="G607" s="6"/>
      <c r="H607" s="6"/>
      <c r="I607" s="6"/>
      <c r="K607" s="6"/>
      <c r="L607" s="6"/>
      <c r="M607" s="6"/>
      <c r="N607" s="6"/>
    </row>
    <row r="608" spans="4:14" s="5" customFormat="1" x14ac:dyDescent="0.25">
      <c r="D608" s="6"/>
      <c r="F608" s="7"/>
      <c r="G608" s="6"/>
      <c r="H608" s="6"/>
      <c r="I608" s="6"/>
      <c r="K608" s="6"/>
      <c r="L608" s="6"/>
      <c r="M608" s="6"/>
      <c r="N608" s="6"/>
    </row>
    <row r="609" spans="4:14" s="5" customFormat="1" x14ac:dyDescent="0.25">
      <c r="D609" s="6"/>
      <c r="F609" s="7"/>
      <c r="G609" s="6"/>
      <c r="H609" s="6"/>
      <c r="I609" s="6"/>
      <c r="K609" s="6"/>
      <c r="L609" s="6"/>
      <c r="M609" s="6"/>
      <c r="N609" s="6"/>
    </row>
    <row r="610" spans="4:14" s="5" customFormat="1" x14ac:dyDescent="0.25">
      <c r="D610" s="6"/>
      <c r="F610" s="6"/>
      <c r="G610" s="6"/>
      <c r="H610" s="6"/>
      <c r="I610" s="6"/>
      <c r="K610" s="6"/>
      <c r="L610" s="6"/>
      <c r="M610" s="6"/>
      <c r="N610" s="6"/>
    </row>
    <row r="611" spans="4:14" s="5" customFormat="1" x14ac:dyDescent="0.25">
      <c r="D611" s="6"/>
      <c r="F611" s="6"/>
      <c r="G611" s="6"/>
      <c r="H611" s="6"/>
      <c r="I611" s="6"/>
      <c r="K611" s="6"/>
      <c r="L611" s="6"/>
      <c r="M611" s="6"/>
      <c r="N611" s="6"/>
    </row>
    <row r="612" spans="4:14" s="5" customFormat="1" x14ac:dyDescent="0.25">
      <c r="D612" s="6"/>
      <c r="F612" s="6"/>
      <c r="G612" s="6"/>
      <c r="H612" s="6"/>
      <c r="I612" s="6"/>
      <c r="K612" s="6"/>
      <c r="L612" s="6"/>
      <c r="M612" s="6"/>
      <c r="N612" s="6"/>
    </row>
    <row r="613" spans="4:14" s="5" customFormat="1" x14ac:dyDescent="0.25">
      <c r="D613" s="6"/>
      <c r="F613" s="6"/>
      <c r="G613" s="6"/>
      <c r="H613" s="6"/>
      <c r="I613" s="6"/>
      <c r="K613" s="6"/>
      <c r="L613" s="6"/>
      <c r="M613" s="6"/>
      <c r="N613" s="6"/>
    </row>
    <row r="614" spans="4:14" s="5" customFormat="1" x14ac:dyDescent="0.25">
      <c r="D614" s="6"/>
      <c r="F614" s="6"/>
      <c r="G614" s="6"/>
      <c r="H614" s="6"/>
      <c r="I614" s="6"/>
      <c r="K614" s="6"/>
      <c r="L614" s="6"/>
      <c r="M614" s="6"/>
      <c r="N614" s="6"/>
    </row>
    <row r="615" spans="4:14" s="5" customFormat="1" x14ac:dyDescent="0.25">
      <c r="D615" s="6"/>
      <c r="F615" s="6"/>
      <c r="G615" s="6"/>
      <c r="H615" s="6"/>
      <c r="I615" s="6"/>
      <c r="K615" s="6"/>
      <c r="L615" s="6"/>
      <c r="M615" s="6"/>
      <c r="N615" s="6"/>
    </row>
    <row r="616" spans="4:14" s="5" customFormat="1" x14ac:dyDescent="0.25">
      <c r="D616" s="6"/>
      <c r="F616" s="6"/>
      <c r="G616" s="6"/>
      <c r="H616" s="6"/>
      <c r="I616" s="6"/>
      <c r="K616" s="6"/>
      <c r="L616" s="6"/>
      <c r="M616" s="6"/>
      <c r="N616" s="6"/>
    </row>
    <row r="617" spans="4:14" s="5" customFormat="1" x14ac:dyDescent="0.25">
      <c r="D617" s="6"/>
      <c r="F617" s="6"/>
      <c r="G617" s="6"/>
      <c r="H617" s="6"/>
      <c r="I617" s="6"/>
      <c r="K617" s="6"/>
      <c r="L617" s="6"/>
      <c r="M617" s="6"/>
      <c r="N617" s="6"/>
    </row>
    <row r="618" spans="4:14" s="5" customFormat="1" x14ac:dyDescent="0.25">
      <c r="D618" s="6"/>
      <c r="F618" s="6"/>
      <c r="G618" s="6"/>
      <c r="H618" s="6"/>
      <c r="I618" s="6"/>
      <c r="K618" s="6"/>
      <c r="L618" s="6"/>
      <c r="M618" s="6"/>
      <c r="N618" s="6"/>
    </row>
    <row r="619" spans="4:14" s="5" customFormat="1" x14ac:dyDescent="0.25">
      <c r="D619" s="6"/>
      <c r="F619" s="6"/>
      <c r="G619" s="6"/>
      <c r="H619" s="6"/>
      <c r="I619" s="6"/>
      <c r="K619" s="6"/>
      <c r="L619" s="6"/>
      <c r="M619" s="6"/>
      <c r="N619" s="6"/>
    </row>
    <row r="620" spans="4:14" s="5" customFormat="1" x14ac:dyDescent="0.25">
      <c r="D620" s="6"/>
      <c r="F620" s="6"/>
      <c r="G620" s="6"/>
      <c r="H620" s="6"/>
      <c r="I620" s="6"/>
      <c r="K620" s="6"/>
      <c r="L620" s="6"/>
      <c r="M620" s="6"/>
      <c r="N620" s="6"/>
    </row>
    <row r="621" spans="4:14" s="5" customFormat="1" x14ac:dyDescent="0.25">
      <c r="D621" s="6"/>
      <c r="F621" s="6"/>
      <c r="G621" s="6"/>
      <c r="H621" s="6"/>
      <c r="I621" s="6"/>
      <c r="K621" s="6"/>
      <c r="L621" s="6"/>
      <c r="M621" s="6"/>
      <c r="N621" s="6"/>
    </row>
    <row r="622" spans="4:14" s="5" customFormat="1" x14ac:dyDescent="0.25">
      <c r="D622" s="6"/>
      <c r="F622" s="6"/>
      <c r="G622" s="6"/>
      <c r="H622" s="6"/>
      <c r="I622" s="6"/>
      <c r="K622" s="6"/>
      <c r="L622" s="6"/>
      <c r="M622" s="6"/>
      <c r="N622" s="6"/>
    </row>
    <row r="623" spans="4:14" s="5" customFormat="1" x14ac:dyDescent="0.25">
      <c r="D623" s="6"/>
      <c r="F623" s="6"/>
      <c r="G623" s="6"/>
      <c r="H623" s="6"/>
      <c r="I623" s="6"/>
      <c r="K623" s="6"/>
      <c r="L623" s="6"/>
      <c r="M623" s="6"/>
      <c r="N623" s="6"/>
    </row>
    <row r="624" spans="4:14" s="5" customFormat="1" x14ac:dyDescent="0.25">
      <c r="D624" s="6"/>
      <c r="F624" s="6"/>
      <c r="G624" s="6"/>
      <c r="H624" s="6"/>
      <c r="I624" s="6"/>
      <c r="K624" s="6"/>
      <c r="L624" s="6"/>
      <c r="M624" s="6"/>
      <c r="N624" s="6"/>
    </row>
    <row r="625" spans="4:14" s="5" customFormat="1" x14ac:dyDescent="0.25">
      <c r="D625" s="6"/>
      <c r="F625" s="6"/>
      <c r="G625" s="6"/>
      <c r="H625" s="6"/>
      <c r="I625" s="6"/>
      <c r="K625" s="6"/>
      <c r="L625" s="6"/>
      <c r="M625" s="6"/>
      <c r="N625" s="6"/>
    </row>
    <row r="626" spans="4:14" s="5" customFormat="1" x14ac:dyDescent="0.25">
      <c r="D626" s="6"/>
      <c r="F626" s="6"/>
      <c r="G626" s="6"/>
      <c r="H626" s="6"/>
      <c r="I626" s="6"/>
      <c r="K626" s="6"/>
      <c r="L626" s="6"/>
      <c r="M626" s="6"/>
      <c r="N626" s="6"/>
    </row>
    <row r="627" spans="4:14" s="5" customFormat="1" x14ac:dyDescent="0.25">
      <c r="D627" s="6"/>
      <c r="F627" s="6"/>
      <c r="G627" s="6"/>
      <c r="H627" s="6"/>
      <c r="I627" s="6"/>
      <c r="K627" s="6"/>
      <c r="L627" s="6"/>
      <c r="M627" s="6"/>
      <c r="N627" s="6"/>
    </row>
    <row r="628" spans="4:14" s="5" customFormat="1" x14ac:dyDescent="0.25">
      <c r="D628" s="6"/>
      <c r="F628" s="6"/>
      <c r="G628" s="6"/>
      <c r="H628" s="6"/>
      <c r="I628" s="6"/>
      <c r="K628" s="6"/>
      <c r="L628" s="6"/>
      <c r="M628" s="6"/>
      <c r="N628" s="6"/>
    </row>
    <row r="629" spans="4:14" s="5" customFormat="1" x14ac:dyDescent="0.25">
      <c r="D629" s="6"/>
      <c r="F629" s="6"/>
      <c r="G629" s="6"/>
      <c r="H629" s="6"/>
      <c r="I629" s="6"/>
      <c r="K629" s="6"/>
      <c r="L629" s="6"/>
      <c r="M629" s="6"/>
      <c r="N629" s="6"/>
    </row>
    <row r="630" spans="4:14" s="5" customFormat="1" x14ac:dyDescent="0.25">
      <c r="D630" s="6"/>
      <c r="F630" s="6"/>
      <c r="G630" s="6"/>
      <c r="H630" s="6"/>
      <c r="I630" s="6"/>
      <c r="K630" s="6"/>
      <c r="L630" s="6"/>
      <c r="M630" s="6"/>
      <c r="N630" s="6"/>
    </row>
    <row r="631" spans="4:14" s="5" customFormat="1" x14ac:dyDescent="0.25">
      <c r="D631" s="6"/>
      <c r="F631" s="6"/>
      <c r="G631" s="6"/>
      <c r="H631" s="6"/>
      <c r="I631" s="6"/>
      <c r="K631" s="6"/>
      <c r="L631" s="6"/>
      <c r="M631" s="6"/>
      <c r="N631" s="6"/>
    </row>
    <row r="632" spans="4:14" s="5" customFormat="1" x14ac:dyDescent="0.25">
      <c r="D632" s="6"/>
      <c r="F632" s="6"/>
      <c r="G632" s="6"/>
      <c r="H632" s="6"/>
      <c r="I632" s="6"/>
      <c r="K632" s="6"/>
      <c r="L632" s="6"/>
      <c r="M632" s="6"/>
      <c r="N632" s="6"/>
    </row>
    <row r="633" spans="4:14" s="5" customFormat="1" x14ac:dyDescent="0.25">
      <c r="D633" s="6"/>
      <c r="F633" s="6"/>
      <c r="G633" s="6"/>
      <c r="H633" s="6"/>
      <c r="I633" s="6"/>
      <c r="K633" s="6"/>
      <c r="L633" s="6"/>
      <c r="M633" s="6"/>
      <c r="N633" s="6"/>
    </row>
    <row r="634" spans="4:14" s="5" customFormat="1" x14ac:dyDescent="0.25">
      <c r="D634" s="6"/>
      <c r="F634" s="6"/>
      <c r="G634" s="6"/>
      <c r="H634" s="6"/>
      <c r="I634" s="6"/>
      <c r="K634" s="6"/>
      <c r="L634" s="6"/>
      <c r="M634" s="6"/>
      <c r="N634" s="6"/>
    </row>
    <row r="635" spans="4:14" s="5" customFormat="1" x14ac:dyDescent="0.25">
      <c r="D635" s="6"/>
      <c r="F635" s="6"/>
      <c r="G635" s="6"/>
      <c r="H635" s="6"/>
      <c r="I635" s="6"/>
      <c r="K635" s="6"/>
      <c r="L635" s="6"/>
      <c r="M635" s="6"/>
      <c r="N635" s="6"/>
    </row>
    <row r="636" spans="4:14" s="5" customFormat="1" x14ac:dyDescent="0.25">
      <c r="D636" s="6"/>
      <c r="F636" s="6"/>
      <c r="G636" s="6"/>
      <c r="H636" s="6"/>
      <c r="I636" s="6"/>
      <c r="K636" s="6"/>
      <c r="L636" s="6"/>
      <c r="M636" s="6"/>
      <c r="N636" s="6"/>
    </row>
    <row r="637" spans="4:14" s="5" customFormat="1" x14ac:dyDescent="0.25">
      <c r="D637" s="6"/>
      <c r="F637" s="6"/>
      <c r="G637" s="6"/>
      <c r="H637" s="6"/>
      <c r="I637" s="6"/>
      <c r="K637" s="6"/>
      <c r="L637" s="6"/>
      <c r="M637" s="6"/>
      <c r="N637" s="6"/>
    </row>
    <row r="638" spans="4:14" s="5" customFormat="1" x14ac:dyDescent="0.25">
      <c r="D638" s="6"/>
      <c r="F638" s="6"/>
      <c r="G638" s="6"/>
      <c r="H638" s="6"/>
      <c r="I638" s="6"/>
      <c r="K638" s="6"/>
      <c r="L638" s="6"/>
      <c r="M638" s="6"/>
      <c r="N638" s="6"/>
    </row>
    <row r="639" spans="4:14" s="5" customFormat="1" x14ac:dyDescent="0.25">
      <c r="D639" s="6"/>
      <c r="F639" s="6"/>
      <c r="G639" s="6"/>
      <c r="H639" s="6"/>
      <c r="I639" s="6"/>
      <c r="K639" s="6"/>
      <c r="L639" s="6"/>
      <c r="M639" s="6"/>
      <c r="N639" s="6"/>
    </row>
    <row r="640" spans="4:14" s="5" customFormat="1" x14ac:dyDescent="0.25">
      <c r="D640" s="6"/>
      <c r="F640" s="6"/>
      <c r="G640" s="6"/>
      <c r="H640" s="6"/>
      <c r="I640" s="6"/>
      <c r="K640" s="6"/>
      <c r="L640" s="6"/>
      <c r="M640" s="6"/>
      <c r="N640" s="6"/>
    </row>
    <row r="641" spans="4:14" s="5" customFormat="1" x14ac:dyDescent="0.25">
      <c r="D641" s="6"/>
      <c r="F641" s="6"/>
      <c r="G641" s="6"/>
      <c r="H641" s="6"/>
      <c r="I641" s="6"/>
      <c r="K641" s="6"/>
      <c r="L641" s="6"/>
      <c r="M641" s="6"/>
      <c r="N641" s="6"/>
    </row>
    <row r="642" spans="4:14" s="5" customFormat="1" x14ac:dyDescent="0.25">
      <c r="D642" s="6"/>
      <c r="F642" s="6"/>
      <c r="G642" s="6"/>
      <c r="H642" s="6"/>
      <c r="I642" s="6"/>
      <c r="K642" s="6"/>
      <c r="L642" s="6"/>
      <c r="M642" s="6"/>
      <c r="N642" s="6"/>
    </row>
    <row r="643" spans="4:14" s="5" customFormat="1" x14ac:dyDescent="0.25">
      <c r="D643" s="6"/>
      <c r="F643" s="6"/>
      <c r="G643" s="6"/>
      <c r="H643" s="6"/>
      <c r="I643" s="6"/>
      <c r="K643" s="6"/>
      <c r="L643" s="6"/>
      <c r="M643" s="6"/>
      <c r="N643" s="6"/>
    </row>
    <row r="644" spans="4:14" s="5" customFormat="1" x14ac:dyDescent="0.25">
      <c r="D644" s="6"/>
      <c r="F644" s="6"/>
      <c r="G644" s="6"/>
      <c r="H644" s="6"/>
      <c r="I644" s="6"/>
      <c r="K644" s="6"/>
      <c r="L644" s="6"/>
      <c r="M644" s="6"/>
      <c r="N644" s="6"/>
    </row>
    <row r="645" spans="4:14" s="5" customFormat="1" x14ac:dyDescent="0.25">
      <c r="D645" s="6"/>
      <c r="F645" s="6"/>
      <c r="G645" s="6"/>
      <c r="H645" s="6"/>
      <c r="I645" s="6"/>
      <c r="K645" s="6"/>
      <c r="L645" s="6"/>
      <c r="M645" s="6"/>
      <c r="N645" s="6"/>
    </row>
    <row r="646" spans="4:14" s="5" customFormat="1" x14ac:dyDescent="0.25">
      <c r="D646" s="6"/>
      <c r="F646" s="6"/>
      <c r="G646" s="6"/>
      <c r="H646" s="6"/>
      <c r="I646" s="6"/>
      <c r="K646" s="6"/>
      <c r="L646" s="6"/>
      <c r="M646" s="6"/>
      <c r="N646" s="6"/>
    </row>
    <row r="647" spans="4:14" s="5" customFormat="1" x14ac:dyDescent="0.25">
      <c r="D647" s="6"/>
      <c r="F647" s="6"/>
      <c r="G647" s="6"/>
      <c r="H647" s="6"/>
      <c r="I647" s="6"/>
      <c r="K647" s="6"/>
      <c r="L647" s="6"/>
      <c r="M647" s="6"/>
      <c r="N647" s="6"/>
    </row>
    <row r="648" spans="4:14" s="5" customFormat="1" x14ac:dyDescent="0.25">
      <c r="D648" s="6"/>
      <c r="F648" s="6"/>
      <c r="G648" s="6"/>
      <c r="H648" s="6"/>
      <c r="I648" s="6"/>
      <c r="K648" s="6"/>
      <c r="L648" s="6"/>
      <c r="M648" s="6"/>
      <c r="N648" s="6"/>
    </row>
    <row r="649" spans="4:14" s="5" customFormat="1" x14ac:dyDescent="0.25">
      <c r="D649" s="6"/>
      <c r="F649" s="6"/>
      <c r="G649" s="6"/>
      <c r="H649" s="6"/>
      <c r="I649" s="6"/>
      <c r="K649" s="6"/>
      <c r="L649" s="6"/>
      <c r="M649" s="6"/>
      <c r="N649" s="6"/>
    </row>
    <row r="650" spans="4:14" s="5" customFormat="1" x14ac:dyDescent="0.25">
      <c r="D650" s="6"/>
      <c r="F650" s="6"/>
      <c r="G650" s="6"/>
      <c r="H650" s="6"/>
      <c r="I650" s="6"/>
      <c r="K650" s="6"/>
      <c r="L650" s="6"/>
      <c r="M650" s="6"/>
      <c r="N650" s="6"/>
    </row>
    <row r="651" spans="4:14" s="5" customFormat="1" x14ac:dyDescent="0.25">
      <c r="D651" s="6"/>
      <c r="F651" s="6"/>
      <c r="G651" s="6"/>
      <c r="H651" s="6"/>
      <c r="I651" s="6"/>
      <c r="K651" s="6"/>
      <c r="L651" s="6"/>
      <c r="M651" s="6"/>
      <c r="N651" s="6"/>
    </row>
    <row r="652" spans="4:14" s="5" customFormat="1" x14ac:dyDescent="0.25">
      <c r="D652" s="6"/>
      <c r="F652" s="6"/>
      <c r="G652" s="6"/>
      <c r="H652" s="6"/>
      <c r="I652" s="6"/>
      <c r="K652" s="6"/>
      <c r="L652" s="6"/>
      <c r="M652" s="6"/>
      <c r="N652" s="6"/>
    </row>
    <row r="653" spans="4:14" s="5" customFormat="1" x14ac:dyDescent="0.25">
      <c r="D653" s="6"/>
      <c r="F653" s="6"/>
      <c r="G653" s="6"/>
      <c r="H653" s="6"/>
      <c r="I653" s="6"/>
      <c r="K653" s="6"/>
      <c r="L653" s="6"/>
      <c r="M653" s="6"/>
      <c r="N653" s="6"/>
    </row>
    <row r="654" spans="4:14" s="5" customFormat="1" x14ac:dyDescent="0.25">
      <c r="D654" s="6"/>
      <c r="F654" s="6"/>
      <c r="G654" s="6"/>
      <c r="H654" s="6"/>
      <c r="I654" s="6"/>
      <c r="K654" s="6"/>
      <c r="L654" s="6"/>
      <c r="M654" s="6"/>
      <c r="N654" s="6"/>
    </row>
    <row r="655" spans="4:14" s="5" customFormat="1" x14ac:dyDescent="0.25">
      <c r="D655" s="6"/>
      <c r="F655" s="6"/>
      <c r="G655" s="6"/>
      <c r="H655" s="6"/>
      <c r="I655" s="6"/>
      <c r="K655" s="6"/>
      <c r="L655" s="6"/>
      <c r="M655" s="6"/>
      <c r="N655" s="6"/>
    </row>
    <row r="656" spans="4:14" s="5" customFormat="1" x14ac:dyDescent="0.25">
      <c r="D656" s="6"/>
      <c r="F656" s="6"/>
      <c r="G656" s="6"/>
      <c r="H656" s="6"/>
      <c r="I656" s="6"/>
      <c r="K656" s="6"/>
      <c r="L656" s="6"/>
      <c r="M656" s="6"/>
      <c r="N656" s="6"/>
    </row>
    <row r="657" spans="4:14" s="5" customFormat="1" x14ac:dyDescent="0.25">
      <c r="D657" s="6"/>
      <c r="F657" s="6"/>
      <c r="G657" s="6"/>
      <c r="H657" s="6"/>
      <c r="I657" s="6"/>
      <c r="K657" s="6"/>
      <c r="L657" s="6"/>
      <c r="M657" s="6"/>
      <c r="N657" s="6"/>
    </row>
    <row r="658" spans="4:14" s="5" customFormat="1" x14ac:dyDescent="0.25">
      <c r="D658" s="6"/>
      <c r="F658" s="6"/>
      <c r="G658" s="6"/>
      <c r="H658" s="6"/>
      <c r="I658" s="6"/>
      <c r="K658" s="6"/>
      <c r="L658" s="6"/>
      <c r="M658" s="6"/>
      <c r="N658" s="6"/>
    </row>
    <row r="659" spans="4:14" s="5" customFormat="1" x14ac:dyDescent="0.25">
      <c r="D659" s="6"/>
      <c r="F659" s="6"/>
      <c r="G659" s="6"/>
      <c r="H659" s="6"/>
      <c r="I659" s="6"/>
      <c r="K659" s="6"/>
      <c r="L659" s="6"/>
      <c r="M659" s="6"/>
      <c r="N659" s="6"/>
    </row>
    <row r="660" spans="4:14" s="5" customFormat="1" x14ac:dyDescent="0.25">
      <c r="D660" s="6"/>
      <c r="F660" s="6"/>
      <c r="G660" s="6"/>
      <c r="H660" s="6"/>
      <c r="I660" s="6"/>
      <c r="K660" s="6"/>
      <c r="L660" s="6"/>
      <c r="M660" s="6"/>
      <c r="N660" s="6"/>
    </row>
    <row r="661" spans="4:14" s="5" customFormat="1" x14ac:dyDescent="0.25">
      <c r="D661" s="6"/>
      <c r="F661" s="6"/>
      <c r="G661" s="6"/>
      <c r="H661" s="6"/>
      <c r="I661" s="6"/>
      <c r="K661" s="6"/>
      <c r="L661" s="6"/>
      <c r="M661" s="6"/>
      <c r="N661" s="6"/>
    </row>
    <row r="662" spans="4:14" s="5" customFormat="1" x14ac:dyDescent="0.25">
      <c r="D662" s="6"/>
      <c r="F662" s="6"/>
      <c r="G662" s="6"/>
      <c r="H662" s="6"/>
      <c r="I662" s="6"/>
      <c r="K662" s="6"/>
      <c r="L662" s="6"/>
      <c r="M662" s="6"/>
      <c r="N662" s="6"/>
    </row>
    <row r="663" spans="4:14" s="5" customFormat="1" x14ac:dyDescent="0.25">
      <c r="D663" s="6"/>
      <c r="F663" s="6"/>
      <c r="G663" s="6"/>
      <c r="H663" s="6"/>
      <c r="I663" s="6"/>
      <c r="K663" s="6"/>
      <c r="L663" s="6"/>
      <c r="M663" s="6"/>
      <c r="N663" s="6"/>
    </row>
    <row r="664" spans="4:14" s="5" customFormat="1" x14ac:dyDescent="0.25">
      <c r="D664" s="6"/>
      <c r="F664" s="6"/>
      <c r="G664" s="6"/>
      <c r="H664" s="6"/>
      <c r="I664" s="6"/>
      <c r="K664" s="6"/>
      <c r="L664" s="6"/>
      <c r="M664" s="6"/>
      <c r="N664" s="6"/>
    </row>
    <row r="665" spans="4:14" s="5" customFormat="1" x14ac:dyDescent="0.25">
      <c r="D665" s="6"/>
      <c r="F665" s="6"/>
      <c r="G665" s="6"/>
      <c r="H665" s="6"/>
      <c r="I665" s="6"/>
      <c r="K665" s="6"/>
      <c r="L665" s="6"/>
      <c r="M665" s="6"/>
      <c r="N665" s="6"/>
    </row>
    <row r="666" spans="4:14" s="5" customFormat="1" x14ac:dyDescent="0.25">
      <c r="D666" s="6"/>
      <c r="F666" s="6"/>
      <c r="G666" s="6"/>
      <c r="H666" s="6"/>
      <c r="I666" s="6"/>
      <c r="K666" s="6"/>
      <c r="L666" s="6"/>
      <c r="M666" s="6"/>
      <c r="N666" s="6"/>
    </row>
    <row r="667" spans="4:14" s="5" customFormat="1" x14ac:dyDescent="0.25">
      <c r="D667" s="6"/>
      <c r="F667" s="6"/>
      <c r="G667" s="6"/>
      <c r="H667" s="6"/>
      <c r="I667" s="6"/>
      <c r="K667" s="6"/>
      <c r="L667" s="6"/>
      <c r="M667" s="6"/>
      <c r="N667" s="6"/>
    </row>
    <row r="668" spans="4:14" s="5" customFormat="1" x14ac:dyDescent="0.25">
      <c r="D668" s="6"/>
      <c r="F668" s="6"/>
      <c r="G668" s="6"/>
      <c r="H668" s="6"/>
      <c r="I668" s="6"/>
      <c r="K668" s="6"/>
      <c r="L668" s="6"/>
      <c r="M668" s="6"/>
      <c r="N668" s="6"/>
    </row>
    <row r="669" spans="4:14" s="5" customFormat="1" x14ac:dyDescent="0.25">
      <c r="D669" s="6"/>
      <c r="F669" s="6"/>
      <c r="G669" s="6"/>
      <c r="H669" s="6"/>
      <c r="I669" s="6"/>
      <c r="K669" s="6"/>
      <c r="L669" s="6"/>
      <c r="M669" s="6"/>
      <c r="N669" s="6"/>
    </row>
    <row r="670" spans="4:14" s="5" customFormat="1" x14ac:dyDescent="0.25">
      <c r="D670" s="6"/>
      <c r="F670" s="6"/>
      <c r="G670" s="6"/>
      <c r="H670" s="6"/>
      <c r="I670" s="6"/>
      <c r="K670" s="6"/>
      <c r="L670" s="6"/>
      <c r="M670" s="6"/>
      <c r="N670" s="6"/>
    </row>
    <row r="671" spans="4:14" s="5" customFormat="1" x14ac:dyDescent="0.25">
      <c r="D671" s="6"/>
      <c r="F671" s="6"/>
      <c r="G671" s="6"/>
      <c r="H671" s="6"/>
      <c r="I671" s="6"/>
      <c r="K671" s="6"/>
      <c r="L671" s="6"/>
      <c r="M671" s="6"/>
      <c r="N671" s="6"/>
    </row>
    <row r="672" spans="4:14" s="5" customFormat="1" x14ac:dyDescent="0.25">
      <c r="D672" s="6"/>
      <c r="F672" s="6"/>
      <c r="G672" s="6"/>
      <c r="H672" s="6"/>
      <c r="I672" s="6"/>
      <c r="K672" s="6"/>
      <c r="L672" s="6"/>
      <c r="M672" s="6"/>
      <c r="N672" s="6"/>
    </row>
    <row r="673" spans="4:14" s="5" customFormat="1" x14ac:dyDescent="0.25">
      <c r="D673" s="6"/>
      <c r="F673" s="6"/>
      <c r="G673" s="6"/>
      <c r="H673" s="6"/>
      <c r="I673" s="6"/>
      <c r="K673" s="6"/>
      <c r="L673" s="6"/>
      <c r="M673" s="6"/>
      <c r="N673" s="6"/>
    </row>
    <row r="674" spans="4:14" s="5" customFormat="1" x14ac:dyDescent="0.25">
      <c r="D674" s="6"/>
      <c r="F674" s="6"/>
      <c r="G674" s="6"/>
      <c r="H674" s="6"/>
      <c r="I674" s="6"/>
      <c r="K674" s="6"/>
      <c r="L674" s="6"/>
      <c r="M674" s="6"/>
      <c r="N674" s="6"/>
    </row>
    <row r="675" spans="4:14" s="5" customFormat="1" x14ac:dyDescent="0.25">
      <c r="D675" s="6"/>
      <c r="F675" s="6"/>
      <c r="G675" s="6"/>
      <c r="H675" s="6"/>
      <c r="I675" s="6"/>
      <c r="K675" s="6"/>
      <c r="L675" s="6"/>
      <c r="M675" s="6"/>
      <c r="N675" s="6"/>
    </row>
    <row r="676" spans="4:14" s="5" customFormat="1" x14ac:dyDescent="0.25">
      <c r="D676" s="6"/>
      <c r="F676" s="6"/>
      <c r="G676" s="6"/>
      <c r="H676" s="6"/>
      <c r="I676" s="6"/>
      <c r="K676" s="6"/>
      <c r="L676" s="6"/>
      <c r="M676" s="6"/>
      <c r="N676" s="6"/>
    </row>
    <row r="677" spans="4:14" s="5" customFormat="1" x14ac:dyDescent="0.25">
      <c r="D677" s="6"/>
      <c r="F677" s="6"/>
      <c r="G677" s="6"/>
      <c r="H677" s="6"/>
      <c r="I677" s="6"/>
      <c r="K677" s="6"/>
      <c r="L677" s="6"/>
      <c r="M677" s="6"/>
      <c r="N677" s="6"/>
    </row>
    <row r="678" spans="4:14" s="5" customFormat="1" x14ac:dyDescent="0.25">
      <c r="D678" s="6"/>
      <c r="F678" s="6"/>
      <c r="G678" s="6"/>
      <c r="H678" s="6"/>
      <c r="I678" s="6"/>
      <c r="K678" s="6"/>
      <c r="L678" s="6"/>
      <c r="M678" s="6"/>
      <c r="N678" s="6"/>
    </row>
    <row r="679" spans="4:14" s="5" customFormat="1" x14ac:dyDescent="0.25">
      <c r="D679" s="6"/>
      <c r="F679" s="6"/>
      <c r="G679" s="6"/>
      <c r="H679" s="6"/>
      <c r="I679" s="6"/>
      <c r="K679" s="6"/>
      <c r="L679" s="6"/>
      <c r="M679" s="6"/>
      <c r="N679" s="6"/>
    </row>
    <row r="680" spans="4:14" s="5" customFormat="1" x14ac:dyDescent="0.25">
      <c r="D680" s="6"/>
      <c r="F680" s="6"/>
      <c r="G680" s="6"/>
      <c r="H680" s="6"/>
      <c r="I680" s="6"/>
      <c r="K680" s="6"/>
      <c r="L680" s="6"/>
      <c r="M680" s="6"/>
      <c r="N680" s="6"/>
    </row>
    <row r="681" spans="4:14" s="5" customFormat="1" x14ac:dyDescent="0.25">
      <c r="D681" s="6"/>
      <c r="F681" s="6"/>
      <c r="G681" s="6"/>
      <c r="H681" s="6"/>
      <c r="I681" s="6"/>
      <c r="K681" s="6"/>
      <c r="L681" s="6"/>
      <c r="M681" s="6"/>
      <c r="N681" s="6"/>
    </row>
    <row r="682" spans="4:14" s="5" customFormat="1" x14ac:dyDescent="0.25">
      <c r="D682" s="6"/>
      <c r="F682" s="6"/>
      <c r="G682" s="6"/>
      <c r="H682" s="6"/>
      <c r="I682" s="6"/>
      <c r="K682" s="6"/>
      <c r="L682" s="6"/>
      <c r="M682" s="6"/>
      <c r="N682" s="6"/>
    </row>
    <row r="683" spans="4:14" s="5" customFormat="1" x14ac:dyDescent="0.25">
      <c r="D683" s="6"/>
      <c r="F683" s="6"/>
      <c r="G683" s="6"/>
      <c r="H683" s="6"/>
      <c r="I683" s="6"/>
      <c r="K683" s="6"/>
      <c r="L683" s="6"/>
      <c r="M683" s="6"/>
      <c r="N683" s="6"/>
    </row>
    <row r="684" spans="4:14" s="5" customFormat="1" x14ac:dyDescent="0.25">
      <c r="D684" s="6"/>
      <c r="F684" s="6"/>
      <c r="G684" s="6"/>
      <c r="H684" s="6"/>
      <c r="I684" s="6"/>
      <c r="K684" s="6"/>
      <c r="L684" s="6"/>
      <c r="M684" s="6"/>
      <c r="N684" s="6"/>
    </row>
    <row r="685" spans="4:14" s="5" customFormat="1" x14ac:dyDescent="0.25">
      <c r="D685" s="6"/>
      <c r="F685" s="6"/>
      <c r="G685" s="6"/>
      <c r="H685" s="6"/>
      <c r="I685" s="6"/>
      <c r="K685" s="6"/>
      <c r="L685" s="6"/>
      <c r="M685" s="6"/>
      <c r="N685" s="6"/>
    </row>
    <row r="686" spans="4:14" s="5" customFormat="1" x14ac:dyDescent="0.25">
      <c r="D686" s="6"/>
      <c r="F686" s="6"/>
      <c r="G686" s="6"/>
      <c r="H686" s="6"/>
      <c r="I686" s="6"/>
      <c r="K686" s="6"/>
      <c r="L686" s="6"/>
      <c r="M686" s="6"/>
      <c r="N686" s="6"/>
    </row>
    <row r="687" spans="4:14" s="5" customFormat="1" x14ac:dyDescent="0.25">
      <c r="D687" s="6"/>
      <c r="F687" s="6"/>
      <c r="G687" s="6"/>
      <c r="H687" s="6"/>
      <c r="I687" s="6"/>
      <c r="K687" s="6"/>
      <c r="L687" s="6"/>
      <c r="M687" s="6"/>
      <c r="N687" s="6"/>
    </row>
    <row r="688" spans="4:14" s="5" customFormat="1" x14ac:dyDescent="0.25">
      <c r="D688" s="6"/>
      <c r="F688" s="6"/>
      <c r="G688" s="6"/>
      <c r="H688" s="6"/>
      <c r="I688" s="6"/>
      <c r="K688" s="6"/>
      <c r="L688" s="6"/>
      <c r="M688" s="6"/>
      <c r="N688" s="6"/>
    </row>
    <row r="689" spans="4:14" s="5" customFormat="1" x14ac:dyDescent="0.25">
      <c r="D689" s="6"/>
      <c r="F689" s="6"/>
      <c r="G689" s="6"/>
      <c r="H689" s="6"/>
      <c r="I689" s="6"/>
      <c r="K689" s="6"/>
      <c r="L689" s="6"/>
      <c r="M689" s="6"/>
      <c r="N689" s="6"/>
    </row>
    <row r="690" spans="4:14" s="5" customFormat="1" x14ac:dyDescent="0.25">
      <c r="D690" s="6"/>
      <c r="F690" s="6"/>
      <c r="G690" s="6"/>
      <c r="H690" s="6"/>
      <c r="I690" s="6"/>
      <c r="K690" s="6"/>
      <c r="L690" s="6"/>
      <c r="M690" s="6"/>
      <c r="N690" s="6"/>
    </row>
    <row r="691" spans="4:14" s="5" customFormat="1" x14ac:dyDescent="0.25">
      <c r="D691" s="6"/>
      <c r="F691" s="6"/>
      <c r="G691" s="6"/>
      <c r="H691" s="6"/>
      <c r="I691" s="6"/>
      <c r="K691" s="6"/>
      <c r="L691" s="6"/>
      <c r="M691" s="6"/>
      <c r="N691" s="6"/>
    </row>
    <row r="692" spans="4:14" s="5" customFormat="1" x14ac:dyDescent="0.25">
      <c r="D692" s="6"/>
      <c r="F692" s="6"/>
      <c r="G692" s="6"/>
      <c r="H692" s="6"/>
      <c r="I692" s="6"/>
      <c r="K692" s="6"/>
      <c r="L692" s="6"/>
      <c r="M692" s="6"/>
      <c r="N692" s="6"/>
    </row>
    <row r="693" spans="4:14" s="5" customFormat="1" x14ac:dyDescent="0.25">
      <c r="D693" s="6"/>
      <c r="F693" s="6"/>
      <c r="G693" s="6"/>
      <c r="H693" s="6"/>
      <c r="I693" s="6"/>
      <c r="K693" s="6"/>
      <c r="L693" s="6"/>
      <c r="M693" s="6"/>
      <c r="N693" s="6"/>
    </row>
    <row r="694" spans="4:14" s="5" customFormat="1" x14ac:dyDescent="0.25">
      <c r="D694" s="6"/>
      <c r="F694" s="6"/>
      <c r="G694" s="6"/>
      <c r="H694" s="6"/>
      <c r="I694" s="6"/>
      <c r="K694" s="6"/>
      <c r="L694" s="6"/>
      <c r="M694" s="6"/>
      <c r="N694" s="6"/>
    </row>
    <row r="695" spans="4:14" s="5" customFormat="1" x14ac:dyDescent="0.25">
      <c r="D695" s="6"/>
      <c r="F695" s="6"/>
      <c r="G695" s="6"/>
      <c r="H695" s="6"/>
      <c r="I695" s="6"/>
      <c r="K695" s="6"/>
      <c r="L695" s="6"/>
      <c r="M695" s="6"/>
      <c r="N695" s="6"/>
    </row>
    <row r="696" spans="4:14" s="5" customFormat="1" x14ac:dyDescent="0.25">
      <c r="D696" s="6"/>
      <c r="F696" s="6"/>
      <c r="G696" s="6"/>
      <c r="H696" s="6"/>
      <c r="I696" s="6"/>
      <c r="K696" s="6"/>
      <c r="L696" s="6"/>
      <c r="M696" s="6"/>
      <c r="N696" s="6"/>
    </row>
    <row r="697" spans="4:14" s="5" customFormat="1" x14ac:dyDescent="0.25">
      <c r="D697" s="6"/>
      <c r="F697" s="6"/>
      <c r="G697" s="6"/>
      <c r="H697" s="6"/>
      <c r="I697" s="6"/>
      <c r="K697" s="6"/>
      <c r="L697" s="6"/>
      <c r="M697" s="6"/>
      <c r="N697" s="6"/>
    </row>
    <row r="698" spans="4:14" s="5" customFormat="1" x14ac:dyDescent="0.25">
      <c r="D698" s="6"/>
      <c r="F698" s="6"/>
      <c r="G698" s="6"/>
      <c r="H698" s="6"/>
      <c r="I698" s="6"/>
      <c r="K698" s="6"/>
      <c r="L698" s="6"/>
      <c r="M698" s="6"/>
      <c r="N698" s="6"/>
    </row>
    <row r="699" spans="4:14" s="5" customFormat="1" x14ac:dyDescent="0.25">
      <c r="D699" s="6"/>
      <c r="F699" s="6"/>
      <c r="G699" s="6"/>
      <c r="H699" s="6"/>
      <c r="I699" s="6"/>
      <c r="K699" s="6"/>
      <c r="L699" s="6"/>
      <c r="M699" s="6"/>
      <c r="N699" s="6"/>
    </row>
    <row r="700" spans="4:14" s="5" customFormat="1" x14ac:dyDescent="0.25">
      <c r="D700" s="6"/>
      <c r="F700" s="6"/>
      <c r="G700" s="6"/>
      <c r="H700" s="6"/>
      <c r="I700" s="6"/>
      <c r="K700" s="6"/>
      <c r="L700" s="6"/>
      <c r="M700" s="6"/>
      <c r="N700" s="6"/>
    </row>
    <row r="701" spans="4:14" s="5" customFormat="1" x14ac:dyDescent="0.25">
      <c r="D701" s="6"/>
      <c r="F701" s="6"/>
      <c r="G701" s="6"/>
      <c r="H701" s="6"/>
      <c r="I701" s="6"/>
      <c r="K701" s="6"/>
      <c r="L701" s="6"/>
      <c r="M701" s="6"/>
      <c r="N701" s="6"/>
    </row>
    <row r="702" spans="4:14" s="5" customFormat="1" x14ac:dyDescent="0.25">
      <c r="D702" s="6"/>
      <c r="F702" s="6"/>
      <c r="G702" s="6"/>
      <c r="H702" s="6"/>
      <c r="I702" s="6"/>
      <c r="K702" s="6"/>
      <c r="L702" s="6"/>
      <c r="M702" s="6"/>
      <c r="N702" s="6"/>
    </row>
    <row r="703" spans="4:14" s="5" customFormat="1" x14ac:dyDescent="0.25">
      <c r="D703" s="6"/>
      <c r="F703" s="6"/>
      <c r="G703" s="6"/>
      <c r="H703" s="6"/>
      <c r="I703" s="6"/>
      <c r="K703" s="6"/>
      <c r="L703" s="6"/>
      <c r="M703" s="6"/>
      <c r="N703" s="6"/>
    </row>
    <row r="704" spans="4:14" s="5" customFormat="1" x14ac:dyDescent="0.25">
      <c r="D704" s="6"/>
      <c r="F704" s="6"/>
      <c r="G704" s="6"/>
      <c r="H704" s="6"/>
      <c r="I704" s="6"/>
      <c r="K704" s="6"/>
      <c r="L704" s="6"/>
      <c r="M704" s="6"/>
      <c r="N704" s="6"/>
    </row>
    <row r="705" spans="4:14" s="5" customFormat="1" x14ac:dyDescent="0.25">
      <c r="D705" s="6"/>
      <c r="F705" s="6"/>
      <c r="G705" s="6"/>
      <c r="H705" s="6"/>
      <c r="I705" s="6"/>
      <c r="K705" s="6"/>
      <c r="L705" s="6"/>
      <c r="M705" s="6"/>
      <c r="N705" s="6"/>
    </row>
    <row r="706" spans="4:14" s="5" customFormat="1" x14ac:dyDescent="0.25">
      <c r="D706" s="6"/>
      <c r="F706" s="6"/>
      <c r="G706" s="6"/>
      <c r="H706" s="6"/>
      <c r="I706" s="6"/>
      <c r="K706" s="6"/>
      <c r="L706" s="6"/>
      <c r="M706" s="6"/>
      <c r="N706" s="6"/>
    </row>
    <row r="707" spans="4:14" s="5" customFormat="1" x14ac:dyDescent="0.25">
      <c r="D707" s="6"/>
      <c r="F707" s="6"/>
      <c r="G707" s="6"/>
      <c r="H707" s="6"/>
      <c r="I707" s="6"/>
      <c r="K707" s="6"/>
      <c r="L707" s="6"/>
      <c r="M707" s="6"/>
      <c r="N707" s="6"/>
    </row>
    <row r="708" spans="4:14" s="5" customFormat="1" x14ac:dyDescent="0.25">
      <c r="D708" s="6"/>
      <c r="F708" s="6"/>
      <c r="G708" s="6"/>
      <c r="H708" s="6"/>
      <c r="I708" s="6"/>
      <c r="K708" s="6"/>
      <c r="L708" s="6"/>
      <c r="M708" s="6"/>
      <c r="N708" s="6"/>
    </row>
    <row r="709" spans="4:14" s="5" customFormat="1" x14ac:dyDescent="0.25">
      <c r="D709" s="6"/>
      <c r="F709" s="6"/>
      <c r="G709" s="6"/>
      <c r="H709" s="6"/>
      <c r="I709" s="6"/>
      <c r="K709" s="6"/>
      <c r="L709" s="6"/>
      <c r="M709" s="6"/>
      <c r="N709" s="6"/>
    </row>
    <row r="710" spans="4:14" s="5" customFormat="1" x14ac:dyDescent="0.25">
      <c r="D710" s="6"/>
      <c r="F710" s="6"/>
      <c r="G710" s="6"/>
      <c r="H710" s="6"/>
      <c r="I710" s="6"/>
      <c r="K710" s="6"/>
      <c r="L710" s="6"/>
      <c r="M710" s="6"/>
      <c r="N710" s="6"/>
    </row>
    <row r="711" spans="4:14" s="5" customFormat="1" x14ac:dyDescent="0.25">
      <c r="D711" s="6"/>
      <c r="F711" s="6"/>
      <c r="G711" s="6"/>
      <c r="H711" s="6"/>
      <c r="I711" s="6"/>
      <c r="K711" s="6"/>
      <c r="L711" s="6"/>
      <c r="M711" s="6"/>
      <c r="N711" s="6"/>
    </row>
    <row r="712" spans="4:14" s="5" customFormat="1" x14ac:dyDescent="0.25">
      <c r="D712" s="6"/>
      <c r="F712" s="6"/>
      <c r="G712" s="6"/>
      <c r="H712" s="6"/>
      <c r="I712" s="6"/>
      <c r="K712" s="6"/>
      <c r="L712" s="6"/>
      <c r="M712" s="6"/>
      <c r="N712" s="6"/>
    </row>
    <row r="713" spans="4:14" s="5" customFormat="1" x14ac:dyDescent="0.25">
      <c r="D713" s="6"/>
      <c r="F713" s="6"/>
      <c r="G713" s="6"/>
      <c r="H713" s="6"/>
      <c r="I713" s="6"/>
      <c r="K713" s="6"/>
      <c r="L713" s="6"/>
      <c r="M713" s="6"/>
      <c r="N713" s="6"/>
    </row>
    <row r="714" spans="4:14" s="5" customFormat="1" x14ac:dyDescent="0.25">
      <c r="D714" s="6"/>
      <c r="F714" s="6"/>
      <c r="G714" s="6"/>
      <c r="H714" s="6"/>
      <c r="I714" s="6"/>
      <c r="K714" s="6"/>
      <c r="L714" s="6"/>
      <c r="M714" s="6"/>
      <c r="N714" s="6"/>
    </row>
    <row r="715" spans="4:14" s="5" customFormat="1" x14ac:dyDescent="0.25">
      <c r="D715" s="6"/>
      <c r="F715" s="6"/>
      <c r="G715" s="6"/>
      <c r="H715" s="6"/>
      <c r="I715" s="6"/>
      <c r="K715" s="6"/>
      <c r="L715" s="6"/>
      <c r="M715" s="6"/>
      <c r="N715" s="6"/>
    </row>
    <row r="716" spans="4:14" s="5" customFormat="1" x14ac:dyDescent="0.25">
      <c r="D716" s="6"/>
      <c r="F716" s="6"/>
      <c r="G716" s="6"/>
      <c r="H716" s="6"/>
      <c r="I716" s="6"/>
      <c r="K716" s="6"/>
      <c r="L716" s="6"/>
      <c r="M716" s="6"/>
      <c r="N716" s="6"/>
    </row>
    <row r="717" spans="4:14" s="5" customFormat="1" x14ac:dyDescent="0.25">
      <c r="D717" s="6"/>
      <c r="F717" s="6"/>
      <c r="G717" s="6"/>
      <c r="H717" s="6"/>
      <c r="I717" s="6"/>
      <c r="K717" s="6"/>
      <c r="L717" s="6"/>
      <c r="M717" s="6"/>
      <c r="N717" s="6"/>
    </row>
    <row r="718" spans="4:14" s="5" customFormat="1" x14ac:dyDescent="0.25">
      <c r="D718" s="6"/>
      <c r="F718" s="6"/>
      <c r="G718" s="6"/>
      <c r="H718" s="6"/>
      <c r="I718" s="6"/>
      <c r="K718" s="6"/>
      <c r="L718" s="6"/>
      <c r="M718" s="6"/>
      <c r="N718" s="6"/>
    </row>
    <row r="719" spans="4:14" s="5" customFormat="1" x14ac:dyDescent="0.25">
      <c r="D719" s="6"/>
      <c r="F719" s="6"/>
      <c r="G719" s="6"/>
      <c r="H719" s="6"/>
      <c r="I719" s="6"/>
      <c r="K719" s="6"/>
      <c r="L719" s="6"/>
      <c r="M719" s="6"/>
      <c r="N719" s="6"/>
    </row>
    <row r="720" spans="4:14" s="5" customFormat="1" x14ac:dyDescent="0.25">
      <c r="D720" s="6"/>
      <c r="F720" s="6"/>
      <c r="G720" s="6"/>
      <c r="H720" s="6"/>
      <c r="I720" s="6"/>
      <c r="K720" s="6"/>
      <c r="L720" s="6"/>
      <c r="M720" s="6"/>
      <c r="N720" s="6"/>
    </row>
    <row r="721" spans="4:14" s="5" customFormat="1" x14ac:dyDescent="0.25">
      <c r="D721" s="6"/>
      <c r="F721" s="6"/>
      <c r="G721" s="6"/>
      <c r="H721" s="6"/>
      <c r="I721" s="6"/>
      <c r="K721" s="6"/>
      <c r="L721" s="6"/>
      <c r="M721" s="6"/>
      <c r="N721" s="6"/>
    </row>
    <row r="722" spans="4:14" s="5" customFormat="1" x14ac:dyDescent="0.25">
      <c r="D722" s="6"/>
      <c r="F722" s="6"/>
      <c r="G722" s="6"/>
      <c r="H722" s="6"/>
      <c r="I722" s="6"/>
      <c r="K722" s="6"/>
      <c r="L722" s="6"/>
      <c r="M722" s="6"/>
      <c r="N722" s="6"/>
    </row>
    <row r="723" spans="4:14" s="5" customFormat="1" x14ac:dyDescent="0.25">
      <c r="D723" s="6"/>
      <c r="F723" s="6"/>
      <c r="G723" s="6"/>
      <c r="H723" s="6"/>
      <c r="I723" s="6"/>
      <c r="K723" s="6"/>
      <c r="L723" s="6"/>
      <c r="M723" s="6"/>
      <c r="N723" s="6"/>
    </row>
    <row r="724" spans="4:14" s="5" customFormat="1" x14ac:dyDescent="0.25">
      <c r="D724" s="6"/>
      <c r="F724" s="6"/>
      <c r="G724" s="6"/>
      <c r="H724" s="6"/>
      <c r="I724" s="6"/>
      <c r="K724" s="6"/>
      <c r="L724" s="6"/>
      <c r="M724" s="6"/>
      <c r="N724" s="6"/>
    </row>
    <row r="725" spans="4:14" s="5" customFormat="1" x14ac:dyDescent="0.25">
      <c r="D725" s="6"/>
      <c r="F725" s="6"/>
      <c r="G725" s="6"/>
      <c r="H725" s="6"/>
      <c r="I725" s="6"/>
      <c r="K725" s="6"/>
      <c r="L725" s="6"/>
      <c r="M725" s="6"/>
      <c r="N725" s="6"/>
    </row>
    <row r="726" spans="4:14" s="5" customFormat="1" x14ac:dyDescent="0.25">
      <c r="D726" s="6"/>
      <c r="F726" s="6"/>
      <c r="G726" s="6"/>
      <c r="H726" s="6"/>
      <c r="I726" s="6"/>
      <c r="K726" s="6"/>
      <c r="L726" s="6"/>
      <c r="M726" s="6"/>
      <c r="N726" s="6"/>
    </row>
    <row r="727" spans="4:14" s="5" customFormat="1" x14ac:dyDescent="0.25">
      <c r="D727" s="6"/>
      <c r="F727" s="6"/>
      <c r="G727" s="6"/>
      <c r="H727" s="6"/>
      <c r="I727" s="6"/>
      <c r="K727" s="6"/>
      <c r="L727" s="6"/>
      <c r="M727" s="6"/>
      <c r="N727" s="6"/>
    </row>
    <row r="728" spans="4:14" s="5" customFormat="1" x14ac:dyDescent="0.25">
      <c r="D728" s="6"/>
      <c r="F728" s="6"/>
      <c r="G728" s="6"/>
      <c r="H728" s="6"/>
      <c r="I728" s="6"/>
      <c r="K728" s="6"/>
      <c r="L728" s="6"/>
      <c r="M728" s="6"/>
      <c r="N728" s="6"/>
    </row>
    <row r="729" spans="4:14" s="5" customFormat="1" x14ac:dyDescent="0.25">
      <c r="D729" s="6"/>
      <c r="F729" s="6"/>
      <c r="G729" s="6"/>
      <c r="H729" s="6"/>
      <c r="I729" s="6"/>
      <c r="K729" s="6"/>
      <c r="L729" s="6"/>
      <c r="M729" s="6"/>
      <c r="N729" s="6"/>
    </row>
    <row r="730" spans="4:14" s="5" customFormat="1" x14ac:dyDescent="0.25">
      <c r="D730" s="6"/>
      <c r="F730" s="6"/>
      <c r="G730" s="6"/>
      <c r="H730" s="6"/>
      <c r="I730" s="6"/>
      <c r="K730" s="6"/>
      <c r="L730" s="6"/>
      <c r="M730" s="6"/>
      <c r="N730" s="6"/>
    </row>
  </sheetData>
  <autoFilter ref="A11:I310"/>
  <printOptions horizontalCentered="1"/>
  <pageMargins left="0.19685039370078741" right="0.19685039370078741" top="0.78740157480314965" bottom="0.39370078740157483" header="0" footer="0"/>
  <pageSetup paperSize="9" scale="42" fitToHeight="0" orientation="portrait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Поиск</vt:lpstr>
      <vt:lpstr>анализ</vt:lpstr>
      <vt:lpstr>анализ!Область_печати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 Тимощук</dc:creator>
  <cp:lastModifiedBy>Ярослав Тимощук</cp:lastModifiedBy>
  <dcterms:created xsi:type="dcterms:W3CDTF">2017-03-23T12:59:06Z</dcterms:created>
  <dcterms:modified xsi:type="dcterms:W3CDTF">2017-03-23T13:31:58Z</dcterms:modified>
</cp:coreProperties>
</file>