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  <pivotCaches>
    <pivotCache cacheId="4" r:id="rId4"/>
  </pivotCaches>
</workbook>
</file>

<file path=xl/calcChain.xml><?xml version="1.0" encoding="utf-8"?>
<calcChain xmlns="http://schemas.openxmlformats.org/spreadsheetml/2006/main">
  <c r="M2" i="1" l="1"/>
  <c r="G6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L15" i="1" l="1"/>
  <c r="G8" i="1"/>
  <c r="H8" i="1" s="1"/>
  <c r="G7" i="1"/>
  <c r="H7" i="1" s="1"/>
  <c r="H6" i="1"/>
  <c r="I15" i="1"/>
  <c r="G15" i="1"/>
  <c r="H15" i="1" s="1"/>
  <c r="L14" i="1"/>
  <c r="I14" i="1"/>
  <c r="H14" i="1"/>
  <c r="G14" i="1"/>
  <c r="L13" i="1"/>
  <c r="I13" i="1"/>
  <c r="G13" i="1"/>
  <c r="H13" i="1" s="1"/>
  <c r="L12" i="1"/>
  <c r="I12" i="1"/>
  <c r="H12" i="1"/>
  <c r="G12" i="1"/>
  <c r="L11" i="1"/>
  <c r="I11" i="1"/>
  <c r="G11" i="1"/>
  <c r="H11" i="1" s="1"/>
  <c r="L10" i="1"/>
  <c r="I10" i="1"/>
  <c r="G10" i="1"/>
  <c r="H10" i="1" s="1"/>
  <c r="L9" i="1"/>
  <c r="I9" i="1"/>
  <c r="G9" i="1"/>
  <c r="H9" i="1" s="1"/>
  <c r="L8" i="1"/>
  <c r="I8" i="1"/>
  <c r="L7" i="1"/>
  <c r="I7" i="1"/>
  <c r="L6" i="1"/>
  <c r="I6" i="1"/>
  <c r="L5" i="1"/>
  <c r="I5" i="1"/>
  <c r="G5" i="1"/>
  <c r="H5" i="1" s="1"/>
  <c r="L4" i="1"/>
  <c r="I4" i="1"/>
  <c r="G4" i="1"/>
  <c r="H4" i="1" s="1"/>
  <c r="J4" i="1" s="1"/>
  <c r="L3" i="1"/>
  <c r="I3" i="1"/>
  <c r="G3" i="1"/>
  <c r="H3" i="1" s="1"/>
  <c r="J3" i="1" s="1"/>
  <c r="L2" i="1"/>
  <c r="I2" i="1"/>
  <c r="G2" i="1"/>
  <c r="H2" i="1" s="1"/>
  <c r="J6" i="1" l="1"/>
  <c r="J11" i="1"/>
  <c r="J13" i="1"/>
  <c r="J15" i="1"/>
  <c r="J7" i="1"/>
  <c r="J12" i="1"/>
  <c r="J14" i="1"/>
  <c r="J8" i="1"/>
  <c r="J10" i="1"/>
  <c r="J9" i="1"/>
  <c r="J5" i="1"/>
  <c r="J2" i="1"/>
</calcChain>
</file>

<file path=xl/sharedStrings.xml><?xml version="1.0" encoding="utf-8"?>
<sst xmlns="http://schemas.openxmlformats.org/spreadsheetml/2006/main" count="83" uniqueCount="46">
  <si>
    <t>наименование</t>
  </si>
  <si>
    <t>цвет</t>
  </si>
  <si>
    <t>размер</t>
  </si>
  <si>
    <t>шт</t>
  </si>
  <si>
    <t>цена</t>
  </si>
  <si>
    <t>% за большой размер</t>
  </si>
  <si>
    <t>сумма</t>
  </si>
  <si>
    <t>орг</t>
  </si>
  <si>
    <t>с орг %</t>
  </si>
  <si>
    <t>тр</t>
  </si>
  <si>
    <t>ЦРЗ</t>
  </si>
  <si>
    <t>ИТОГО</t>
  </si>
  <si>
    <t>Поло мужское</t>
  </si>
  <si>
    <t>желтый</t>
  </si>
  <si>
    <t>M</t>
  </si>
  <si>
    <t>Футболка женская</t>
  </si>
  <si>
    <t>белый</t>
  </si>
  <si>
    <t>S</t>
  </si>
  <si>
    <t>3XL</t>
  </si>
  <si>
    <t>4XL</t>
  </si>
  <si>
    <t>5XL</t>
  </si>
  <si>
    <t>Футболка мужская</t>
  </si>
  <si>
    <t>оранжевый</t>
  </si>
  <si>
    <t>красный</t>
  </si>
  <si>
    <t>бежевый</t>
  </si>
  <si>
    <t>XL</t>
  </si>
  <si>
    <t>коралловый</t>
  </si>
  <si>
    <t>Поло женское</t>
  </si>
  <si>
    <t>XXL</t>
  </si>
  <si>
    <t>темно-синий</t>
  </si>
  <si>
    <t>Лена31</t>
  </si>
  <si>
    <t>синий</t>
  </si>
  <si>
    <t>L</t>
  </si>
  <si>
    <t>голубой</t>
  </si>
  <si>
    <t>черный</t>
  </si>
  <si>
    <t>заказчик</t>
  </si>
  <si>
    <t>Оля</t>
  </si>
  <si>
    <t>Петя</t>
  </si>
  <si>
    <t>Вова</t>
  </si>
  <si>
    <t>Ира</t>
  </si>
  <si>
    <t>Женя</t>
  </si>
  <si>
    <t>Антон</t>
  </si>
  <si>
    <t>Названия строк</t>
  </si>
  <si>
    <t>Общий итог</t>
  </si>
  <si>
    <t>Сумма по полю Сум J и L</t>
  </si>
  <si>
    <t>Сумма по полю Сум J L и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</si>
</sst>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1" fillId="0" borderId="6" xfId="0" applyFont="1" applyFill="1" applyBorder="1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6">
    <dxf>
      <alignment wrapText="1" readingOrder="0"/>
    </dxf>
    <dxf>
      <alignment vertical="top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20.018248379631" createdVersion="4" refreshedVersion="4" minRefreshableVersion="3" recordCount="14">
  <cacheSource type="worksheet">
    <worksheetSource ref="A1:L15" sheet="Лист1"/>
  </cacheSource>
  <cacheFields count="14">
    <cacheField name="заказчик" numFmtId="0">
      <sharedItems count="7">
        <s v="Оля"/>
        <s v="Петя"/>
        <s v="Вова"/>
        <s v="Ира"/>
        <s v="Женя"/>
        <s v="Лена31"/>
        <s v="Антон"/>
      </sharedItems>
    </cacheField>
    <cacheField name="наименование" numFmtId="0">
      <sharedItems/>
    </cacheField>
    <cacheField name="цвет" numFmtId="0">
      <sharedItems/>
    </cacheField>
    <cacheField name="размер" numFmtId="0">
      <sharedItems/>
    </cacheField>
    <cacheField name="шт" numFmtId="0">
      <sharedItems containsSemiMixedTypes="0" containsString="0" containsNumber="1" containsInteger="1" minValue="1" maxValue="1"/>
    </cacheField>
    <cacheField name="цена" numFmtId="0">
      <sharedItems containsSemiMixedTypes="0" containsString="0" containsNumber="1" containsInteger="1" minValue="180" maxValue="360"/>
    </cacheField>
    <cacheField name="% за большой размер" numFmtId="0">
      <sharedItems containsSemiMixedTypes="0" containsString="0" containsNumber="1" minValue="180" maxValue="360"/>
    </cacheField>
    <cacheField name="сумма" numFmtId="0">
      <sharedItems containsSemiMixedTypes="0" containsString="0" containsNumber="1" minValue="180" maxValue="360"/>
    </cacheField>
    <cacheField name="орг" numFmtId="0">
      <sharedItems containsSemiMixedTypes="0" containsString="0" containsNumber="1" containsInteger="1" minValue="17" maxValue="17"/>
    </cacheField>
    <cacheField name="с орг %" numFmtId="0">
      <sharedItems containsSemiMixedTypes="0" containsString="0" containsNumber="1" minValue="210.6" maxValue="421.2"/>
    </cacheField>
    <cacheField name="тр" numFmtId="0">
      <sharedItems containsSemiMixedTypes="0" containsString="0" containsNumber="1" containsInteger="1" minValue="20" maxValue="20"/>
    </cacheField>
    <cacheField name="ЦРЗ" numFmtId="0">
      <sharedItems containsMixedTypes="1" containsNumber="1" containsInteger="1" minValue="15" maxValue="15"/>
    </cacheField>
    <cacheField name="Сум J и L" numFmtId="0" formula="CEILING('с орг %'+ЦРЗ,5)" databaseField="0"/>
    <cacheField name="Сум J L и K" numFmtId="0" formula=" CEILING('с орг %'+ЦРЗ+тр,5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s v="Поло мужское"/>
    <s v="желтый"/>
    <s v="M"/>
    <n v="1"/>
    <n v="360"/>
    <n v="360"/>
    <n v="360"/>
    <n v="17"/>
    <n v="421.2"/>
    <n v="20"/>
    <n v="15"/>
  </r>
  <r>
    <x v="1"/>
    <s v="Футболка женская"/>
    <s v="белый"/>
    <s v="S"/>
    <n v="1"/>
    <n v="180"/>
    <n v="180"/>
    <n v="180"/>
    <n v="17"/>
    <n v="210.6"/>
    <n v="20"/>
    <s v=""/>
  </r>
  <r>
    <x v="1"/>
    <s v="Футболка женская"/>
    <s v="белый"/>
    <s v="M"/>
    <n v="1"/>
    <n v="180"/>
    <n v="180"/>
    <n v="180"/>
    <n v="17"/>
    <n v="210.6"/>
    <n v="20"/>
    <n v="15"/>
  </r>
  <r>
    <x v="2"/>
    <s v="Футболка мужская"/>
    <s v="оранжевый"/>
    <s v="S"/>
    <n v="1"/>
    <n v="180"/>
    <n v="180"/>
    <n v="180"/>
    <n v="17"/>
    <n v="210.6"/>
    <n v="20"/>
    <s v=""/>
  </r>
  <r>
    <x v="2"/>
    <s v="Футболка мужская"/>
    <s v="белый"/>
    <s v="3XL"/>
    <n v="1"/>
    <n v="180"/>
    <n v="198.00000000000003"/>
    <n v="198.00000000000003"/>
    <n v="17"/>
    <n v="231.66000000000003"/>
    <n v="20"/>
    <s v=""/>
  </r>
  <r>
    <x v="2"/>
    <s v="Футболка женская"/>
    <s v="красный"/>
    <s v="M"/>
    <n v="1"/>
    <n v="180"/>
    <n v="180"/>
    <n v="180"/>
    <n v="17"/>
    <n v="210.6"/>
    <n v="20"/>
    <s v=""/>
  </r>
  <r>
    <x v="2"/>
    <s v="Поло мужское"/>
    <s v="белый"/>
    <s v="S"/>
    <n v="1"/>
    <n v="360"/>
    <n v="360"/>
    <n v="360"/>
    <n v="17"/>
    <n v="421.2"/>
    <n v="20"/>
    <n v="15"/>
  </r>
  <r>
    <x v="3"/>
    <s v="Футболка женская"/>
    <s v="бежевый"/>
    <s v="XL"/>
    <n v="1"/>
    <n v="180"/>
    <n v="180"/>
    <n v="180"/>
    <n v="17"/>
    <n v="210.6"/>
    <n v="20"/>
    <n v="15"/>
  </r>
  <r>
    <x v="4"/>
    <s v="Футболка женская"/>
    <s v="коралловый"/>
    <s v="XL"/>
    <n v="1"/>
    <n v="180"/>
    <n v="180"/>
    <n v="180"/>
    <n v="17"/>
    <n v="210.6"/>
    <n v="20"/>
    <s v=""/>
  </r>
  <r>
    <x v="4"/>
    <s v="Поло женское"/>
    <s v="белый"/>
    <s v="XXL"/>
    <n v="1"/>
    <n v="360"/>
    <n v="360"/>
    <n v="360"/>
    <n v="17"/>
    <n v="421.2"/>
    <n v="20"/>
    <s v=""/>
  </r>
  <r>
    <x v="4"/>
    <s v="Поло женское"/>
    <s v="темно-синий"/>
    <s v="XXL"/>
    <n v="1"/>
    <n v="360"/>
    <n v="360"/>
    <n v="360"/>
    <n v="17"/>
    <n v="421.2"/>
    <n v="20"/>
    <n v="15"/>
  </r>
  <r>
    <x v="5"/>
    <s v="Футболка женская"/>
    <s v="синий"/>
    <s v="L"/>
    <n v="1"/>
    <n v="180"/>
    <n v="180"/>
    <n v="180"/>
    <n v="17"/>
    <n v="210.6"/>
    <n v="20"/>
    <s v=""/>
  </r>
  <r>
    <x v="5"/>
    <s v="Футболка мужская"/>
    <s v="голубой"/>
    <s v="M"/>
    <n v="1"/>
    <n v="180"/>
    <n v="180"/>
    <n v="180"/>
    <n v="17"/>
    <n v="210.6"/>
    <n v="20"/>
    <n v="15"/>
  </r>
  <r>
    <x v="6"/>
    <s v="Футболка женская"/>
    <s v="черный"/>
    <s v="S"/>
    <n v="1"/>
    <n v="180"/>
    <n v="180"/>
    <n v="180"/>
    <n v="17"/>
    <n v="210.6"/>
    <n v="20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O1:Q9" firstHeaderRow="0" firstDataRow="1" firstDataCol="1"/>
  <pivotFields count="14">
    <pivotField axis="axisRow" showAll="0">
      <items count="8">
        <item x="6"/>
        <item x="2"/>
        <item x="4"/>
        <item x="3"/>
        <item x="5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 J и L" fld="12" baseField="0" baseItem="0"/>
    <dataField name="Сумма по полю Сум J L и K" fld="13" baseField="0" baseItem="0"/>
  </dataFields>
  <formats count="6">
    <format dxfId="5">
      <pivotArea field="0" type="button" dataOnly="0" labelOnly="1" outline="0" axis="axisRow" fieldPosition="0"/>
    </format>
    <format dxfId="4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18"/>
  <sheetViews>
    <sheetView tabSelected="1" topLeftCell="F1" workbookViewId="0">
      <selection activeCell="P1" sqref="P1"/>
    </sheetView>
  </sheetViews>
  <sheetFormatPr defaultRowHeight="15" x14ac:dyDescent="0.25"/>
  <cols>
    <col min="1" max="1" width="8.85546875" customWidth="1"/>
    <col min="2" max="2" width="23" customWidth="1"/>
    <col min="15" max="15" width="17.28515625" bestFit="1" customWidth="1"/>
    <col min="16" max="16" width="10.140625" customWidth="1"/>
    <col min="17" max="17" width="10.7109375" customWidth="1"/>
  </cols>
  <sheetData>
    <row r="1" spans="1:27" ht="60" x14ac:dyDescent="0.25">
      <c r="A1" s="1" t="s">
        <v>35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4" t="s">
        <v>11</v>
      </c>
      <c r="O1" s="12" t="s">
        <v>42</v>
      </c>
      <c r="P1" s="13" t="s">
        <v>44</v>
      </c>
      <c r="Q1" s="13" t="s">
        <v>45</v>
      </c>
      <c r="S1" s="9"/>
      <c r="T1" s="9"/>
      <c r="U1" s="9"/>
      <c r="V1" s="9"/>
      <c r="W1" s="9"/>
    </row>
    <row r="2" spans="1:27" ht="15.75" x14ac:dyDescent="0.25">
      <c r="A2" s="5" t="s">
        <v>36</v>
      </c>
      <c r="B2" s="6" t="s">
        <v>12</v>
      </c>
      <c r="C2" s="6" t="s">
        <v>13</v>
      </c>
      <c r="D2" s="6" t="s">
        <v>14</v>
      </c>
      <c r="E2" s="6">
        <v>1</v>
      </c>
      <c r="F2" s="6">
        <v>360</v>
      </c>
      <c r="G2" s="6">
        <f>IF(D2=$Z$3,F2*1.1,IF(D2=$AA$250,F2*1.2,IF(D2=$AB$250,F2*1.3,F2)))</f>
        <v>360</v>
      </c>
      <c r="H2" s="6">
        <f t="shared" ref="H2:H15" si="0">G2*E2</f>
        <v>360</v>
      </c>
      <c r="I2" s="6">
        <f t="shared" ref="I2:I15" si="1">IF(ISERROR(MATCH(A2,$X$1:$X$6,0)),17,0)</f>
        <v>17</v>
      </c>
      <c r="J2" s="6">
        <f>H2/100*(I2+100)</f>
        <v>421.2</v>
      </c>
      <c r="K2" s="6">
        <v>20</v>
      </c>
      <c r="L2" s="6">
        <f t="shared" ref="L2:L15" si="2">IF(A2=A3,"",15)</f>
        <v>15</v>
      </c>
      <c r="M2" s="7">
        <f>IFERROR(CEILING(IF(A2=A3,"",SUMPRODUCT((A$2:A3=A2)*J$2:J3)+L2),5),"")</f>
        <v>440</v>
      </c>
      <c r="N2" s="8"/>
      <c r="O2" s="10" t="s">
        <v>41</v>
      </c>
      <c r="P2" s="11">
        <v>230</v>
      </c>
      <c r="Q2" s="11">
        <v>250</v>
      </c>
      <c r="S2" s="9"/>
      <c r="T2" s="9"/>
      <c r="U2" s="9"/>
      <c r="V2" s="9"/>
      <c r="W2" s="9"/>
      <c r="X2" s="8"/>
      <c r="Y2" s="8"/>
      <c r="Z2" s="8"/>
      <c r="AA2" s="8"/>
    </row>
    <row r="3" spans="1:27" ht="15.75" x14ac:dyDescent="0.25">
      <c r="A3" s="5" t="s">
        <v>37</v>
      </c>
      <c r="B3" s="6" t="s">
        <v>15</v>
      </c>
      <c r="C3" s="6" t="s">
        <v>16</v>
      </c>
      <c r="D3" s="6" t="s">
        <v>17</v>
      </c>
      <c r="E3" s="6">
        <v>1</v>
      </c>
      <c r="F3" s="6">
        <v>180</v>
      </c>
      <c r="G3" s="6">
        <f>IF(D3=$Z$3,F3*1.1,IF(D3=$AA$250,F3*1.2,IF(D3=$AB$250,F3*1.3,F3)))</f>
        <v>180</v>
      </c>
      <c r="H3" s="6">
        <f t="shared" si="0"/>
        <v>180</v>
      </c>
      <c r="I3" s="6">
        <f t="shared" si="1"/>
        <v>17</v>
      </c>
      <c r="J3" s="6">
        <f t="shared" ref="J3:J15" si="3">H3/100*(I3+100)</f>
        <v>210.6</v>
      </c>
      <c r="K3" s="6">
        <v>20</v>
      </c>
      <c r="L3" s="6" t="str">
        <f t="shared" si="2"/>
        <v/>
      </c>
      <c r="M3" s="7" t="str">
        <f>IFERROR(CEILING(IF(A3=A4,"",SUMPRODUCT((A$2:A4=A3)*J$2:J4)+L3),5),"")</f>
        <v/>
      </c>
      <c r="N3" s="8"/>
      <c r="O3" s="10" t="s">
        <v>38</v>
      </c>
      <c r="P3" s="11">
        <v>1090</v>
      </c>
      <c r="Q3" s="11">
        <v>1170</v>
      </c>
      <c r="S3" s="9"/>
      <c r="T3" s="9"/>
      <c r="U3" s="9"/>
      <c r="V3" s="9"/>
      <c r="W3" s="9"/>
      <c r="X3" s="8"/>
      <c r="Y3" s="8" t="s">
        <v>18</v>
      </c>
      <c r="Z3" s="8" t="s">
        <v>19</v>
      </c>
      <c r="AA3" s="8" t="s">
        <v>20</v>
      </c>
    </row>
    <row r="4" spans="1:27" ht="15.75" x14ac:dyDescent="0.25">
      <c r="A4" s="5" t="s">
        <v>37</v>
      </c>
      <c r="B4" s="6" t="s">
        <v>15</v>
      </c>
      <c r="C4" s="6" t="s">
        <v>16</v>
      </c>
      <c r="D4" s="6" t="s">
        <v>14</v>
      </c>
      <c r="E4" s="6">
        <v>1</v>
      </c>
      <c r="F4" s="6">
        <v>180</v>
      </c>
      <c r="G4" s="6">
        <f>IF(D4=$Z$3,F4*1.1,IF(D4=$AA$250,F4*1.2,IF(D4=$AB$250,F4*1.3,F4)))</f>
        <v>180</v>
      </c>
      <c r="H4" s="6">
        <f t="shared" si="0"/>
        <v>180</v>
      </c>
      <c r="I4" s="6">
        <f t="shared" si="1"/>
        <v>17</v>
      </c>
      <c r="J4" s="6">
        <f t="shared" si="3"/>
        <v>210.6</v>
      </c>
      <c r="K4" s="6">
        <v>20</v>
      </c>
      <c r="L4" s="6">
        <f t="shared" si="2"/>
        <v>15</v>
      </c>
      <c r="M4" s="7">
        <f>IFERROR(CEILING(IF(A4=A5,"",SUMPRODUCT((A$2:A5=A4)*J$2:J5)+L4),5),"")</f>
        <v>440</v>
      </c>
      <c r="N4" s="8"/>
      <c r="O4" s="10" t="s">
        <v>40</v>
      </c>
      <c r="P4" s="11">
        <v>1070</v>
      </c>
      <c r="Q4" s="11">
        <v>1130</v>
      </c>
      <c r="S4" s="9"/>
      <c r="T4" s="9"/>
      <c r="U4" s="9"/>
      <c r="V4" s="9"/>
      <c r="W4" s="9"/>
      <c r="X4" s="8"/>
      <c r="Y4" s="8"/>
      <c r="Z4" s="8"/>
      <c r="AA4" s="8"/>
    </row>
    <row r="5" spans="1:27" ht="15.75" x14ac:dyDescent="0.25">
      <c r="A5" s="5" t="s">
        <v>38</v>
      </c>
      <c r="B5" s="6" t="s">
        <v>21</v>
      </c>
      <c r="C5" s="6" t="s">
        <v>22</v>
      </c>
      <c r="D5" s="6" t="s">
        <v>17</v>
      </c>
      <c r="E5" s="6">
        <v>1</v>
      </c>
      <c r="F5" s="6">
        <v>180</v>
      </c>
      <c r="G5" s="6">
        <f>IF(D5=$Z$3,F5*1.1,IF(D5=$AA$250,F5*1.2,IF(D5=$AB$250,F5*1.3,F5)))</f>
        <v>180</v>
      </c>
      <c r="H5" s="6">
        <f t="shared" si="0"/>
        <v>180</v>
      </c>
      <c r="I5" s="6">
        <f t="shared" si="1"/>
        <v>17</v>
      </c>
      <c r="J5" s="6">
        <f t="shared" si="3"/>
        <v>210.6</v>
      </c>
      <c r="K5" s="6">
        <v>20</v>
      </c>
      <c r="L5" s="6" t="str">
        <f t="shared" si="2"/>
        <v/>
      </c>
      <c r="M5" s="7" t="str">
        <f>IFERROR(CEILING(IF(A5=A6,"",SUMPRODUCT((A$2:A6=A5)*J$2:J6)+L5),5),"")</f>
        <v/>
      </c>
      <c r="N5" s="8"/>
      <c r="O5" s="10" t="s">
        <v>39</v>
      </c>
      <c r="P5" s="11">
        <v>230</v>
      </c>
      <c r="Q5" s="11">
        <v>250</v>
      </c>
      <c r="S5" s="9"/>
      <c r="T5" s="9"/>
      <c r="U5" s="9"/>
      <c r="V5" s="9"/>
      <c r="W5" s="9"/>
      <c r="X5" s="8"/>
      <c r="Y5" s="8"/>
      <c r="Z5" s="8"/>
      <c r="AA5" s="8"/>
    </row>
    <row r="6" spans="1:27" ht="15.75" x14ac:dyDescent="0.25">
      <c r="A6" s="5" t="s">
        <v>38</v>
      </c>
      <c r="B6" s="6" t="s">
        <v>21</v>
      </c>
      <c r="C6" s="6" t="s">
        <v>16</v>
      </c>
      <c r="D6" s="6" t="s">
        <v>18</v>
      </c>
      <c r="E6" s="6">
        <v>1</v>
      </c>
      <c r="F6" s="6">
        <v>180</v>
      </c>
      <c r="G6" s="6">
        <f>IF(D6=$Y$3,F6*1.1,IF(D6=$AA$250,F6*1.2,IF(D6=$AB$250,F6*1.3,F6)))</f>
        <v>198.00000000000003</v>
      </c>
      <c r="H6" s="6">
        <f t="shared" si="0"/>
        <v>198.00000000000003</v>
      </c>
      <c r="I6" s="6">
        <f t="shared" si="1"/>
        <v>17</v>
      </c>
      <c r="J6" s="6">
        <f t="shared" si="3"/>
        <v>231.66000000000003</v>
      </c>
      <c r="K6" s="6">
        <v>20</v>
      </c>
      <c r="L6" s="6" t="str">
        <f t="shared" si="2"/>
        <v/>
      </c>
      <c r="M6" s="7" t="str">
        <f>IFERROR(CEILING(IF(A6=A7,"",SUMPRODUCT((A$2:A7=A6)*J$2:J7)+L6),5),"")</f>
        <v/>
      </c>
      <c r="N6" s="8"/>
      <c r="O6" s="10" t="s">
        <v>30</v>
      </c>
      <c r="P6" s="11">
        <v>440</v>
      </c>
      <c r="Q6" s="11">
        <v>480</v>
      </c>
      <c r="S6" s="9"/>
      <c r="T6" s="9"/>
      <c r="U6" s="9"/>
      <c r="V6" s="9"/>
      <c r="W6" s="9"/>
      <c r="X6" s="8"/>
      <c r="Y6" s="8"/>
      <c r="Z6" s="8"/>
      <c r="AA6" s="8"/>
    </row>
    <row r="7" spans="1:27" ht="15.75" x14ac:dyDescent="0.25">
      <c r="A7" s="5" t="s">
        <v>38</v>
      </c>
      <c r="B7" s="6" t="s">
        <v>15</v>
      </c>
      <c r="C7" s="6" t="s">
        <v>23</v>
      </c>
      <c r="D7" s="6" t="s">
        <v>14</v>
      </c>
      <c r="E7" s="6">
        <v>1</v>
      </c>
      <c r="F7" s="6">
        <v>180</v>
      </c>
      <c r="G7" s="6">
        <f>IF(D7=$Z$3,F7*1.1,IF(D7=$Z$250,F7*1.2,IF(D7=$AB$250,F7*1.3,F7)))</f>
        <v>180</v>
      </c>
      <c r="H7" s="6">
        <f t="shared" si="0"/>
        <v>180</v>
      </c>
      <c r="I7" s="6">
        <f t="shared" si="1"/>
        <v>17</v>
      </c>
      <c r="J7" s="6">
        <f t="shared" si="3"/>
        <v>210.6</v>
      </c>
      <c r="K7" s="6">
        <v>20</v>
      </c>
      <c r="L7" s="6" t="str">
        <f t="shared" si="2"/>
        <v/>
      </c>
      <c r="M7" s="7" t="str">
        <f>IFERROR(CEILING(IF(A7=A8,"",SUMPRODUCT((A$2:A8=A7)*J$2:J8)+L7),5),"")</f>
        <v/>
      </c>
      <c r="N7" s="8"/>
      <c r="O7" s="10" t="s">
        <v>36</v>
      </c>
      <c r="P7" s="11">
        <v>440</v>
      </c>
      <c r="Q7" s="11">
        <v>460</v>
      </c>
      <c r="S7" s="9"/>
      <c r="T7" s="9"/>
      <c r="U7" s="9"/>
      <c r="V7" s="9"/>
      <c r="W7" s="9"/>
      <c r="X7" s="8"/>
      <c r="Y7" s="8"/>
      <c r="Z7" s="8"/>
      <c r="AA7" s="8"/>
    </row>
    <row r="8" spans="1:27" ht="15.75" x14ac:dyDescent="0.25">
      <c r="A8" s="5" t="s">
        <v>38</v>
      </c>
      <c r="B8" s="6" t="s">
        <v>12</v>
      </c>
      <c r="C8" s="6" t="s">
        <v>16</v>
      </c>
      <c r="D8" s="6" t="s">
        <v>17</v>
      </c>
      <c r="E8" s="6">
        <v>1</v>
      </c>
      <c r="F8" s="6">
        <v>360</v>
      </c>
      <c r="G8" s="6">
        <f>IF(D8=$Z$3,F8*1.1,IF(D8=$AA$250,F8*1.2,IF(D8=$AA$250,F8*1.3,F8)))</f>
        <v>360</v>
      </c>
      <c r="H8" s="6">
        <f t="shared" si="0"/>
        <v>360</v>
      </c>
      <c r="I8" s="6">
        <f t="shared" si="1"/>
        <v>17</v>
      </c>
      <c r="J8" s="6">
        <f t="shared" si="3"/>
        <v>421.2</v>
      </c>
      <c r="K8" s="6">
        <v>20</v>
      </c>
      <c r="L8" s="6">
        <f t="shared" si="2"/>
        <v>15</v>
      </c>
      <c r="M8" s="7">
        <f>IFERROR(CEILING(IF(A8=A9,"",SUMPRODUCT((A$2:A9=A8)*J$2:J9)+L8),5),"")</f>
        <v>1090</v>
      </c>
      <c r="N8" s="8"/>
      <c r="O8" s="10" t="s">
        <v>37</v>
      </c>
      <c r="P8" s="11">
        <v>440</v>
      </c>
      <c r="Q8" s="11">
        <v>480</v>
      </c>
      <c r="S8" s="9"/>
      <c r="T8" s="9"/>
      <c r="U8" s="9"/>
      <c r="V8" s="9"/>
      <c r="W8" s="9"/>
      <c r="X8" s="8"/>
      <c r="Y8" s="8"/>
      <c r="Z8" s="8"/>
      <c r="AA8" s="8"/>
    </row>
    <row r="9" spans="1:27" ht="15.75" x14ac:dyDescent="0.25">
      <c r="A9" s="5" t="s">
        <v>39</v>
      </c>
      <c r="B9" s="6" t="s">
        <v>15</v>
      </c>
      <c r="C9" s="6" t="s">
        <v>24</v>
      </c>
      <c r="D9" s="6" t="s">
        <v>25</v>
      </c>
      <c r="E9" s="6">
        <v>1</v>
      </c>
      <c r="F9" s="6">
        <v>180</v>
      </c>
      <c r="G9" s="6">
        <f t="shared" ref="G9:G15" si="4">IF(D9=$Z$3,F9*1.1,IF(D9=$AA$250,F9*1.2,IF(D9=$AB$250,F9*1.3,F9)))</f>
        <v>180</v>
      </c>
      <c r="H9" s="6">
        <f t="shared" si="0"/>
        <v>180</v>
      </c>
      <c r="I9" s="6">
        <f t="shared" si="1"/>
        <v>17</v>
      </c>
      <c r="J9" s="6">
        <f t="shared" si="3"/>
        <v>210.6</v>
      </c>
      <c r="K9" s="6">
        <v>20</v>
      </c>
      <c r="L9" s="6">
        <f t="shared" si="2"/>
        <v>15</v>
      </c>
      <c r="M9" s="7">
        <f>IFERROR(CEILING(IF(A9=A10,"",SUMPRODUCT((A$2:A10=A9)*J$2:J10)+L9),5),"")</f>
        <v>230</v>
      </c>
      <c r="N9" s="8"/>
      <c r="O9" s="10" t="s">
        <v>43</v>
      </c>
      <c r="P9" s="11">
        <v>3920</v>
      </c>
      <c r="Q9" s="11">
        <v>4200</v>
      </c>
      <c r="S9" s="9"/>
      <c r="T9" s="9"/>
      <c r="U9" s="9"/>
      <c r="V9" s="9"/>
      <c r="W9" s="9"/>
      <c r="X9" s="8"/>
      <c r="Y9" s="8"/>
      <c r="Z9" s="8"/>
      <c r="AA9" s="8"/>
    </row>
    <row r="10" spans="1:27" ht="15.75" x14ac:dyDescent="0.25">
      <c r="A10" s="5" t="s">
        <v>40</v>
      </c>
      <c r="B10" s="6" t="s">
        <v>15</v>
      </c>
      <c r="C10" s="6" t="s">
        <v>26</v>
      </c>
      <c r="D10" s="6" t="s">
        <v>25</v>
      </c>
      <c r="E10" s="6">
        <v>1</v>
      </c>
      <c r="F10" s="6">
        <v>180</v>
      </c>
      <c r="G10" s="6">
        <f t="shared" si="4"/>
        <v>180</v>
      </c>
      <c r="H10" s="6">
        <f t="shared" si="0"/>
        <v>180</v>
      </c>
      <c r="I10" s="6">
        <f t="shared" si="1"/>
        <v>17</v>
      </c>
      <c r="J10" s="6">
        <f t="shared" si="3"/>
        <v>210.6</v>
      </c>
      <c r="K10" s="6">
        <v>20</v>
      </c>
      <c r="L10" s="6" t="str">
        <f t="shared" si="2"/>
        <v/>
      </c>
      <c r="M10" s="7" t="str">
        <f>IFERROR(CEILING(IF(A10=A11,"",SUMPRODUCT((A$2:A11=A10)*J$2:J11)+L10),5),"")</f>
        <v/>
      </c>
      <c r="N10" s="8"/>
      <c r="R10" s="9"/>
      <c r="S10" s="9"/>
      <c r="T10" s="9"/>
      <c r="U10" s="9"/>
      <c r="V10" s="9"/>
      <c r="W10" s="9"/>
      <c r="X10" s="8"/>
      <c r="Y10" s="8"/>
      <c r="Z10" s="8"/>
      <c r="AA10" s="8"/>
    </row>
    <row r="11" spans="1:27" ht="15.75" x14ac:dyDescent="0.25">
      <c r="A11" s="5" t="s">
        <v>40</v>
      </c>
      <c r="B11" s="6" t="s">
        <v>27</v>
      </c>
      <c r="C11" s="6" t="s">
        <v>16</v>
      </c>
      <c r="D11" s="6" t="s">
        <v>28</v>
      </c>
      <c r="E11" s="6">
        <v>1</v>
      </c>
      <c r="F11" s="6">
        <v>360</v>
      </c>
      <c r="G11" s="6">
        <f t="shared" si="4"/>
        <v>360</v>
      </c>
      <c r="H11" s="6">
        <f t="shared" si="0"/>
        <v>360</v>
      </c>
      <c r="I11" s="6">
        <f t="shared" si="1"/>
        <v>17</v>
      </c>
      <c r="J11" s="6">
        <f t="shared" si="3"/>
        <v>421.2</v>
      </c>
      <c r="K11" s="6">
        <v>20</v>
      </c>
      <c r="L11" s="6" t="str">
        <f t="shared" si="2"/>
        <v/>
      </c>
      <c r="M11" s="7" t="str">
        <f>IFERROR(CEILING(IF(A11=A12,"",SUMPRODUCT((A$2:A12=A11)*J$2:J12)+L11),5),"")</f>
        <v/>
      </c>
      <c r="N11" s="8"/>
      <c r="R11" s="9"/>
      <c r="S11" s="9"/>
      <c r="T11" s="9"/>
      <c r="U11" s="9"/>
      <c r="V11" s="9"/>
      <c r="W11" s="9"/>
      <c r="X11" s="8"/>
      <c r="Y11" s="8"/>
      <c r="Z11" s="8"/>
      <c r="AA11" s="8"/>
    </row>
    <row r="12" spans="1:27" ht="15.75" x14ac:dyDescent="0.25">
      <c r="A12" s="5" t="s">
        <v>40</v>
      </c>
      <c r="B12" s="6" t="s">
        <v>27</v>
      </c>
      <c r="C12" s="6" t="s">
        <v>29</v>
      </c>
      <c r="D12" s="6" t="s">
        <v>28</v>
      </c>
      <c r="E12" s="6">
        <v>1</v>
      </c>
      <c r="F12" s="6">
        <v>360</v>
      </c>
      <c r="G12" s="6">
        <f t="shared" si="4"/>
        <v>360</v>
      </c>
      <c r="H12" s="6">
        <f t="shared" si="0"/>
        <v>360</v>
      </c>
      <c r="I12" s="6">
        <f t="shared" si="1"/>
        <v>17</v>
      </c>
      <c r="J12" s="6">
        <f t="shared" si="3"/>
        <v>421.2</v>
      </c>
      <c r="K12" s="6">
        <v>20</v>
      </c>
      <c r="L12" s="6">
        <f t="shared" si="2"/>
        <v>15</v>
      </c>
      <c r="M12" s="7">
        <f>IFERROR(CEILING(IF(A12=A13,"",SUMPRODUCT((A$2:A13=A12)*J$2:J13)+L12),5),"")</f>
        <v>1070</v>
      </c>
      <c r="N12" s="8"/>
      <c r="R12" s="9"/>
      <c r="S12" s="9"/>
      <c r="T12" s="9"/>
      <c r="U12" s="9"/>
      <c r="V12" s="9"/>
      <c r="W12" s="9"/>
      <c r="X12" s="8"/>
      <c r="Y12" s="8"/>
      <c r="Z12" s="8"/>
      <c r="AA12" s="8"/>
    </row>
    <row r="13" spans="1:27" ht="15.75" x14ac:dyDescent="0.25">
      <c r="A13" s="5" t="s">
        <v>30</v>
      </c>
      <c r="B13" s="6" t="s">
        <v>15</v>
      </c>
      <c r="C13" s="6" t="s">
        <v>31</v>
      </c>
      <c r="D13" s="6" t="s">
        <v>32</v>
      </c>
      <c r="E13" s="6">
        <v>1</v>
      </c>
      <c r="F13" s="6">
        <v>180</v>
      </c>
      <c r="G13" s="6">
        <f t="shared" si="4"/>
        <v>180</v>
      </c>
      <c r="H13" s="6">
        <f t="shared" si="0"/>
        <v>180</v>
      </c>
      <c r="I13" s="6">
        <f t="shared" si="1"/>
        <v>17</v>
      </c>
      <c r="J13" s="6">
        <f t="shared" si="3"/>
        <v>210.6</v>
      </c>
      <c r="K13" s="6">
        <v>20</v>
      </c>
      <c r="L13" s="6" t="str">
        <f t="shared" si="2"/>
        <v/>
      </c>
      <c r="M13" s="7" t="str">
        <f>IFERROR(CEILING(IF(A13=A14,"",SUMPRODUCT((A$2:A14=A13)*J$2:J14)+L13),5),"")</f>
        <v/>
      </c>
      <c r="N13" s="8"/>
      <c r="R13" s="9"/>
      <c r="S13" s="9"/>
      <c r="T13" s="9"/>
      <c r="U13" s="9"/>
      <c r="V13" s="9"/>
      <c r="W13" s="9"/>
      <c r="X13" s="8"/>
      <c r="Y13" s="8"/>
      <c r="Z13" s="8"/>
      <c r="AA13" s="8"/>
    </row>
    <row r="14" spans="1:27" ht="15.75" x14ac:dyDescent="0.25">
      <c r="A14" s="5" t="s">
        <v>30</v>
      </c>
      <c r="B14" s="6" t="s">
        <v>21</v>
      </c>
      <c r="C14" s="6" t="s">
        <v>33</v>
      </c>
      <c r="D14" s="6" t="s">
        <v>14</v>
      </c>
      <c r="E14" s="6">
        <v>1</v>
      </c>
      <c r="F14" s="6">
        <v>180</v>
      </c>
      <c r="G14" s="6">
        <f t="shared" si="4"/>
        <v>180</v>
      </c>
      <c r="H14" s="6">
        <f t="shared" si="0"/>
        <v>180</v>
      </c>
      <c r="I14" s="6">
        <f t="shared" si="1"/>
        <v>17</v>
      </c>
      <c r="J14" s="6">
        <f t="shared" si="3"/>
        <v>210.6</v>
      </c>
      <c r="K14" s="6">
        <v>20</v>
      </c>
      <c r="L14" s="6">
        <f t="shared" si="2"/>
        <v>15</v>
      </c>
      <c r="M14" s="7">
        <f>IFERROR(CEILING(IF(A14=A15,"",SUMPRODUCT((A$2:A15=A14)*J$2:J15)+L14),5),"")</f>
        <v>440</v>
      </c>
      <c r="N14" s="8"/>
      <c r="R14" s="9"/>
      <c r="S14" s="9"/>
      <c r="T14" s="9"/>
      <c r="U14" s="9"/>
      <c r="V14" s="9"/>
      <c r="W14" s="9"/>
      <c r="X14" s="8"/>
      <c r="Y14" s="8"/>
      <c r="Z14" s="8"/>
      <c r="AA14" s="8"/>
    </row>
    <row r="15" spans="1:27" ht="15.75" x14ac:dyDescent="0.25">
      <c r="A15" s="5" t="s">
        <v>41</v>
      </c>
      <c r="B15" s="6" t="s">
        <v>15</v>
      </c>
      <c r="C15" s="6" t="s">
        <v>34</v>
      </c>
      <c r="D15" s="6" t="s">
        <v>17</v>
      </c>
      <c r="E15" s="6">
        <v>1</v>
      </c>
      <c r="F15" s="6">
        <v>180</v>
      </c>
      <c r="G15" s="6">
        <f t="shared" si="4"/>
        <v>180</v>
      </c>
      <c r="H15" s="6">
        <f t="shared" si="0"/>
        <v>180</v>
      </c>
      <c r="I15" s="6">
        <f t="shared" si="1"/>
        <v>17</v>
      </c>
      <c r="J15" s="6">
        <f t="shared" si="3"/>
        <v>210.6</v>
      </c>
      <c r="K15" s="6">
        <v>20</v>
      </c>
      <c r="L15" s="6">
        <f t="shared" si="2"/>
        <v>15</v>
      </c>
      <c r="M15" s="7">
        <f>IFERROR(CEILING(IF(A15=A16,"",SUMPRODUCT((A$2:A16=A15)*J$2:J16)+L15),5),"")</f>
        <v>230</v>
      </c>
      <c r="N15" s="8"/>
      <c r="R15" s="9"/>
      <c r="S15" s="9"/>
      <c r="T15" s="9"/>
      <c r="U15" s="9"/>
      <c r="V15" s="9"/>
      <c r="W15" s="9"/>
      <c r="X15" s="8"/>
      <c r="Y15" s="8"/>
      <c r="Z15" s="8"/>
      <c r="AA15" s="8"/>
    </row>
    <row r="16" spans="1:27" x14ac:dyDescent="0.25">
      <c r="R16" s="9"/>
      <c r="S16" s="9"/>
      <c r="T16" s="9"/>
      <c r="U16" s="9"/>
      <c r="V16" s="9"/>
      <c r="W16" s="9"/>
    </row>
    <row r="17" spans="18:23" x14ac:dyDescent="0.25">
      <c r="R17" s="9"/>
      <c r="S17" s="9"/>
      <c r="T17" s="9"/>
      <c r="U17" s="9"/>
      <c r="V17" s="9"/>
      <c r="W17" s="9"/>
    </row>
    <row r="18" spans="18:23" x14ac:dyDescent="0.25">
      <c r="R18" s="9"/>
      <c r="S18" s="9"/>
      <c r="T18" s="9"/>
      <c r="U18" s="9"/>
      <c r="V18" s="9"/>
      <c r="W1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2017-03-25T21:39:20Z</dcterms:modified>
</cp:coreProperties>
</file>