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95" windowWidth="11340" windowHeight="8745" tabRatio="887" firstSheet="4" activeTab="5"/>
  </bookViews>
  <sheets>
    <sheet name="декабрь (Иванов...)" sheetId="32" state="hidden" r:id="rId1"/>
    <sheet name="Арм кар (ОСНОВНАЯ)" sheetId="65" state="hidden" r:id="rId2"/>
    <sheet name="Список" sheetId="16" state="hidden" r:id="rId3"/>
    <sheet name="Сводная ростовка2 (изм)" sheetId="27" state="hidden" r:id="rId4"/>
    <sheet name="Т1" sheetId="58" r:id="rId5"/>
    <sheet name="Т2 (сводная)" sheetId="59" r:id="rId6"/>
    <sheet name="ноябрь (Сачков)" sheetId="28" state="hidden" r:id="rId7"/>
    <sheet name="Размеры (ГОСТ)" sheetId="22" state="hidden" r:id="rId8"/>
    <sheet name="Срок носки" sheetId="7" state="hidden" r:id="rId9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_xlnm.Print_Titles" localSheetId="1">'Арм кар (ОСНОВНАЯ)'!$14:$16</definedName>
    <definedName name="_xlnm.Print_Titles" localSheetId="0">'декабрь (Иванов...)'!$10:$10</definedName>
    <definedName name="_xlnm.Print_Titles" localSheetId="6">'ноябрь (Сачков)'!$10:$10</definedName>
    <definedName name="_xlnm.Print_Titles" localSheetId="4">Т1!$1:$1</definedName>
    <definedName name="мил">{0,"овz";1,"z";2,"аz";5,"овz"}</definedName>
    <definedName name="_xlnm.Print_Area" localSheetId="1">'Арм кар (ОСНОВНАЯ)'!$A$1:$R$54</definedName>
    <definedName name="_xlnm.Print_Area" localSheetId="3">'Сводная ростовка2 (изм)'!$A$1:$X$70</definedName>
    <definedName name="_xlnm.Print_Area" localSheetId="4">Т1!$A$1:$L$65</definedName>
    <definedName name="_xlnm.Print_Area" localSheetId="5">'Т2 (сводная)'!$A$1:$X$78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C4" i="59" l="1"/>
  <c r="C6" i="59"/>
  <c r="I5" i="59" l="1"/>
  <c r="C7" i="59"/>
  <c r="C8" i="59"/>
  <c r="B3" i="59" l="1"/>
  <c r="I7" i="59"/>
  <c r="E2" i="59"/>
  <c r="B4" i="59"/>
  <c r="B5" i="59"/>
  <c r="B6" i="59"/>
  <c r="B7" i="59"/>
  <c r="B8" i="59"/>
  <c r="B9" i="59"/>
  <c r="B10" i="59"/>
  <c r="B11" i="59"/>
  <c r="B12" i="59"/>
  <c r="C9" i="59" l="1"/>
  <c r="C10" i="59"/>
  <c r="C11" i="59"/>
  <c r="C12" i="59"/>
  <c r="B2" i="59"/>
  <c r="K2" i="59"/>
  <c r="K3" i="59"/>
  <c r="K4" i="59"/>
  <c r="K5" i="59"/>
  <c r="K6" i="59"/>
  <c r="K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78" i="59" l="1"/>
  <c r="W73" i="59" l="1"/>
  <c r="W3" i="59"/>
  <c r="W4" i="59"/>
  <c r="W5" i="59"/>
  <c r="W6" i="59"/>
  <c r="W7" i="59"/>
  <c r="W8" i="59"/>
  <c r="W9" i="59"/>
  <c r="W10" i="59"/>
  <c r="W11" i="59"/>
  <c r="W12" i="59"/>
  <c r="W13" i="59"/>
  <c r="W14" i="59"/>
  <c r="W15" i="59"/>
  <c r="W16" i="59"/>
  <c r="W17" i="59"/>
  <c r="W18" i="59"/>
  <c r="W19" i="59"/>
  <c r="W20" i="59"/>
  <c r="W21" i="59"/>
  <c r="W22" i="59"/>
  <c r="W23" i="59"/>
  <c r="W24" i="59"/>
  <c r="W25" i="59"/>
  <c r="W26" i="59"/>
  <c r="W27" i="59"/>
  <c r="W28" i="59"/>
  <c r="W29" i="59"/>
  <c r="W30" i="59"/>
  <c r="W31" i="59"/>
  <c r="W32" i="59"/>
  <c r="W33" i="59"/>
  <c r="W34" i="59"/>
  <c r="W35" i="59"/>
  <c r="W36" i="59"/>
  <c r="W37" i="59"/>
  <c r="W38" i="59"/>
  <c r="W39" i="59"/>
  <c r="W40" i="59"/>
  <c r="W41" i="59"/>
  <c r="W42" i="59"/>
  <c r="W43" i="59"/>
  <c r="W44" i="59"/>
  <c r="W45" i="59"/>
  <c r="W46" i="59"/>
  <c r="W47" i="59"/>
  <c r="W48" i="59"/>
  <c r="W49" i="59"/>
  <c r="W50" i="59"/>
  <c r="W51" i="59"/>
  <c r="W52" i="59"/>
  <c r="W53" i="59"/>
  <c r="W54" i="59"/>
  <c r="W55" i="59"/>
  <c r="W56" i="59"/>
  <c r="W57" i="59"/>
  <c r="W58" i="59"/>
  <c r="W59" i="59"/>
  <c r="W60" i="59"/>
  <c r="W61" i="59"/>
  <c r="W62" i="59"/>
  <c r="W63" i="59"/>
  <c r="W64" i="59"/>
  <c r="W65" i="59"/>
  <c r="W66" i="59"/>
  <c r="W67" i="59"/>
  <c r="W68" i="59"/>
  <c r="W69" i="59"/>
  <c r="W70" i="59"/>
  <c r="W71" i="59"/>
  <c r="W72" i="59"/>
  <c r="W74" i="59"/>
  <c r="W75" i="59"/>
  <c r="W76" i="59"/>
  <c r="W77" i="59"/>
  <c r="W2" i="59"/>
  <c r="C2" i="27"/>
  <c r="I48" i="65"/>
  <c r="H48" i="65"/>
  <c r="E47" i="65"/>
  <c r="F46" i="65"/>
  <c r="E46" i="65"/>
  <c r="F45" i="65"/>
  <c r="E45" i="65"/>
  <c r="E44" i="65"/>
  <c r="F43" i="65"/>
  <c r="D43" i="65"/>
  <c r="E43" i="65" s="1"/>
  <c r="F42" i="65"/>
  <c r="D42" i="65"/>
  <c r="E42" i="65" s="1"/>
  <c r="F41" i="65"/>
  <c r="D41" i="65"/>
  <c r="E41" i="65" s="1"/>
  <c r="F40" i="65"/>
  <c r="D40" i="65"/>
  <c r="E40" i="65" s="1"/>
  <c r="F39" i="65"/>
  <c r="D39" i="65"/>
  <c r="E39" i="65" s="1"/>
  <c r="F38" i="65"/>
  <c r="D38" i="65"/>
  <c r="E38" i="65" s="1"/>
  <c r="F37" i="65"/>
  <c r="D37" i="65"/>
  <c r="E37" i="65" s="1"/>
  <c r="F36" i="65"/>
  <c r="D36" i="65"/>
  <c r="E36" i="65" s="1"/>
  <c r="F35" i="65"/>
  <c r="D35" i="65"/>
  <c r="E35" i="65" s="1"/>
  <c r="F34" i="65"/>
  <c r="D34" i="65"/>
  <c r="E34" i="65" s="1"/>
  <c r="C34" i="65"/>
  <c r="F33" i="65"/>
  <c r="D33" i="65"/>
  <c r="E33" i="65" s="1"/>
  <c r="F32" i="65"/>
  <c r="D32" i="65"/>
  <c r="E32" i="65" s="1"/>
  <c r="C32" i="65"/>
  <c r="F31" i="65"/>
  <c r="D31" i="65"/>
  <c r="E31" i="65" s="1"/>
  <c r="F30" i="65"/>
  <c r="D30" i="65"/>
  <c r="E30" i="65" s="1"/>
  <c r="F29" i="65"/>
  <c r="D29" i="65"/>
  <c r="E29" i="65" s="1"/>
  <c r="F28" i="65"/>
  <c r="D28" i="65"/>
  <c r="E28" i="65" s="1"/>
  <c r="C28" i="65"/>
  <c r="F27" i="65"/>
  <c r="D27" i="65"/>
  <c r="E27" i="65" s="1"/>
  <c r="F26" i="65"/>
  <c r="D26" i="65"/>
  <c r="E26" i="65" s="1"/>
  <c r="C26" i="65"/>
  <c r="F25" i="65"/>
  <c r="G25" i="65" s="1"/>
  <c r="D25" i="65"/>
  <c r="E25" i="65" s="1"/>
  <c r="F24" i="65"/>
  <c r="G24" i="65" s="1"/>
  <c r="D24" i="65"/>
  <c r="E24" i="65" s="1"/>
  <c r="C24" i="65"/>
  <c r="F23" i="65"/>
  <c r="G23" i="65" s="1"/>
  <c r="D23" i="65"/>
  <c r="E23" i="65" s="1"/>
  <c r="C23" i="65"/>
  <c r="F22" i="65"/>
  <c r="G22" i="65" s="1"/>
  <c r="D22" i="65"/>
  <c r="E22" i="65" s="1"/>
  <c r="C22" i="65"/>
  <c r="F21" i="65"/>
  <c r="G21" i="65" s="1"/>
  <c r="D21" i="65"/>
  <c r="E21" i="65" s="1"/>
  <c r="C21" i="65"/>
  <c r="F20" i="65"/>
  <c r="D20" i="65"/>
  <c r="E20" i="65" s="1"/>
  <c r="C20" i="65"/>
  <c r="F19" i="65"/>
  <c r="G19" i="65" s="1"/>
  <c r="D19" i="65"/>
  <c r="E19" i="65" s="1"/>
  <c r="C19" i="65"/>
  <c r="F18" i="65"/>
  <c r="D18" i="65"/>
  <c r="C18" i="65"/>
  <c r="F15" i="65"/>
  <c r="D15" i="65"/>
  <c r="M12" i="65"/>
  <c r="Q11" i="65"/>
  <c r="M11" i="65"/>
  <c r="Q10" i="65"/>
  <c r="M10" i="65"/>
  <c r="O8" i="65"/>
  <c r="K8" i="65"/>
  <c r="C7" i="65"/>
  <c r="C6" i="65"/>
  <c r="C5" i="65"/>
  <c r="R33" i="65" s="1"/>
  <c r="I2" i="65"/>
  <c r="H2" i="65"/>
  <c r="E18" i="65"/>
  <c r="G18" i="65"/>
  <c r="R3" i="59"/>
  <c r="R4" i="59"/>
  <c r="R5" i="59"/>
  <c r="R6" i="59"/>
  <c r="R7" i="59"/>
  <c r="R8" i="59"/>
  <c r="R9" i="59"/>
  <c r="R10" i="59"/>
  <c r="R11" i="59"/>
  <c r="R12" i="59"/>
  <c r="R13" i="59"/>
  <c r="R14" i="59"/>
  <c r="R15" i="59"/>
  <c r="R16" i="59"/>
  <c r="R17" i="59"/>
  <c r="R18" i="59"/>
  <c r="R19" i="59"/>
  <c r="R20" i="59"/>
  <c r="R21" i="59"/>
  <c r="R22" i="59"/>
  <c r="R23" i="59"/>
  <c r="R24" i="59"/>
  <c r="R25" i="59"/>
  <c r="R26" i="59"/>
  <c r="R27" i="59"/>
  <c r="R28" i="59"/>
  <c r="R29" i="59"/>
  <c r="R30" i="59"/>
  <c r="R31" i="59"/>
  <c r="R32" i="59"/>
  <c r="R33" i="59"/>
  <c r="R34" i="59"/>
  <c r="R35" i="59"/>
  <c r="R36" i="59"/>
  <c r="R37" i="59"/>
  <c r="R38" i="59"/>
  <c r="R39" i="59"/>
  <c r="R40" i="59"/>
  <c r="R41" i="59"/>
  <c r="R42" i="59"/>
  <c r="R43" i="59"/>
  <c r="R44" i="59"/>
  <c r="R45" i="59"/>
  <c r="R46" i="59"/>
  <c r="R47" i="59"/>
  <c r="R48" i="59"/>
  <c r="R49" i="59"/>
  <c r="R50" i="59"/>
  <c r="R51" i="59"/>
  <c r="R52" i="59"/>
  <c r="R53" i="59"/>
  <c r="R54" i="59"/>
  <c r="R55" i="59"/>
  <c r="R56" i="59"/>
  <c r="R57" i="59"/>
  <c r="R58" i="59"/>
  <c r="R59" i="59"/>
  <c r="R60" i="59"/>
  <c r="R61" i="59"/>
  <c r="R62" i="59"/>
  <c r="R63" i="59"/>
  <c r="R64" i="59"/>
  <c r="R65" i="59"/>
  <c r="R66" i="59"/>
  <c r="R67" i="59"/>
  <c r="R68" i="59"/>
  <c r="R69" i="59"/>
  <c r="R70" i="59"/>
  <c r="R71" i="59"/>
  <c r="R72" i="59"/>
  <c r="R73" i="59"/>
  <c r="R74" i="59"/>
  <c r="R75" i="59"/>
  <c r="R76" i="59"/>
  <c r="R77" i="59"/>
  <c r="R2" i="59"/>
  <c r="T9" i="59"/>
  <c r="T10" i="59"/>
  <c r="T11" i="59"/>
  <c r="T12" i="59"/>
  <c r="T13" i="59"/>
  <c r="T14" i="59"/>
  <c r="T15" i="59"/>
  <c r="T16" i="59"/>
  <c r="T17" i="59"/>
  <c r="T18" i="59"/>
  <c r="T19" i="59"/>
  <c r="T20" i="59"/>
  <c r="T21" i="59"/>
  <c r="T22" i="59"/>
  <c r="T23" i="59"/>
  <c r="T24" i="59"/>
  <c r="T25" i="59"/>
  <c r="T26" i="59"/>
  <c r="T27" i="59"/>
  <c r="T28" i="59"/>
  <c r="T29" i="59"/>
  <c r="T30" i="59"/>
  <c r="T31" i="59"/>
  <c r="T32" i="59"/>
  <c r="T33" i="59"/>
  <c r="T34" i="59"/>
  <c r="T35" i="59"/>
  <c r="T36" i="59"/>
  <c r="T37" i="59"/>
  <c r="T38" i="59"/>
  <c r="T39" i="59"/>
  <c r="T40" i="59"/>
  <c r="T41" i="59"/>
  <c r="T42" i="59"/>
  <c r="T43" i="59"/>
  <c r="T44" i="59"/>
  <c r="T45" i="59"/>
  <c r="T46" i="59"/>
  <c r="T47" i="59"/>
  <c r="T48" i="59"/>
  <c r="T49" i="59"/>
  <c r="T50" i="59"/>
  <c r="T51" i="59"/>
  <c r="T52" i="59"/>
  <c r="T53" i="59"/>
  <c r="T54" i="59"/>
  <c r="T55" i="59"/>
  <c r="T56" i="59"/>
  <c r="T57" i="59"/>
  <c r="T58" i="59"/>
  <c r="T59" i="59"/>
  <c r="T60" i="59"/>
  <c r="T61" i="59"/>
  <c r="T62" i="59"/>
  <c r="T63" i="59"/>
  <c r="T64" i="59"/>
  <c r="T65" i="59"/>
  <c r="T66" i="59"/>
  <c r="T67" i="59"/>
  <c r="T68" i="59"/>
  <c r="T69" i="59"/>
  <c r="T70" i="59"/>
  <c r="T71" i="59"/>
  <c r="T72" i="59"/>
  <c r="T73" i="59"/>
  <c r="T74" i="59"/>
  <c r="T75" i="59"/>
  <c r="T76" i="59"/>
  <c r="T77" i="59"/>
  <c r="T8" i="59"/>
  <c r="T3" i="59"/>
  <c r="T4" i="59"/>
  <c r="T5" i="59"/>
  <c r="T6" i="59"/>
  <c r="T7" i="59"/>
  <c r="T2" i="59"/>
  <c r="P67" i="59"/>
  <c r="P66" i="59"/>
  <c r="P65" i="59"/>
  <c r="P64" i="59"/>
  <c r="P63" i="59"/>
  <c r="P62" i="59"/>
  <c r="P61" i="59"/>
  <c r="P60" i="59"/>
  <c r="P59" i="59"/>
  <c r="P58" i="59"/>
  <c r="P57" i="59"/>
  <c r="P56" i="59"/>
  <c r="P55" i="59"/>
  <c r="P54" i="59"/>
  <c r="P53" i="59"/>
  <c r="P52" i="59"/>
  <c r="P51" i="59"/>
  <c r="P50" i="59"/>
  <c r="P49" i="59"/>
  <c r="P48" i="59"/>
  <c r="P47" i="59"/>
  <c r="P46" i="59"/>
  <c r="P45" i="59"/>
  <c r="P44" i="59"/>
  <c r="P43" i="59"/>
  <c r="P42" i="59"/>
  <c r="P41" i="59"/>
  <c r="P40" i="59"/>
  <c r="P39" i="59"/>
  <c r="P38" i="59"/>
  <c r="P37" i="59"/>
  <c r="P36" i="59"/>
  <c r="P35" i="59"/>
  <c r="P34" i="59"/>
  <c r="P33" i="59"/>
  <c r="P32" i="59"/>
  <c r="P31" i="59"/>
  <c r="P30" i="59"/>
  <c r="P29" i="59"/>
  <c r="P28" i="59"/>
  <c r="P27" i="59"/>
  <c r="P26" i="59"/>
  <c r="P25" i="59"/>
  <c r="P24" i="59"/>
  <c r="P23" i="59"/>
  <c r="P22" i="59"/>
  <c r="P21" i="59"/>
  <c r="I21" i="59"/>
  <c r="P20" i="59"/>
  <c r="M20" i="59"/>
  <c r="I20" i="59"/>
  <c r="P19" i="59"/>
  <c r="M19" i="59"/>
  <c r="I19" i="59"/>
  <c r="P18" i="59"/>
  <c r="M18" i="59"/>
  <c r="I18" i="59"/>
  <c r="P17" i="59"/>
  <c r="I17" i="59"/>
  <c r="P16" i="59"/>
  <c r="M16" i="59"/>
  <c r="I16" i="59"/>
  <c r="P15" i="59"/>
  <c r="M15" i="59"/>
  <c r="I15" i="59"/>
  <c r="P14" i="59"/>
  <c r="M14" i="59"/>
  <c r="I14" i="59"/>
  <c r="P13" i="59"/>
  <c r="I13" i="59"/>
  <c r="P12" i="59"/>
  <c r="M12" i="59"/>
  <c r="I12" i="59"/>
  <c r="F12" i="59"/>
  <c r="D12" i="59"/>
  <c r="P11" i="59"/>
  <c r="M11" i="59"/>
  <c r="I11" i="59"/>
  <c r="F11" i="59"/>
  <c r="D11" i="59"/>
  <c r="P10" i="59"/>
  <c r="M10" i="59"/>
  <c r="I10" i="59"/>
  <c r="F10" i="59"/>
  <c r="D10" i="59"/>
  <c r="P9" i="59"/>
  <c r="I9" i="59"/>
  <c r="F9" i="59"/>
  <c r="D9" i="59"/>
  <c r="P8" i="59"/>
  <c r="M8" i="59"/>
  <c r="I8" i="59"/>
  <c r="F8" i="59"/>
  <c r="D8" i="59"/>
  <c r="P7" i="59"/>
  <c r="M7" i="59"/>
  <c r="F7" i="59"/>
  <c r="D7" i="59"/>
  <c r="P6" i="59"/>
  <c r="M6" i="59"/>
  <c r="I6" i="59"/>
  <c r="F6" i="59"/>
  <c r="D6" i="59"/>
  <c r="P5" i="59"/>
  <c r="F5" i="59"/>
  <c r="D5" i="59"/>
  <c r="P4" i="59"/>
  <c r="M4" i="59"/>
  <c r="I4" i="59"/>
  <c r="F4" i="59"/>
  <c r="D4" i="59"/>
  <c r="P3" i="59"/>
  <c r="M3" i="59"/>
  <c r="I3" i="59"/>
  <c r="F3" i="59"/>
  <c r="D3" i="59"/>
  <c r="P2" i="59"/>
  <c r="M2" i="59"/>
  <c r="I2" i="59"/>
  <c r="F2" i="59"/>
  <c r="D2" i="59"/>
  <c r="Q78" i="59"/>
  <c r="G3" i="27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" i="27"/>
  <c r="G70" i="27" s="1"/>
  <c r="F3" i="27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" i="27"/>
  <c r="F70" i="27" s="1"/>
  <c r="J61" i="27"/>
  <c r="J3" i="27"/>
  <c r="J4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2" i="27"/>
  <c r="L2" i="27"/>
  <c r="N29" i="27"/>
  <c r="J62" i="27"/>
  <c r="J63" i="27"/>
  <c r="J64" i="27"/>
  <c r="J65" i="27"/>
  <c r="J66" i="27"/>
  <c r="J67" i="27"/>
  <c r="N3" i="27"/>
  <c r="N4" i="27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1" i="27"/>
  <c r="N52" i="27"/>
  <c r="N53" i="27"/>
  <c r="N54" i="27"/>
  <c r="N55" i="27"/>
  <c r="N56" i="27"/>
  <c r="N57" i="27"/>
  <c r="N58" i="27"/>
  <c r="N59" i="27"/>
  <c r="N60" i="27"/>
  <c r="N61" i="27"/>
  <c r="N62" i="27"/>
  <c r="N63" i="27"/>
  <c r="N64" i="27"/>
  <c r="N65" i="27"/>
  <c r="N66" i="27"/>
  <c r="N67" i="27"/>
  <c r="N2" i="27"/>
  <c r="L3" i="27"/>
  <c r="L5" i="27"/>
  <c r="L7" i="27"/>
  <c r="L9" i="27"/>
  <c r="L11" i="27"/>
  <c r="L13" i="27"/>
  <c r="L15" i="27"/>
  <c r="L17" i="27"/>
  <c r="L19" i="27"/>
  <c r="L21" i="27"/>
  <c r="L23" i="27"/>
  <c r="L25" i="27"/>
  <c r="L27" i="27"/>
  <c r="L29" i="27"/>
  <c r="L31" i="27"/>
  <c r="L33" i="27"/>
  <c r="L35" i="27"/>
  <c r="L37" i="27"/>
  <c r="L39" i="27"/>
  <c r="L41" i="27"/>
  <c r="L43" i="27"/>
  <c r="L45" i="27"/>
  <c r="L47" i="27"/>
  <c r="L49" i="27"/>
  <c r="L51" i="27"/>
  <c r="L53" i="27"/>
  <c r="L55" i="27"/>
  <c r="L57" i="27"/>
  <c r="L59" i="27"/>
  <c r="L61" i="27"/>
  <c r="L63" i="27"/>
  <c r="L65" i="27"/>
  <c r="L67" i="27"/>
  <c r="L4" i="27"/>
  <c r="L6" i="27"/>
  <c r="L8" i="27"/>
  <c r="L10" i="27"/>
  <c r="L12" i="27"/>
  <c r="L14" i="27"/>
  <c r="L16" i="27"/>
  <c r="L18" i="27"/>
  <c r="L20" i="27"/>
  <c r="L22" i="27"/>
  <c r="L24" i="27"/>
  <c r="L26" i="27"/>
  <c r="L28" i="27"/>
  <c r="L30" i="27"/>
  <c r="L32" i="27"/>
  <c r="L34" i="27"/>
  <c r="L36" i="27"/>
  <c r="L38" i="27"/>
  <c r="L40" i="27"/>
  <c r="L42" i="27"/>
  <c r="L44" i="27"/>
  <c r="L46" i="27"/>
  <c r="L48" i="27"/>
  <c r="L50" i="27"/>
  <c r="L52" i="27"/>
  <c r="L54" i="27"/>
  <c r="L56" i="27"/>
  <c r="L58" i="27"/>
  <c r="L60" i="27"/>
  <c r="L62" i="27"/>
  <c r="L64" i="27"/>
  <c r="L66" i="27"/>
  <c r="X6" i="27"/>
  <c r="X5" i="27"/>
  <c r="X4" i="27"/>
  <c r="X3" i="27"/>
  <c r="X2" i="27"/>
  <c r="V10" i="27"/>
  <c r="U10" i="27"/>
  <c r="V9" i="27"/>
  <c r="U9" i="27"/>
  <c r="V8" i="27"/>
  <c r="U8" i="27"/>
  <c r="V7" i="27"/>
  <c r="U7" i="27"/>
  <c r="V6" i="27"/>
  <c r="U6" i="27"/>
  <c r="V5" i="27"/>
  <c r="U5" i="27"/>
  <c r="V4" i="27"/>
  <c r="U4" i="27"/>
  <c r="V3" i="27"/>
  <c r="U3" i="27"/>
  <c r="V2" i="27"/>
  <c r="V70" i="27" s="1"/>
  <c r="U2" i="27"/>
  <c r="U70" i="27" s="1"/>
  <c r="S10" i="27"/>
  <c r="S9" i="27"/>
  <c r="S8" i="27"/>
  <c r="S7" i="27"/>
  <c r="S6" i="27"/>
  <c r="S5" i="27"/>
  <c r="S4" i="27"/>
  <c r="S3" i="27"/>
  <c r="S2" i="27"/>
  <c r="Q4" i="27"/>
  <c r="Q3" i="27"/>
  <c r="Q2" i="27"/>
  <c r="H20" i="27"/>
  <c r="H19" i="27"/>
  <c r="H18" i="27"/>
  <c r="H16" i="27"/>
  <c r="H15" i="27"/>
  <c r="H14" i="27"/>
  <c r="H12" i="27"/>
  <c r="H11" i="27"/>
  <c r="H10" i="27"/>
  <c r="H8" i="27"/>
  <c r="H7" i="27"/>
  <c r="H6" i="27"/>
  <c r="H4" i="27"/>
  <c r="H3" i="27"/>
  <c r="H2" i="27"/>
  <c r="D12" i="27"/>
  <c r="C12" i="27"/>
  <c r="B12" i="27"/>
  <c r="D11" i="27"/>
  <c r="C11" i="27"/>
  <c r="B11" i="27"/>
  <c r="D10" i="27"/>
  <c r="C10" i="27"/>
  <c r="B10" i="27"/>
  <c r="D9" i="27"/>
  <c r="C9" i="27"/>
  <c r="B9" i="27"/>
  <c r="D8" i="27"/>
  <c r="C8" i="27"/>
  <c r="B8" i="27"/>
  <c r="D7" i="27"/>
  <c r="C7" i="27"/>
  <c r="B7" i="27"/>
  <c r="D6" i="27"/>
  <c r="C6" i="27"/>
  <c r="B6" i="27"/>
  <c r="D5" i="27"/>
  <c r="C5" i="27"/>
  <c r="B5" i="27"/>
  <c r="D4" i="27"/>
  <c r="C4" i="27"/>
  <c r="B4" i="27"/>
  <c r="D3" i="27"/>
  <c r="C3" i="27"/>
  <c r="B3" i="27"/>
  <c r="B2" i="27"/>
  <c r="D2" i="27"/>
  <c r="L70" i="27"/>
  <c r="K70" i="27"/>
  <c r="C15" i="32"/>
  <c r="C16" i="32"/>
  <c r="C14" i="32"/>
  <c r="B14" i="28"/>
  <c r="D10" i="28"/>
  <c r="E10" i="28"/>
  <c r="F10" i="28"/>
  <c r="G10" i="28"/>
  <c r="I10" i="28"/>
  <c r="J10" i="28"/>
  <c r="K10" i="28"/>
  <c r="L10" i="28"/>
  <c r="M10" i="28"/>
  <c r="N10" i="28"/>
  <c r="O10" i="28"/>
  <c r="P10" i="28"/>
  <c r="Q10" i="28"/>
  <c r="R10" i="28"/>
  <c r="S10" i="28"/>
  <c r="F10" i="16"/>
  <c r="E11" i="16"/>
  <c r="E13" i="16"/>
  <c r="F14" i="16"/>
  <c r="E17" i="16"/>
  <c r="F18" i="16"/>
  <c r="E21" i="16"/>
  <c r="I21" i="16"/>
  <c r="L21" i="16"/>
  <c r="F22" i="16"/>
  <c r="E25" i="16"/>
  <c r="F26" i="16"/>
  <c r="E27" i="16"/>
  <c r="F28" i="16"/>
  <c r="E29" i="16"/>
  <c r="F30" i="16"/>
  <c r="E33" i="16"/>
  <c r="F34" i="16"/>
  <c r="E35" i="16"/>
  <c r="F36" i="16"/>
  <c r="E37" i="16"/>
  <c r="F38" i="16"/>
  <c r="E39" i="16"/>
  <c r="I39" i="16"/>
  <c r="L39" i="16"/>
  <c r="E41" i="16"/>
  <c r="F42" i="16"/>
  <c r="E43" i="16"/>
  <c r="F44" i="16"/>
  <c r="E45" i="16"/>
  <c r="F46" i="16"/>
  <c r="E47" i="16"/>
  <c r="E2" i="16"/>
  <c r="H10" i="28"/>
  <c r="C14" i="28"/>
  <c r="V14" i="28"/>
  <c r="D70" i="27"/>
  <c r="F11" i="16"/>
  <c r="E46" i="16"/>
  <c r="I46" i="16"/>
  <c r="L46" i="16"/>
  <c r="F45" i="16"/>
  <c r="F47" i="16"/>
  <c r="E44" i="16"/>
  <c r="I44" i="16"/>
  <c r="L44" i="16"/>
  <c r="F43" i="16"/>
  <c r="E42" i="16"/>
  <c r="I42" i="16"/>
  <c r="L42" i="16"/>
  <c r="F41" i="16"/>
  <c r="F40" i="16"/>
  <c r="E40" i="16"/>
  <c r="I40" i="16"/>
  <c r="L40" i="16"/>
  <c r="F39" i="16"/>
  <c r="E38" i="16"/>
  <c r="I38" i="16"/>
  <c r="L38" i="16"/>
  <c r="F37" i="16"/>
  <c r="E36" i="16"/>
  <c r="I36" i="16"/>
  <c r="L36" i="16"/>
  <c r="F35" i="16"/>
  <c r="E34" i="16"/>
  <c r="I34" i="16"/>
  <c r="L34" i="16"/>
  <c r="F33" i="16"/>
  <c r="F32" i="16"/>
  <c r="E32" i="16"/>
  <c r="I32" i="16"/>
  <c r="L32" i="16"/>
  <c r="F31" i="16"/>
  <c r="E31" i="16"/>
  <c r="I31" i="16"/>
  <c r="L31" i="16"/>
  <c r="E30" i="16"/>
  <c r="I30" i="16"/>
  <c r="L30" i="16"/>
  <c r="F29" i="16"/>
  <c r="E28" i="16"/>
  <c r="I28" i="16"/>
  <c r="L28" i="16"/>
  <c r="F27" i="16"/>
  <c r="E26" i="16"/>
  <c r="I26" i="16"/>
  <c r="L26" i="16"/>
  <c r="F25" i="16"/>
  <c r="F24" i="16"/>
  <c r="E24" i="16"/>
  <c r="I24" i="16"/>
  <c r="L24" i="16"/>
  <c r="F23" i="16"/>
  <c r="E23" i="16"/>
  <c r="I23" i="16"/>
  <c r="L23" i="16"/>
  <c r="E22" i="16"/>
  <c r="I22" i="16"/>
  <c r="L22" i="16"/>
  <c r="F21" i="16"/>
  <c r="F20" i="16"/>
  <c r="E20" i="16"/>
  <c r="I20" i="16"/>
  <c r="L20" i="16"/>
  <c r="F19" i="16"/>
  <c r="E19" i="16"/>
  <c r="I19" i="16"/>
  <c r="L19" i="16"/>
  <c r="E18" i="16"/>
  <c r="I18" i="16"/>
  <c r="L18" i="16"/>
  <c r="F17" i="16"/>
  <c r="F16" i="16"/>
  <c r="E16" i="16"/>
  <c r="I16" i="16"/>
  <c r="L16" i="16"/>
  <c r="F15" i="16"/>
  <c r="E15" i="16"/>
  <c r="I15" i="16"/>
  <c r="L15" i="16"/>
  <c r="E14" i="16"/>
  <c r="I14" i="16"/>
  <c r="L14" i="16"/>
  <c r="F13" i="16"/>
  <c r="F12" i="16"/>
  <c r="E12" i="16"/>
  <c r="I12" i="16"/>
  <c r="L12" i="16"/>
  <c r="E10" i="16"/>
  <c r="I10" i="16"/>
  <c r="L10" i="16"/>
  <c r="F9" i="16"/>
  <c r="E9" i="16"/>
  <c r="I9" i="16"/>
  <c r="L9" i="16"/>
  <c r="F8" i="16"/>
  <c r="E8" i="16"/>
  <c r="I8" i="16"/>
  <c r="L8" i="16"/>
  <c r="F7" i="16"/>
  <c r="E7" i="16"/>
  <c r="I7" i="16"/>
  <c r="L7" i="16"/>
  <c r="F6" i="16"/>
  <c r="E6" i="16"/>
  <c r="I6" i="16"/>
  <c r="L6" i="16"/>
  <c r="F5" i="16"/>
  <c r="E5" i="16"/>
  <c r="I5" i="16"/>
  <c r="L5" i="16"/>
  <c r="F4" i="16"/>
  <c r="E4" i="16"/>
  <c r="I4" i="16"/>
  <c r="L4" i="16"/>
  <c r="F3" i="16"/>
  <c r="E3" i="16"/>
  <c r="I3" i="16"/>
  <c r="L3" i="16"/>
  <c r="F2" i="16"/>
  <c r="H26" i="16"/>
  <c r="K26" i="16"/>
  <c r="H34" i="16"/>
  <c r="K34" i="16"/>
  <c r="H46" i="16"/>
  <c r="K46" i="16"/>
  <c r="G22" i="16"/>
  <c r="G36" i="16"/>
  <c r="G40" i="16"/>
  <c r="G42" i="16"/>
  <c r="G44" i="16"/>
  <c r="G46" i="16"/>
  <c r="G32" i="16"/>
  <c r="G28" i="16"/>
  <c r="G24" i="16"/>
  <c r="G14" i="16"/>
  <c r="H44" i="16"/>
  <c r="K44" i="16"/>
  <c r="H42" i="16"/>
  <c r="K42" i="16"/>
  <c r="H36" i="16"/>
  <c r="K36" i="16"/>
  <c r="H32" i="16"/>
  <c r="K32" i="16"/>
  <c r="H22" i="16"/>
  <c r="K22" i="16"/>
  <c r="H24" i="16"/>
  <c r="K24" i="16"/>
  <c r="X70" i="27"/>
  <c r="G16" i="16"/>
  <c r="Q70" i="27"/>
  <c r="G3" i="16"/>
  <c r="H40" i="16"/>
  <c r="K40" i="16"/>
  <c r="H18" i="16"/>
  <c r="K18" i="16"/>
  <c r="G38" i="16"/>
  <c r="G30" i="16"/>
  <c r="G10" i="16"/>
  <c r="H38" i="16"/>
  <c r="K38" i="16"/>
  <c r="H30" i="16"/>
  <c r="K30" i="16"/>
  <c r="H3" i="16"/>
  <c r="K3" i="16"/>
  <c r="H16" i="16"/>
  <c r="K16" i="16"/>
  <c r="H19" i="16"/>
  <c r="K19" i="16"/>
  <c r="G7" i="16"/>
  <c r="G4" i="16"/>
  <c r="G5" i="16"/>
  <c r="H14" i="16"/>
  <c r="K14" i="16"/>
  <c r="I45" i="16"/>
  <c r="L45" i="16"/>
  <c r="G45" i="16"/>
  <c r="H45" i="16"/>
  <c r="K45" i="16"/>
  <c r="J45" i="16"/>
  <c r="I43" i="16"/>
  <c r="L43" i="16"/>
  <c r="H43" i="16"/>
  <c r="K43" i="16"/>
  <c r="G43" i="16"/>
  <c r="I35" i="16"/>
  <c r="L35" i="16"/>
  <c r="H35" i="16"/>
  <c r="K35" i="16"/>
  <c r="I27" i="16"/>
  <c r="L27" i="16"/>
  <c r="G27" i="16"/>
  <c r="H27" i="16"/>
  <c r="K27" i="16"/>
  <c r="J27" i="16"/>
  <c r="G6" i="16"/>
  <c r="G12" i="16"/>
  <c r="G20" i="16"/>
  <c r="J24" i="16"/>
  <c r="G9" i="16"/>
  <c r="H9" i="16"/>
  <c r="K9" i="16"/>
  <c r="J9" i="16"/>
  <c r="H5" i="16"/>
  <c r="K5" i="16"/>
  <c r="H28" i="16"/>
  <c r="K28" i="16"/>
  <c r="J28" i="16"/>
  <c r="J36" i="16"/>
  <c r="H31" i="16"/>
  <c r="K31" i="16"/>
  <c r="H23" i="16"/>
  <c r="K23" i="16"/>
  <c r="H12" i="16"/>
  <c r="K12" i="16"/>
  <c r="H20" i="16"/>
  <c r="K20" i="16"/>
  <c r="G34" i="16"/>
  <c r="J34" i="16"/>
  <c r="G26" i="16"/>
  <c r="G18" i="16"/>
  <c r="J46" i="16"/>
  <c r="I47" i="16"/>
  <c r="L47" i="16"/>
  <c r="H47" i="16"/>
  <c r="K47" i="16"/>
  <c r="G47" i="16"/>
  <c r="I41" i="16"/>
  <c r="L41" i="16"/>
  <c r="H41" i="16"/>
  <c r="K41" i="16"/>
  <c r="G41" i="16"/>
  <c r="I37" i="16"/>
  <c r="L37" i="16"/>
  <c r="G37" i="16"/>
  <c r="H37" i="16"/>
  <c r="K37" i="16"/>
  <c r="I33" i="16"/>
  <c r="L33" i="16"/>
  <c r="H33" i="16"/>
  <c r="K33" i="16"/>
  <c r="G33" i="16"/>
  <c r="I29" i="16"/>
  <c r="L29" i="16"/>
  <c r="H29" i="16"/>
  <c r="K29" i="16"/>
  <c r="I25" i="16"/>
  <c r="L25" i="16"/>
  <c r="H25" i="16"/>
  <c r="K25" i="16"/>
  <c r="G25" i="16"/>
  <c r="I17" i="16"/>
  <c r="L17" i="16"/>
  <c r="G17" i="16"/>
  <c r="H17" i="16"/>
  <c r="K17" i="16"/>
  <c r="I13" i="16"/>
  <c r="L13" i="16"/>
  <c r="H13" i="16"/>
  <c r="K13" i="16"/>
  <c r="I11" i="16"/>
  <c r="L11" i="16"/>
  <c r="H11" i="16"/>
  <c r="K11" i="16"/>
  <c r="G11" i="16"/>
  <c r="J42" i="16"/>
  <c r="H7" i="16"/>
  <c r="K7" i="16"/>
  <c r="H4" i="16"/>
  <c r="K4" i="16"/>
  <c r="J4" i="16"/>
  <c r="J25" i="16"/>
  <c r="J41" i="16"/>
  <c r="J5" i="16"/>
  <c r="J16" i="16"/>
  <c r="J20" i="16"/>
  <c r="J30" i="16"/>
  <c r="G15" i="16"/>
  <c r="H6" i="16"/>
  <c r="K6" i="16"/>
  <c r="J6" i="16"/>
  <c r="H10" i="16"/>
  <c r="K10" i="16"/>
  <c r="J10" i="16"/>
  <c r="H15" i="16"/>
  <c r="K15" i="16"/>
  <c r="H8" i="16"/>
  <c r="K8" i="16"/>
  <c r="H21" i="16"/>
  <c r="K21" i="16"/>
  <c r="G13" i="16"/>
  <c r="G19" i="16"/>
  <c r="J19" i="16"/>
  <c r="J22" i="16"/>
  <c r="J32" i="16"/>
  <c r="J40" i="16"/>
  <c r="J44" i="16"/>
  <c r="G8" i="16"/>
  <c r="G21" i="16"/>
  <c r="G35" i="16"/>
  <c r="G39" i="16"/>
  <c r="G29" i="16"/>
  <c r="H39" i="16"/>
  <c r="K39" i="16"/>
  <c r="J39" i="16"/>
  <c r="G23" i="16"/>
  <c r="J23" i="16"/>
  <c r="G31" i="16"/>
  <c r="J31" i="16"/>
  <c r="J38" i="16"/>
  <c r="J26" i="16"/>
  <c r="J14" i="16"/>
  <c r="J37" i="16"/>
  <c r="J3" i="16"/>
  <c r="J7" i="16"/>
  <c r="J18" i="16"/>
  <c r="S70" i="27"/>
  <c r="I2" i="16"/>
  <c r="L2" i="16"/>
  <c r="H2" i="16"/>
  <c r="K2" i="16"/>
  <c r="G2" i="16"/>
  <c r="C70" i="27"/>
  <c r="J43" i="16"/>
  <c r="J12" i="16"/>
  <c r="J35" i="16"/>
  <c r="J11" i="16"/>
  <c r="J13" i="16"/>
  <c r="J17" i="16"/>
  <c r="J33" i="16"/>
  <c r="J47" i="16"/>
  <c r="J29" i="16"/>
  <c r="J15" i="16"/>
  <c r="J8" i="16"/>
  <c r="J2" i="16"/>
  <c r="J21" i="16"/>
  <c r="F78" i="59" l="1"/>
  <c r="W78" i="59"/>
  <c r="T78" i="59"/>
  <c r="D78" i="59"/>
  <c r="P78" i="59"/>
  <c r="B78" i="59"/>
  <c r="M78" i="59"/>
  <c r="R78" i="59"/>
  <c r="I78" i="59"/>
  <c r="J70" i="27"/>
  <c r="B70" i="27"/>
  <c r="H70" i="27"/>
  <c r="N70" i="27"/>
  <c r="D48" i="65"/>
  <c r="F48" i="65"/>
  <c r="E48" i="65"/>
</calcChain>
</file>

<file path=xl/sharedStrings.xml><?xml version="1.0" encoding="utf-8"?>
<sst xmlns="http://schemas.openxmlformats.org/spreadsheetml/2006/main" count="1247" uniqueCount="536">
  <si>
    <t>Андрианов Николай Васильевич</t>
  </si>
  <si>
    <t>Бабанин Александр Николаевич</t>
  </si>
  <si>
    <t>Кошкин Валерий Юрьевич</t>
  </si>
  <si>
    <t>Митрофанов Валерий Валентинович</t>
  </si>
  <si>
    <t>Настин Юрий Анатольевич</t>
  </si>
  <si>
    <t>Бухвалов Владимир Сергеевич</t>
  </si>
  <si>
    <t>Загребалов Сергей Николаевич</t>
  </si>
  <si>
    <t>Мелехин Александр Сергеевич</t>
  </si>
  <si>
    <t>Прохоров Александр Викторович</t>
  </si>
  <si>
    <t>Рябов Петр Викторович</t>
  </si>
  <si>
    <t>Сергеев Алексей Викторович</t>
  </si>
  <si>
    <t>Трофимов Владимир Юрьевич</t>
  </si>
  <si>
    <t>Тюхалкин Федор Николаевич</t>
  </si>
  <si>
    <t>Хитюнин Валерий Владимирович</t>
  </si>
  <si>
    <t>Демин Николай Арсентьевич</t>
  </si>
  <si>
    <t>Емельянычев Сергей Константинович</t>
  </si>
  <si>
    <t>Семенов Владимир Леонидович</t>
  </si>
  <si>
    <t>Бабанин Александр Александрович</t>
  </si>
  <si>
    <t>Лозовой Сергей Леонидович</t>
  </si>
  <si>
    <t>Козлов Павел Степанович</t>
  </si>
  <si>
    <t>Залетин Сергей Павлович</t>
  </si>
  <si>
    <t>Карев Владимир Валерьевич</t>
  </si>
  <si>
    <t>№</t>
  </si>
  <si>
    <t>ФИО</t>
  </si>
  <si>
    <t>шапка ушанка</t>
  </si>
  <si>
    <t>шапочка вязан.</t>
  </si>
  <si>
    <t>пилотка</t>
  </si>
  <si>
    <t>куртка утепленная</t>
  </si>
  <si>
    <t>полукомбинезон</t>
  </si>
  <si>
    <t>перчатки</t>
  </si>
  <si>
    <t>носки</t>
  </si>
  <si>
    <t>ремень поясной</t>
  </si>
  <si>
    <t xml:space="preserve">куртка и брюки </t>
  </si>
  <si>
    <t>куртка и брюки   синтетич</t>
  </si>
  <si>
    <t xml:space="preserve">ботинки </t>
  </si>
  <si>
    <t>Воробьев Иван Васильевич</t>
  </si>
  <si>
    <t>Макаров Вадим Юрьевич</t>
  </si>
  <si>
    <t>Утенков Михаил Сергеевич</t>
  </si>
  <si>
    <t>Сологубов Владислав Николаевич</t>
  </si>
  <si>
    <t>Солодов Олег Леонидович</t>
  </si>
  <si>
    <t>Колобов Сергей Вячеславович</t>
  </si>
  <si>
    <t>Стародубов Виталий Геннадьевич</t>
  </si>
  <si>
    <t>берцы</t>
  </si>
  <si>
    <t>срок носки</t>
  </si>
  <si>
    <t>рост</t>
  </si>
  <si>
    <t>Сидоркин Дмитрий Валериянович</t>
  </si>
  <si>
    <t>Приложение №10</t>
  </si>
  <si>
    <t xml:space="preserve">Арматурная карточка № </t>
  </si>
  <si>
    <t>к Инструкции о порядке применения норм снабжения форменным обмундированием, обувью и снаряжением работников ведомственной охраны Минэнерго РФ</t>
  </si>
  <si>
    <t>учета форменного обмундирования, снаряжения и обуви, находящегося в носке</t>
  </si>
  <si>
    <t>Фамилия, имя, отчество</t>
  </si>
  <si>
    <t>Занимаемая должность</t>
  </si>
  <si>
    <t>Приказ (о зачислении)</t>
  </si>
  <si>
    <t>Приказ (об увольнении)</t>
  </si>
  <si>
    <t>РОСТ:</t>
  </si>
  <si>
    <t>ОБЪЕМ ГРУДИ:</t>
  </si>
  <si>
    <t>РАЗМЕРЫ</t>
  </si>
  <si>
    <t>обмундирование</t>
  </si>
  <si>
    <t>обувь</t>
  </si>
  <si>
    <t>рубашка</t>
  </si>
  <si>
    <t>снаряжение</t>
  </si>
  <si>
    <t>головной убор</t>
  </si>
  <si>
    <t>№ п/п</t>
  </si>
  <si>
    <t>Наименование материальных средств</t>
  </si>
  <si>
    <t>Устан. срок носки (мес.)</t>
  </si>
  <si>
    <t>Дата выдачи (сдачи, ежегодная итоговая), № документа</t>
  </si>
  <si>
    <t>кол-во</t>
  </si>
  <si>
    <t>сумма</t>
  </si>
  <si>
    <t>Шапка-ушанка</t>
  </si>
  <si>
    <t>Шапочка вязанная</t>
  </si>
  <si>
    <t>Фуражка повседнев.</t>
  </si>
  <si>
    <t>Пилотка</t>
  </si>
  <si>
    <t>Куртка утепленная</t>
  </si>
  <si>
    <t>Полукомбинезон</t>
  </si>
  <si>
    <t>Свитер полушерст.</t>
  </si>
  <si>
    <t>Перчатки</t>
  </si>
  <si>
    <t>Носки шерстяные</t>
  </si>
  <si>
    <t>Рукавицы на меху</t>
  </si>
  <si>
    <t xml:space="preserve">Куртка </t>
  </si>
  <si>
    <t>Брюки</t>
  </si>
  <si>
    <t>Юбка</t>
  </si>
  <si>
    <t>Рубашка форменная</t>
  </si>
  <si>
    <t>Футболка трикотаж.</t>
  </si>
  <si>
    <t>Галстук</t>
  </si>
  <si>
    <t>Ремень поясной</t>
  </si>
  <si>
    <t>Носки х/б</t>
  </si>
  <si>
    <t>Ботинки (полуботинки, туфли женские)</t>
  </si>
  <si>
    <t>Сапоги зимние (с берц., сапоги женс. зим.)</t>
  </si>
  <si>
    <t>Костюм рабочий</t>
  </si>
  <si>
    <t>Рукавицы брезент.</t>
  </si>
  <si>
    <t>Халат Х/Б</t>
  </si>
  <si>
    <t>Всего предметов</t>
  </si>
  <si>
    <t>Подпись, подтверждающая правильность получения и сдачи имущества</t>
  </si>
  <si>
    <t xml:space="preserve">Проверено:  </t>
  </si>
  <si>
    <t>Должность</t>
  </si>
  <si>
    <t>контролер</t>
  </si>
  <si>
    <t>Боярин Вадим Михайлович</t>
  </si>
  <si>
    <t>начальник команды</t>
  </si>
  <si>
    <t>помощник начальника караула</t>
  </si>
  <si>
    <t>начальник караула</t>
  </si>
  <si>
    <t>36(48)</t>
  </si>
  <si>
    <t>LG</t>
  </si>
  <si>
    <t>XXLG</t>
  </si>
  <si>
    <t>XLG</t>
  </si>
  <si>
    <t>РАЗМЕР</t>
  </si>
  <si>
    <t>шт.</t>
  </si>
  <si>
    <t>пара</t>
  </si>
  <si>
    <t>0319</t>
  </si>
  <si>
    <t>0321</t>
  </si>
  <si>
    <t>0322</t>
  </si>
  <si>
    <t>0323</t>
  </si>
  <si>
    <t>0325</t>
  </si>
  <si>
    <t>0326</t>
  </si>
  <si>
    <t>0327</t>
  </si>
  <si>
    <t>0324</t>
  </si>
  <si>
    <t>«Утверждаю»</t>
  </si>
  <si>
    <t>Директор Нижегородского филиала</t>
  </si>
  <si>
    <t>ФГУП «Ведомственная охрана» Минэнерго России</t>
  </si>
  <si>
    <t>Ведомость на выдачу обмундирования</t>
  </si>
  <si>
    <t>Ед. учета</t>
  </si>
  <si>
    <t>Номенклатурный №</t>
  </si>
  <si>
    <t>Главный бухгалтер                                                                                                     Л.С.Труфакина</t>
  </si>
  <si>
    <t>Выдачу произвёл начальник команды № 9                                                             М.Н.Косолапов</t>
  </si>
  <si>
    <t>__________________  С.М.Бобков</t>
  </si>
  <si>
    <t>№ п.п.</t>
  </si>
  <si>
    <t>Фамилия и инициалы</t>
  </si>
  <si>
    <t>Количество (предметов)</t>
  </si>
  <si>
    <t>Роспись  в получении</t>
  </si>
  <si>
    <t>Цена, руб. коп.</t>
  </si>
  <si>
    <t>ФИО полностью</t>
  </si>
  <si>
    <t>Фамилия</t>
  </si>
  <si>
    <t>Имя</t>
  </si>
  <si>
    <t>Отчество</t>
  </si>
  <si>
    <t>Шишкунов Борис Владимирович</t>
  </si>
  <si>
    <t>Хохлов Вадим Константинович</t>
  </si>
  <si>
    <t>96-100/170-176</t>
  </si>
  <si>
    <t>104-108/170-176</t>
  </si>
  <si>
    <t>112-116/182-188</t>
  </si>
  <si>
    <t>Брунов Александр Николаевич</t>
  </si>
  <si>
    <t>104-108/182-188</t>
  </si>
  <si>
    <t>96-100/158-164</t>
  </si>
  <si>
    <t>112-116/170-176</t>
  </si>
  <si>
    <t>104-108/158-164</t>
  </si>
  <si>
    <t>Приказ о назначении</t>
  </si>
  <si>
    <t>от 29.02.08 № 92 О/К</t>
  </si>
  <si>
    <t>от 29.03.06 № 220-к</t>
  </si>
  <si>
    <t>от 01.02.04 № 29/ОК</t>
  </si>
  <si>
    <t xml:space="preserve"> от 10.05.12 № 234 О/К</t>
  </si>
  <si>
    <t xml:space="preserve"> от 06.12.12 № 657 О/К</t>
  </si>
  <si>
    <t>от 01.02.04. № 29/ОК</t>
  </si>
  <si>
    <t xml:space="preserve"> от 23.10.12 № 569 О/К</t>
  </si>
  <si>
    <t>от 28.02.07 № 35 О/К</t>
  </si>
  <si>
    <t>от 23.04.07 № 64 О/К</t>
  </si>
  <si>
    <t>от 01.12.08 № 495 О/К</t>
  </si>
  <si>
    <t xml:space="preserve"> от 19.01.11 № 10 О/К</t>
  </si>
  <si>
    <t>от 11.01.10 № 7 О/К</t>
  </si>
  <si>
    <t>от 30.05.08 № 231 О/К</t>
  </si>
  <si>
    <t xml:space="preserve"> от 14.11.11 № 645 О/К</t>
  </si>
  <si>
    <t xml:space="preserve"> от 04.04.11 № 159 О/К</t>
  </si>
  <si>
    <t>от 10.02.04 № 43 О/К</t>
  </si>
  <si>
    <t>от 19.03.08 № 125 О/К</t>
  </si>
  <si>
    <t>от 06.05.06 № 378-к</t>
  </si>
  <si>
    <t xml:space="preserve"> от 18.10.12 № 564 О/К</t>
  </si>
  <si>
    <t xml:space="preserve"> от 16.05.11 № 247 О/К</t>
  </si>
  <si>
    <t>от 04.04.06 № 244-К</t>
  </si>
  <si>
    <t>от 18.01.08 № 18 О/К</t>
  </si>
  <si>
    <t xml:space="preserve"> от 08.09.11 № 537 О/К</t>
  </si>
  <si>
    <t xml:space="preserve"> от 28.09.12 № 527 О/К</t>
  </si>
  <si>
    <t xml:space="preserve"> от 07.09.11 № 532 О/К</t>
  </si>
  <si>
    <t xml:space="preserve"> от 02.09.11 № 527 О/К</t>
  </si>
  <si>
    <t>от 27.01.10 №31 О/К</t>
  </si>
  <si>
    <t>от 20.04.06 № 311-к</t>
  </si>
  <si>
    <t xml:space="preserve"> от 05.07.12 № 361 О/К</t>
  </si>
  <si>
    <t>от 02.03.06 № 154-к</t>
  </si>
  <si>
    <t xml:space="preserve"> от 03.12.12 № 648 О/К</t>
  </si>
  <si>
    <r>
      <t>Размеры</t>
    </r>
    <r>
      <rPr>
        <sz val="10"/>
        <rFont val="Times New Roman"/>
        <family val="1"/>
        <charset val="204"/>
      </rPr>
      <t> </t>
    </r>
  </si>
  <si>
    <r>
      <t> </t>
    </r>
    <r>
      <rPr>
        <b/>
        <i/>
        <sz val="10"/>
        <rFont val="Times New Roman"/>
        <family val="1"/>
        <charset val="204"/>
      </rPr>
      <t>Женские</t>
    </r>
    <r>
      <rPr>
        <sz val="10"/>
        <rFont val="Times New Roman"/>
        <family val="1"/>
        <charset val="204"/>
      </rPr>
      <t>  </t>
    </r>
  </si>
  <si>
    <t xml:space="preserve">Размер (Гост) </t>
  </si>
  <si>
    <r>
      <t xml:space="preserve">Маркировка готового изделия. </t>
    </r>
    <r>
      <rPr>
        <b/>
        <sz val="10"/>
        <rFont val="Times New Roman"/>
        <family val="1"/>
        <charset val="204"/>
      </rPr>
      <t xml:space="preserve">Указывается при заказе </t>
    </r>
  </si>
  <si>
    <r>
      <t>Измерение фигуры человека в см.(ГОСТ)</t>
    </r>
    <r>
      <rPr>
        <sz val="10"/>
        <rFont val="Times New Roman"/>
        <family val="1"/>
        <charset val="204"/>
      </rPr>
      <t xml:space="preserve">  </t>
    </r>
  </si>
  <si>
    <t xml:space="preserve">ОГ(обхват груди) измерение N1 </t>
  </si>
  <si>
    <t xml:space="preserve">ОТ(обхват талии) измерение N2 </t>
  </si>
  <si>
    <t>ОБ(обхват бедер) измерение N3  </t>
  </si>
  <si>
    <t xml:space="preserve">88-92 </t>
  </si>
  <si>
    <t xml:space="preserve">44-46 </t>
  </si>
  <si>
    <t xml:space="preserve">87-94 </t>
  </si>
  <si>
    <t xml:space="preserve">70-74 </t>
  </si>
  <si>
    <t>92-98  </t>
  </si>
  <si>
    <t xml:space="preserve">96-100 </t>
  </si>
  <si>
    <t xml:space="preserve">48-50 </t>
  </si>
  <si>
    <t xml:space="preserve">95-102 </t>
  </si>
  <si>
    <t xml:space="preserve">76-85 </t>
  </si>
  <si>
    <t>99-106  </t>
  </si>
  <si>
    <t xml:space="preserve">104-108 </t>
  </si>
  <si>
    <t xml:space="preserve">52-54 </t>
  </si>
  <si>
    <t xml:space="preserve">103-110 </t>
  </si>
  <si>
    <t xml:space="preserve">86-94 </t>
  </si>
  <si>
    <t>108-116  </t>
  </si>
  <si>
    <t xml:space="preserve">112-116 </t>
  </si>
  <si>
    <t xml:space="preserve">56-58 </t>
  </si>
  <si>
    <t xml:space="preserve">111-118 </t>
  </si>
  <si>
    <t xml:space="preserve">96-104 </t>
  </si>
  <si>
    <t>117-122  </t>
  </si>
  <si>
    <t xml:space="preserve">120-124 </t>
  </si>
  <si>
    <t xml:space="preserve">60-62 </t>
  </si>
  <si>
    <t xml:space="preserve">106-112 </t>
  </si>
  <si>
    <t>123-126  </t>
  </si>
  <si>
    <t>Мужские</t>
  </si>
  <si>
    <r>
      <t xml:space="preserve">Маркировка готового изделия </t>
    </r>
    <r>
      <rPr>
        <b/>
        <sz val="10"/>
        <rFont val="Times New Roman"/>
        <family val="1"/>
        <charset val="204"/>
      </rPr>
      <t>Указывается при заказе</t>
    </r>
    <r>
      <rPr>
        <sz val="10"/>
        <rFont val="Times New Roman"/>
        <family val="1"/>
        <charset val="204"/>
      </rPr>
      <t xml:space="preserve"> </t>
    </r>
  </si>
  <si>
    <t>88-92</t>
  </si>
  <si>
    <t>44-46</t>
  </si>
  <si>
    <t>87-93,9</t>
  </si>
  <si>
    <t>74-77,9</t>
  </si>
  <si>
    <t>90-96 </t>
  </si>
  <si>
    <t>96-100</t>
  </si>
  <si>
    <t>48-50</t>
  </si>
  <si>
    <t>94-101,9</t>
  </si>
  <si>
    <t>78-86,9</t>
  </si>
  <si>
    <t>98-104 </t>
  </si>
  <si>
    <t>104-108</t>
  </si>
  <si>
    <t>52-54</t>
  </si>
  <si>
    <t>102-109,9</t>
  </si>
  <si>
    <t>87-95,9</t>
  </si>
  <si>
    <t>106-112 </t>
  </si>
  <si>
    <t>112-116</t>
  </si>
  <si>
    <t>56-58</t>
  </si>
  <si>
    <t>110-117,9</t>
  </si>
  <si>
    <t>96-103,9</t>
  </si>
  <si>
    <t>115-118 </t>
  </si>
  <si>
    <t>120-124</t>
  </si>
  <si>
    <t>60-62</t>
  </si>
  <si>
    <t>118-125,9</t>
  </si>
  <si>
    <t>104-111,9</t>
  </si>
  <si>
    <t>120-126 </t>
  </si>
  <si>
    <t>Рост</t>
  </si>
  <si>
    <r>
      <t>Мужской</t>
    </r>
    <r>
      <rPr>
        <sz val="10"/>
        <rFont val="Times New Roman"/>
        <family val="1"/>
        <charset val="204"/>
      </rPr>
      <t> </t>
    </r>
  </si>
  <si>
    <t xml:space="preserve">Рост (ГОСТ) </t>
  </si>
  <si>
    <t xml:space="preserve">Маркировка готового изделия Указывается при заказе </t>
  </si>
  <si>
    <t>Интервал роста человека в см.  </t>
  </si>
  <si>
    <t>155-166,9 </t>
  </si>
  <si>
    <t>170-176</t>
  </si>
  <si>
    <t>167-178,9 </t>
  </si>
  <si>
    <t>182-188</t>
  </si>
  <si>
    <t>179-191 </t>
  </si>
  <si>
    <t>190-196</t>
  </si>
  <si>
    <t>191-198 </t>
  </si>
  <si>
    <r>
      <t>Женский</t>
    </r>
    <r>
      <rPr>
        <sz val="10"/>
        <rFont val="Times New Roman"/>
        <family val="1"/>
        <charset val="204"/>
      </rPr>
      <t> </t>
    </r>
  </si>
  <si>
    <t>146-152</t>
  </si>
  <si>
    <t>143-154,9 </t>
  </si>
  <si>
    <t>158-164</t>
  </si>
  <si>
    <t>180-188 </t>
  </si>
  <si>
    <r>
      <t>Размеры для футболок, плащей</t>
    </r>
    <r>
      <rPr>
        <i/>
        <u/>
        <sz val="10"/>
        <rFont val="Times New Roman"/>
        <family val="1"/>
        <charset val="204"/>
      </rPr>
      <t xml:space="preserve"> </t>
    </r>
  </si>
  <si>
    <t xml:space="preserve">Размер для заказа </t>
  </si>
  <si>
    <t>42-44</t>
  </si>
  <si>
    <t xml:space="preserve">Стандартный общеевропейский размер </t>
  </si>
  <si>
    <t>S</t>
  </si>
  <si>
    <t>M</t>
  </si>
  <si>
    <t>L</t>
  </si>
  <si>
    <t>XL</t>
  </si>
  <si>
    <t>XXL</t>
  </si>
  <si>
    <t>XXXL</t>
  </si>
  <si>
    <r>
      <t>Размеры для рубашек</t>
    </r>
    <r>
      <rPr>
        <i/>
        <u/>
        <sz val="10"/>
        <rFont val="Times New Roman"/>
        <family val="1"/>
        <charset val="204"/>
      </rPr>
      <t xml:space="preserve"> </t>
    </r>
  </si>
  <si>
    <t>ворот</t>
  </si>
  <si>
    <t>размер</t>
  </si>
  <si>
    <t>(в.39)</t>
  </si>
  <si>
    <t>(в.40)</t>
  </si>
  <si>
    <t>(в.41)</t>
  </si>
  <si>
    <t>176-182</t>
  </si>
  <si>
    <t>(в.42)</t>
  </si>
  <si>
    <t>(в.43)</t>
  </si>
  <si>
    <t>(в.44)</t>
  </si>
  <si>
    <t>(в.45)</t>
  </si>
  <si>
    <t>(в.46)</t>
  </si>
  <si>
    <t>1-2</t>
  </si>
  <si>
    <t>3-4</t>
  </si>
  <si>
    <t>5-6</t>
  </si>
  <si>
    <t>7-8</t>
  </si>
  <si>
    <t>120-124/170-176</t>
  </si>
  <si>
    <t>96-100/182-188</t>
  </si>
  <si>
    <t>120-124/182-188</t>
  </si>
  <si>
    <t>Резчиков Андрей Михайлович</t>
  </si>
  <si>
    <t xml:space="preserve"> </t>
  </si>
  <si>
    <t>команда №9 от ______________ 2013 года</t>
  </si>
  <si>
    <t>Колчин Александр Николаевич</t>
  </si>
  <si>
    <t>Мозгалёв Евгений Юрьевич</t>
  </si>
  <si>
    <t>Сачков Андрей Витальевич</t>
  </si>
  <si>
    <t>Дата составления:</t>
  </si>
  <si>
    <t>ВТОРАЯ КАТЕГОРИЯ</t>
  </si>
  <si>
    <t>Примечания: 1. Наименования предметов вещевого имущества печатаются в последовательности, соответствующей нормам снабжения.</t>
  </si>
  <si>
    <t xml:space="preserve">Фуражка </t>
  </si>
  <si>
    <t xml:space="preserve">Куртка утепленная </t>
  </si>
  <si>
    <t>Полуботинки (ботинки)</t>
  </si>
  <si>
    <t xml:space="preserve">Шапка из искусственного меха </t>
  </si>
  <si>
    <t>Перчатки трикотажные</t>
  </si>
  <si>
    <t>Носки хлопчатобумажные</t>
  </si>
  <si>
    <t>Носки полушерстяные</t>
  </si>
  <si>
    <t>Рыбаков Вячеслав Александрович</t>
  </si>
  <si>
    <t>рубашка (ворот/рост)</t>
  </si>
  <si>
    <t>Пуговица 14мм</t>
  </si>
  <si>
    <t>Фляжка с чехлом</t>
  </si>
  <si>
    <t>2. Для удобства пользования карточки учета материальных ценностей личного пользования группируются по подразделениям, а внутри подразделений - по специальным званиям и фамилиям в алфавитном порядке.</t>
  </si>
  <si>
    <t>3. Карточки учета вещевого имущества личного пользования изготовляются по размерам 420 x 297, 297 x 210.</t>
  </si>
  <si>
    <t>один</t>
  </si>
  <si>
    <t>01457</t>
  </si>
  <si>
    <t>куртка утепленная, Витар, тип А</t>
  </si>
  <si>
    <t>42/176</t>
  </si>
  <si>
    <t>49/182</t>
  </si>
  <si>
    <t>47/182</t>
  </si>
  <si>
    <t>40/176</t>
  </si>
  <si>
    <t>44/176</t>
  </si>
  <si>
    <t>42/188</t>
  </si>
  <si>
    <t>39/176</t>
  </si>
  <si>
    <t>41/176</t>
  </si>
  <si>
    <t>41/170</t>
  </si>
  <si>
    <t>42/182</t>
  </si>
  <si>
    <t>39/170</t>
  </si>
  <si>
    <t>41/182</t>
  </si>
  <si>
    <t>40/170</t>
  </si>
  <si>
    <t>43/170</t>
  </si>
  <si>
    <t>44/188</t>
  </si>
  <si>
    <t>43/188</t>
  </si>
  <si>
    <t>43/176</t>
  </si>
  <si>
    <t>41/164</t>
  </si>
  <si>
    <t>42/170</t>
  </si>
  <si>
    <t>47/188</t>
  </si>
  <si>
    <t>44/182</t>
  </si>
  <si>
    <t>39/164</t>
  </si>
  <si>
    <t>39/182</t>
  </si>
  <si>
    <t>39/188</t>
  </si>
  <si>
    <t>40/164</t>
  </si>
  <si>
    <t>40/182</t>
  </si>
  <si>
    <t>40/188</t>
  </si>
  <si>
    <t>41/188</t>
  </si>
  <si>
    <t>42/164</t>
  </si>
  <si>
    <t>43/182</t>
  </si>
  <si>
    <t>47/176</t>
  </si>
  <si>
    <t>РАЗМЕР рубашка</t>
  </si>
  <si>
    <t>ворот/ррост</t>
  </si>
  <si>
    <t>116/182</t>
  </si>
  <si>
    <t>100/176</t>
  </si>
  <si>
    <t>108/176</t>
  </si>
  <si>
    <t>104/170</t>
  </si>
  <si>
    <t>116/176</t>
  </si>
  <si>
    <t>108/182</t>
  </si>
  <si>
    <t>96/170</t>
  </si>
  <si>
    <t>104/188</t>
  </si>
  <si>
    <t>104/176</t>
  </si>
  <si>
    <t>108/170</t>
  </si>
  <si>
    <t>100/170</t>
  </si>
  <si>
    <t>112/188</t>
  </si>
  <si>
    <t>104/182</t>
  </si>
  <si>
    <t>104/164</t>
  </si>
  <si>
    <t>116/188</t>
  </si>
  <si>
    <t>108/188</t>
  </si>
  <si>
    <t>112/176</t>
  </si>
  <si>
    <t>96/164</t>
  </si>
  <si>
    <t>96/176</t>
  </si>
  <si>
    <t>96/182</t>
  </si>
  <si>
    <t>100/182</t>
  </si>
  <si>
    <t>112/170</t>
  </si>
  <si>
    <t>112/182</t>
  </si>
  <si>
    <t>116/170</t>
  </si>
  <si>
    <t>120/176</t>
  </si>
  <si>
    <t>120/182</t>
  </si>
  <si>
    <t>120/188</t>
  </si>
  <si>
    <t>100/164</t>
  </si>
  <si>
    <t>108/164</t>
  </si>
  <si>
    <t>116/164</t>
  </si>
  <si>
    <t>112/164</t>
  </si>
  <si>
    <t>Кокарда</t>
  </si>
  <si>
    <t>Нарукавный знак</t>
  </si>
  <si>
    <t>от "___" ________________ 20___г.</t>
  </si>
  <si>
    <t>Озихин Александр Семёнович</t>
  </si>
  <si>
    <t>Хахалин Александр Михайлович</t>
  </si>
  <si>
    <t>Куртка ПШ</t>
  </si>
  <si>
    <t>Звезда</t>
  </si>
  <si>
    <t>112-116/158-164</t>
  </si>
  <si>
    <t>120-124/158-164</t>
  </si>
  <si>
    <t>Котин Дмитрий Николаевич</t>
  </si>
  <si>
    <t>Хахалов Андрей Юрьевич</t>
  </si>
  <si>
    <t>45/188</t>
  </si>
  <si>
    <t>88-92/158-164</t>
  </si>
  <si>
    <t>88-92/170-176</t>
  </si>
  <si>
    <t>88-92/182-188</t>
  </si>
  <si>
    <t>Машков Алексей Фёдорович</t>
  </si>
  <si>
    <t>Топорков Андрей Николаевич</t>
  </si>
  <si>
    <t>Чуфарин Андрей Юрьевич</t>
  </si>
  <si>
    <t>45/182</t>
  </si>
  <si>
    <t>Заболонков Александр Борисович</t>
  </si>
  <si>
    <t>Монцев Сергей Юьевич</t>
  </si>
  <si>
    <t>Бродяной Олег Юрьевич</t>
  </si>
  <si>
    <t>Бекренёв Олег Иванович</t>
  </si>
  <si>
    <t>46/170</t>
  </si>
  <si>
    <t>Утенков Юрий Николаевич</t>
  </si>
  <si>
    <t>Сельцов Илья Евгеньевич</t>
  </si>
  <si>
    <t>Соколов Евгений Александрович</t>
  </si>
  <si>
    <t>Перов Сергей Николаевич</t>
  </si>
  <si>
    <t>Ромашов Александр Генрихович</t>
  </si>
  <si>
    <t>Толкунов Анатолий Матвеевич</t>
  </si>
  <si>
    <t>46/176</t>
  </si>
  <si>
    <t>Олонов Илья Владимирович</t>
  </si>
  <si>
    <t>Кузнецов Юрий Григорьевич</t>
  </si>
  <si>
    <t>Муравьёв Владимир Васильевич</t>
  </si>
  <si>
    <t>Андрианов  Николай Васильевич</t>
  </si>
  <si>
    <t>Демин  Николай Арсентьевич</t>
  </si>
  <si>
    <t>Емельянычев  Сергей Константинович</t>
  </si>
  <si>
    <t>Загребалов  Сергей Николаевич</t>
  </si>
  <si>
    <t>Иванов  Вадим Алексеевич</t>
  </si>
  <si>
    <t>Косолапов  Михаил Николаевич</t>
  </si>
  <si>
    <t>Кошкин  Валерий Юрьевич</t>
  </si>
  <si>
    <t>Лозовой  Сергей Леонидович</t>
  </si>
  <si>
    <t>Мелехин  Александр Сергеевич</t>
  </si>
  <si>
    <t>Настин  Юрий Анатольевич</t>
  </si>
  <si>
    <t>Погодин  Владимир Павлович</t>
  </si>
  <si>
    <t>Поляков  Игорь Григорьевич</t>
  </si>
  <si>
    <t>Сторожев  Андрей Павлович</t>
  </si>
  <si>
    <t>от 18.04.05 № 283 О/К</t>
  </si>
  <si>
    <t>от 14.03.05 № 155 О/К</t>
  </si>
  <si>
    <t xml:space="preserve"> от 28.06.13 № 318- О/К</t>
  </si>
  <si>
    <t>Лозовой Андрей Леонидович</t>
  </si>
  <si>
    <t>от 01.06.06 № 69О/К</t>
  </si>
  <si>
    <t>от 01.02.04  № 29/ОК</t>
  </si>
  <si>
    <t xml:space="preserve"> от 02.08.13 № 418- О/К</t>
  </si>
  <si>
    <t>от 04.02.13 № 61-О/К</t>
  </si>
  <si>
    <t>от 09.01.14 №4-о/к</t>
  </si>
  <si>
    <t>от 05.11.13 №610-о/к</t>
  </si>
  <si>
    <t>Молдаванцев  Юрий Борисович</t>
  </si>
  <si>
    <t>зам. начальника  команды</t>
  </si>
  <si>
    <t>Мельников Олег Павлович</t>
  </si>
  <si>
    <t>Камзолов Александр Павлович</t>
  </si>
  <si>
    <t>124/182</t>
  </si>
  <si>
    <t>124/170</t>
  </si>
  <si>
    <t>100/188</t>
  </si>
  <si>
    <t>44/170</t>
  </si>
  <si>
    <t>48/182</t>
  </si>
  <si>
    <t>Левин Михаил Константинович</t>
  </si>
  <si>
    <t>Коханенко Сергей Александрович</t>
  </si>
  <si>
    <t>Новоселов Андрей Александрович</t>
  </si>
  <si>
    <t>124/188</t>
  </si>
  <si>
    <t>124/176</t>
  </si>
  <si>
    <t>96/158</t>
  </si>
  <si>
    <t>96/188</t>
  </si>
  <si>
    <t>100/158</t>
  </si>
  <si>
    <t>104/158</t>
  </si>
  <si>
    <t>108/158</t>
  </si>
  <si>
    <t>112/158</t>
  </si>
  <si>
    <t>116/158</t>
  </si>
  <si>
    <t>120/158</t>
  </si>
  <si>
    <t>120/164</t>
  </si>
  <si>
    <t>120/170</t>
  </si>
  <si>
    <t>124/158</t>
  </si>
  <si>
    <t>124/164</t>
  </si>
  <si>
    <t>92/158</t>
  </si>
  <si>
    <t>92/164</t>
  </si>
  <si>
    <t>92/170</t>
  </si>
  <si>
    <t>92/176</t>
  </si>
  <si>
    <t>92/182</t>
  </si>
  <si>
    <t>92/188</t>
  </si>
  <si>
    <t>38/158</t>
  </si>
  <si>
    <t>38/164</t>
  </si>
  <si>
    <t>38/170</t>
  </si>
  <si>
    <t>38/176</t>
  </si>
  <si>
    <t>38/182</t>
  </si>
  <si>
    <t>38/188</t>
  </si>
  <si>
    <t>39/158</t>
  </si>
  <si>
    <t>40/158</t>
  </si>
  <si>
    <t>41/158</t>
  </si>
  <si>
    <t>42/158</t>
  </si>
  <si>
    <t>43/158</t>
  </si>
  <si>
    <t>43/164</t>
  </si>
  <si>
    <t>44/158</t>
  </si>
  <si>
    <t>44/164</t>
  </si>
  <si>
    <t>45/158</t>
  </si>
  <si>
    <t>45/164</t>
  </si>
  <si>
    <t>45/170</t>
  </si>
  <si>
    <t>45/176</t>
  </si>
  <si>
    <t>46/158</t>
  </si>
  <si>
    <t>46/164</t>
  </si>
  <si>
    <t>46/182</t>
  </si>
  <si>
    <t>46/188</t>
  </si>
  <si>
    <t>47/158</t>
  </si>
  <si>
    <t>47/164</t>
  </si>
  <si>
    <t>47/170</t>
  </si>
  <si>
    <t>48/158</t>
  </si>
  <si>
    <t>48/164</t>
  </si>
  <si>
    <t>48/170</t>
  </si>
  <si>
    <t>48/176</t>
  </si>
  <si>
    <t>48/188</t>
  </si>
  <si>
    <t>88/158</t>
  </si>
  <si>
    <t>88/164</t>
  </si>
  <si>
    <t>88/170</t>
  </si>
  <si>
    <t>88/176</t>
  </si>
  <si>
    <t>88/182</t>
  </si>
  <si>
    <t>88/188</t>
  </si>
  <si>
    <t>ПШ
 (или ХБ)</t>
  </si>
  <si>
    <t>88-92/194</t>
  </si>
  <si>
    <t>96-100/194</t>
  </si>
  <si>
    <t>104-108/194</t>
  </si>
  <si>
    <t>112-116/194</t>
  </si>
  <si>
    <t>120-124/194</t>
  </si>
  <si>
    <t>Ботинки с высокими берцами</t>
  </si>
  <si>
    <t>Брюки ПШ</t>
  </si>
  <si>
    <t>Рубашка с длинным рукавом</t>
  </si>
  <si>
    <t>Рубашка с коротким рукавом</t>
  </si>
  <si>
    <t>Брюки из смесовой ткани</t>
  </si>
  <si>
    <t>Куртка из смесовой ткани</t>
  </si>
  <si>
    <t>Погоны (синие пристяжные)</t>
  </si>
  <si>
    <t>Погоны (голубые для рубашек)</t>
  </si>
  <si>
    <t>куртка (ПШ)</t>
  </si>
  <si>
    <t>брюки (ПШ)</t>
  </si>
  <si>
    <t>куртка  синтетич</t>
  </si>
  <si>
    <t>брюки   синтетич</t>
  </si>
  <si>
    <t>Нашивка нагрудная</t>
  </si>
  <si>
    <t>Транспортный универсальный жилет</t>
  </si>
  <si>
    <t>Шапка, натур. Мех, овчина облагорож.</t>
  </si>
  <si>
    <t>Кривцов Евгений Юрьевич</t>
  </si>
  <si>
    <t>сдвоенный размер</t>
  </si>
  <si>
    <t>Софронов Василий Михайлович</t>
  </si>
  <si>
    <t>49/158</t>
  </si>
  <si>
    <t>49/164</t>
  </si>
  <si>
    <t>49/170</t>
  </si>
  <si>
    <t>49/176</t>
  </si>
  <si>
    <t>49/188</t>
  </si>
  <si>
    <t>куртка и брюки  ПШ</t>
  </si>
  <si>
    <t>куртка и брюки  ХБ</t>
  </si>
  <si>
    <t>Сельцов Алексей Евгеньевич</t>
  </si>
  <si>
    <t>06 июня 2016</t>
  </si>
  <si>
    <t>Белов Дмитрий Владимирович</t>
  </si>
  <si>
    <t>Федорин Юрий Александрович</t>
  </si>
  <si>
    <t>Шубин Сергей Николаевич</t>
  </si>
  <si>
    <t>Гошков Сергей Юльевич</t>
  </si>
  <si>
    <t>Шубин Сергей</t>
  </si>
  <si>
    <t>Белов Дмитрий, Федорин Юрий, Гошков Сергей</t>
  </si>
  <si>
    <t>Белов Дмитрий, Федорин Юрий</t>
  </si>
  <si>
    <t>Гошков Сергей</t>
  </si>
  <si>
    <t>Шубин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</si>
</sst>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5" formatCode="#,##0.00&quot; &quot;[$руб.-419];[Red]&quot;-&quot;#,##0.00&quot; &quot;[$руб.-419]"/>
    <numFmt numFmtId="166" formatCode="000000"/>
    <numFmt numFmtId="167" formatCode="#,##0.00&quot;р.&quot;"/>
    <numFmt numFmtId="168" formatCode="0.0"/>
    <numFmt numFmtId="169" formatCode="[$-F800]dddd\,\ mmmm\ dd\,\ yyyy"/>
    <numFmt numFmtId="170" formatCode="#,##0.00_р_."/>
    <numFmt numFmtId="171" formatCode="#,##0.00\ _₽"/>
  </numFmts>
  <fonts count="60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dobe Caslon Pro"/>
      <family val="1"/>
    </font>
    <font>
      <sz val="10"/>
      <name val="Arial Cyr"/>
      <charset val="204"/>
    </font>
    <font>
      <b/>
      <sz val="14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gray0625">
        <fgColor indexed="8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65" fontId="20" fillId="0" borderId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1" fillId="7" borderId="1" applyNumberFormat="0" applyAlignment="0" applyProtection="0"/>
    <xf numFmtId="0" fontId="22" fillId="20" borderId="2" applyNumberFormat="0" applyAlignment="0" applyProtection="0"/>
    <xf numFmtId="0" fontId="23" fillId="20" borderId="1" applyNumberFormat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21" borderId="7" applyNumberFormat="0" applyAlignment="0" applyProtection="0"/>
    <xf numFmtId="0" fontId="29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15" fillId="0" borderId="0"/>
    <xf numFmtId="0" fontId="9" fillId="0" borderId="0"/>
    <xf numFmtId="0" fontId="9" fillId="0" borderId="0"/>
    <xf numFmtId="0" fontId="31" fillId="0" borderId="0"/>
    <xf numFmtId="0" fontId="2" fillId="0" borderId="0">
      <alignment horizontal="left"/>
    </xf>
    <xf numFmtId="0" fontId="15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1" fillId="0" borderId="0"/>
    <xf numFmtId="49" fontId="7" fillId="0" borderId="10" applyNumberFormat="0" applyFill="0" applyBorder="0" applyAlignment="0" applyProtection="0">
      <alignment horizontal="center" vertical="center" wrapText="1"/>
    </xf>
    <xf numFmtId="0" fontId="58" fillId="0" borderId="0"/>
    <xf numFmtId="0" fontId="59" fillId="0" borderId="0"/>
  </cellStyleXfs>
  <cellXfs count="319">
    <xf numFmtId="0" fontId="0" fillId="0" borderId="0" xfId="0"/>
    <xf numFmtId="0" fontId="6" fillId="0" borderId="10" xfId="44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/>
    <xf numFmtId="0" fontId="10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 textRotation="90" wrapText="1"/>
    </xf>
    <xf numFmtId="0" fontId="13" fillId="0" borderId="10" xfId="44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0" borderId="10" xfId="45" applyFont="1" applyBorder="1" applyAlignment="1">
      <alignment horizontal="center" vertical="center" textRotation="90" wrapText="1"/>
    </xf>
    <xf numFmtId="49" fontId="14" fillId="0" borderId="10" xfId="45" applyNumberFormat="1" applyFont="1" applyBorder="1" applyAlignment="1">
      <alignment horizontal="center" vertical="center" textRotation="90" wrapText="1"/>
    </xf>
    <xf numFmtId="0" fontId="31" fillId="0" borderId="0" xfId="43"/>
    <xf numFmtId="0" fontId="37" fillId="0" borderId="0" xfId="43" applyFont="1" applyAlignment="1">
      <alignment horizontal="center"/>
    </xf>
    <xf numFmtId="0" fontId="37" fillId="0" borderId="0" xfId="43" applyFont="1"/>
    <xf numFmtId="0" fontId="38" fillId="0" borderId="0" xfId="43" applyFont="1"/>
    <xf numFmtId="0" fontId="31" fillId="0" borderId="0" xfId="43" applyAlignment="1">
      <alignment horizontal="center" vertical="center"/>
    </xf>
    <xf numFmtId="0" fontId="31" fillId="0" borderId="0" xfId="43" applyAlignment="1">
      <alignment horizontal="center"/>
    </xf>
    <xf numFmtId="0" fontId="37" fillId="0" borderId="0" xfId="43" applyFont="1" applyAlignment="1"/>
    <xf numFmtId="0" fontId="14" fillId="0" borderId="10" xfId="43" applyFont="1" applyBorder="1" applyAlignment="1">
      <alignment horizontal="center" vertical="center" textRotation="90" wrapText="1"/>
    </xf>
    <xf numFmtId="0" fontId="16" fillId="0" borderId="10" xfId="43" applyFont="1" applyBorder="1" applyAlignment="1">
      <alignment horizontal="center" vertical="center" wrapText="1"/>
    </xf>
    <xf numFmtId="0" fontId="16" fillId="0" borderId="10" xfId="43" applyFont="1" applyBorder="1" applyAlignment="1">
      <alignment horizontal="center" vertical="center"/>
    </xf>
    <xf numFmtId="0" fontId="39" fillId="0" borderId="0" xfId="43" applyFont="1" applyAlignment="1">
      <alignment horizontal="center" vertical="center"/>
    </xf>
    <xf numFmtId="0" fontId="7" fillId="0" borderId="10" xfId="43" applyFont="1" applyBorder="1" applyAlignment="1">
      <alignment horizontal="center" vertical="center" wrapText="1"/>
    </xf>
    <xf numFmtId="0" fontId="41" fillId="0" borderId="10" xfId="43" applyFont="1" applyBorder="1" applyAlignment="1">
      <alignment horizontal="center" vertical="center" wrapText="1"/>
    </xf>
    <xf numFmtId="0" fontId="7" fillId="0" borderId="10" xfId="43" applyFont="1" applyBorder="1" applyAlignment="1">
      <alignment horizontal="center" vertical="center"/>
    </xf>
    <xf numFmtId="0" fontId="38" fillId="0" borderId="0" xfId="43" applyFont="1" applyAlignment="1">
      <alignment horizontal="center" vertical="center"/>
    </xf>
    <xf numFmtId="0" fontId="7" fillId="24" borderId="10" xfId="43" applyFont="1" applyFill="1" applyBorder="1" applyAlignment="1">
      <alignment horizontal="center" vertical="center" wrapText="1"/>
    </xf>
    <xf numFmtId="0" fontId="7" fillId="25" borderId="10" xfId="43" applyFont="1" applyFill="1" applyBorder="1" applyAlignment="1">
      <alignment horizontal="center" vertical="center" wrapText="1"/>
    </xf>
    <xf numFmtId="166" fontId="9" fillId="0" borderId="0" xfId="42" applyNumberFormat="1" applyAlignment="1">
      <alignment vertical="top" wrapText="1"/>
    </xf>
    <xf numFmtId="0" fontId="9" fillId="0" borderId="0" xfId="42" applyAlignment="1">
      <alignment horizontal="center"/>
    </xf>
    <xf numFmtId="0" fontId="9" fillId="0" borderId="0" xfId="42"/>
    <xf numFmtId="0" fontId="7" fillId="0" borderId="10" xfId="42" applyFont="1" applyBorder="1" applyAlignment="1">
      <alignment horizontal="center" vertical="center" wrapText="1"/>
    </xf>
    <xf numFmtId="166" fontId="7" fillId="0" borderId="0" xfId="42" applyNumberFormat="1" applyFont="1" applyBorder="1" applyAlignment="1">
      <alignment horizontal="center" vertical="center" wrapText="1"/>
    </xf>
    <xf numFmtId="166" fontId="7" fillId="0" borderId="0" xfId="42" applyNumberFormat="1" applyFont="1" applyAlignment="1">
      <alignment horizontal="center" vertical="center" wrapText="1"/>
    </xf>
    <xf numFmtId="0" fontId="7" fillId="0" borderId="0" xfId="42" applyFont="1" applyBorder="1" applyAlignment="1">
      <alignment horizontal="center" vertical="center"/>
    </xf>
    <xf numFmtId="0" fontId="7" fillId="0" borderId="0" xfId="42" applyFont="1" applyAlignment="1">
      <alignment horizontal="center" vertical="center"/>
    </xf>
    <xf numFmtId="1" fontId="9" fillId="0" borderId="0" xfId="42" applyNumberFormat="1" applyAlignment="1">
      <alignment horizontal="center" vertical="center"/>
    </xf>
    <xf numFmtId="0" fontId="7" fillId="0" borderId="10" xfId="43" applyFont="1" applyBorder="1" applyAlignment="1">
      <alignment horizontal="center" vertical="center" textRotation="90" wrapText="1"/>
    </xf>
    <xf numFmtId="0" fontId="38" fillId="25" borderId="10" xfId="43" applyFont="1" applyFill="1" applyBorder="1" applyAlignment="1">
      <alignment horizontal="center" vertical="center"/>
    </xf>
    <xf numFmtId="0" fontId="38" fillId="24" borderId="10" xfId="43" applyFont="1" applyFill="1" applyBorder="1" applyAlignment="1">
      <alignment horizontal="center" vertical="center"/>
    </xf>
    <xf numFmtId="0" fontId="38" fillId="24" borderId="0" xfId="43" applyFont="1" applyFill="1" applyAlignment="1">
      <alignment horizontal="center" vertical="center"/>
    </xf>
    <xf numFmtId="0" fontId="7" fillId="0" borderId="10" xfId="43" applyNumberFormat="1" applyFont="1" applyBorder="1" applyAlignment="1">
      <alignment horizontal="center" vertical="center" textRotation="90" wrapText="1"/>
    </xf>
    <xf numFmtId="168" fontId="7" fillId="0" borderId="10" xfId="43" applyNumberFormat="1" applyFont="1" applyBorder="1" applyAlignment="1">
      <alignment horizontal="center" vertical="center" wrapText="1"/>
    </xf>
    <xf numFmtId="168" fontId="7" fillId="0" borderId="10" xfId="43" applyNumberFormat="1" applyFont="1" applyBorder="1" applyAlignment="1">
      <alignment horizontal="center" vertical="center"/>
    </xf>
    <xf numFmtId="168" fontId="38" fillId="0" borderId="0" xfId="43" applyNumberFormat="1" applyFont="1" applyAlignment="1">
      <alignment horizontal="center" vertical="center"/>
    </xf>
    <xf numFmtId="0" fontId="5" fillId="0" borderId="10" xfId="41" applyFont="1" applyBorder="1" applyAlignment="1">
      <alignment horizontal="center" vertical="center" textRotation="90" wrapText="1"/>
    </xf>
    <xf numFmtId="0" fontId="5" fillId="26" borderId="10" xfId="41" applyFont="1" applyFill="1" applyBorder="1" applyAlignment="1">
      <alignment horizontal="center" vertical="center" wrapText="1"/>
    </xf>
    <xf numFmtId="0" fontId="5" fillId="26" borderId="10" xfId="41" applyFont="1" applyFill="1" applyBorder="1" applyAlignment="1">
      <alignment horizontal="center" vertical="center" textRotation="90" wrapText="1"/>
    </xf>
    <xf numFmtId="0" fontId="5" fillId="0" borderId="10" xfId="41" applyFont="1" applyFill="1" applyBorder="1" applyAlignment="1">
      <alignment horizontal="center" vertical="center" wrapText="1"/>
    </xf>
    <xf numFmtId="0" fontId="5" fillId="0" borderId="10" xfId="41" applyFont="1" applyFill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2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7" fontId="7" fillId="0" borderId="10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7" fontId="7" fillId="0" borderId="1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7" fontId="14" fillId="0" borderId="10" xfId="40" applyNumberFormat="1" applyFont="1" applyBorder="1" applyAlignment="1">
      <alignment horizontal="center" vertical="center" wrapText="1"/>
    </xf>
    <xf numFmtId="167" fontId="14" fillId="0" borderId="10" xfId="40" applyNumberFormat="1" applyFont="1" applyBorder="1" applyAlignment="1">
      <alignment horizontal="center" wrapText="1"/>
    </xf>
    <xf numFmtId="0" fontId="7" fillId="0" borderId="25" xfId="0" applyFont="1" applyBorder="1" applyAlignment="1">
      <alignment vertical="center" wrapText="1"/>
    </xf>
    <xf numFmtId="0" fontId="42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8" fillId="0" borderId="0" xfId="43" applyFont="1" applyAlignment="1">
      <alignment horizontal="center"/>
    </xf>
    <xf numFmtId="14" fontId="40" fillId="0" borderId="0" xfId="43" applyNumberFormat="1" applyFont="1"/>
    <xf numFmtId="0" fontId="38" fillId="0" borderId="10" xfId="43" applyFont="1" applyBorder="1" applyAlignment="1">
      <alignment horizontal="center"/>
    </xf>
    <xf numFmtId="0" fontId="50" fillId="0" borderId="0" xfId="0" applyFont="1" applyAlignment="1">
      <alignment horizontal="center" vertical="center" wrapText="1"/>
    </xf>
    <xf numFmtId="167" fontId="7" fillId="0" borderId="10" xfId="43" applyNumberFormat="1" applyFont="1" applyBorder="1" applyAlignment="1">
      <alignment horizontal="center" vertical="center" textRotation="90" wrapText="1"/>
    </xf>
    <xf numFmtId="166" fontId="7" fillId="0" borderId="10" xfId="42" applyNumberFormat="1" applyFont="1" applyBorder="1" applyAlignment="1">
      <alignment horizontal="center" vertical="center" wrapText="1"/>
    </xf>
    <xf numFmtId="1" fontId="9" fillId="0" borderId="0" xfId="42" applyNumberFormat="1" applyFont="1" applyAlignment="1">
      <alignment horizontal="center" vertical="center" wrapText="1"/>
    </xf>
    <xf numFmtId="1" fontId="9" fillId="0" borderId="10" xfId="42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9" fillId="0" borderId="10" xfId="43" applyFont="1" applyBorder="1" applyAlignment="1">
      <alignment horizontal="center" vertical="center"/>
    </xf>
    <xf numFmtId="0" fontId="38" fillId="0" borderId="10" xfId="43" applyFont="1" applyBorder="1" applyAlignment="1">
      <alignment horizontal="center" vertical="center"/>
    </xf>
    <xf numFmtId="0" fontId="0" fillId="0" borderId="10" xfId="0" applyBorder="1" applyAlignment="1"/>
    <xf numFmtId="0" fontId="7" fillId="24" borderId="0" xfId="43" applyFont="1" applyFill="1" applyBorder="1" applyAlignment="1">
      <alignment horizontal="center" vertical="center" wrapText="1"/>
    </xf>
    <xf numFmtId="0" fontId="7" fillId="25" borderId="0" xfId="43" applyFont="1" applyFill="1" applyBorder="1" applyAlignment="1">
      <alignment horizontal="center" vertical="center" wrapText="1"/>
    </xf>
    <xf numFmtId="0" fontId="38" fillId="25" borderId="0" xfId="43" applyFont="1" applyFill="1" applyBorder="1" applyAlignment="1">
      <alignment horizontal="center" vertical="center"/>
    </xf>
    <xf numFmtId="0" fontId="38" fillId="24" borderId="0" xfId="43" applyFont="1" applyFill="1" applyBorder="1" applyAlignment="1">
      <alignment horizontal="center" vertical="center"/>
    </xf>
    <xf numFmtId="0" fontId="7" fillId="0" borderId="10" xfId="45" applyFont="1" applyFill="1" applyBorder="1" applyAlignment="1">
      <alignment horizontal="center" vertical="center" textRotation="90" wrapText="1"/>
    </xf>
    <xf numFmtId="0" fontId="7" fillId="0" borderId="10" xfId="43" applyFont="1" applyFill="1" applyBorder="1" applyAlignment="1">
      <alignment horizontal="center" vertical="center" wrapText="1"/>
    </xf>
    <xf numFmtId="49" fontId="7" fillId="0" borderId="10" xfId="45" applyNumberFormat="1" applyFont="1" applyFill="1" applyBorder="1" applyAlignment="1">
      <alignment horizontal="center" vertical="center" textRotation="90" wrapText="1"/>
    </xf>
    <xf numFmtId="170" fontId="7" fillId="0" borderId="10" xfId="45" applyNumberFormat="1" applyFont="1" applyFill="1" applyBorder="1" applyAlignment="1">
      <alignment horizontal="center" vertical="center" textRotation="90" wrapText="1"/>
    </xf>
    <xf numFmtId="0" fontId="5" fillId="25" borderId="10" xfId="41" applyFont="1" applyFill="1" applyBorder="1" applyAlignment="1">
      <alignment horizontal="center" vertical="center" textRotation="90" wrapText="1"/>
    </xf>
    <xf numFmtId="0" fontId="5" fillId="24" borderId="10" xfId="41" applyFont="1" applyFill="1" applyBorder="1" applyAlignment="1">
      <alignment horizontal="center" vertical="center" textRotation="90" wrapText="1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2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49" fillId="0" borderId="0" xfId="0" applyFont="1" applyAlignment="1"/>
    <xf numFmtId="169" fontId="7" fillId="0" borderId="0" xfId="0" applyNumberFormat="1" applyFont="1" applyAlignment="1">
      <alignment vertical="center" wrapText="1"/>
    </xf>
    <xf numFmtId="169" fontId="7" fillId="0" borderId="0" xfId="0" applyNumberFormat="1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textRotation="90" wrapText="1"/>
    </xf>
    <xf numFmtId="0" fontId="5" fillId="0" borderId="0" xfId="41" applyFont="1" applyBorder="1" applyAlignment="1">
      <alignment horizontal="center" vertical="center" wrapText="1"/>
    </xf>
    <xf numFmtId="0" fontId="5" fillId="0" borderId="0" xfId="41" applyFont="1" applyFill="1" applyBorder="1" applyAlignment="1">
      <alignment horizontal="center" vertical="center" wrapText="1"/>
    </xf>
    <xf numFmtId="0" fontId="5" fillId="0" borderId="0" xfId="41" applyFont="1" applyFill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1" fontId="53" fillId="0" borderId="10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56" fillId="26" borderId="10" xfId="41" applyFont="1" applyFill="1" applyBorder="1" applyAlignment="1">
      <alignment horizontal="center" vertical="center" wrapText="1"/>
    </xf>
    <xf numFmtId="0" fontId="7" fillId="0" borderId="10" xfId="41" applyFont="1" applyBorder="1" applyAlignment="1">
      <alignment horizontal="center" vertical="center" wrapText="1"/>
    </xf>
    <xf numFmtId="0" fontId="5" fillId="0" borderId="10" xfId="4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10" xfId="41" applyFont="1" applyBorder="1" applyAlignment="1">
      <alignment horizontal="center" vertical="center" textRotation="90" wrapText="1"/>
    </xf>
    <xf numFmtId="0" fontId="56" fillId="0" borderId="0" xfId="41" applyFont="1" applyAlignment="1">
      <alignment horizontal="center" vertical="center" wrapText="1"/>
    </xf>
    <xf numFmtId="0" fontId="5" fillId="0" borderId="0" xfId="41" applyFont="1" applyAlignment="1">
      <alignment horizontal="center" vertical="center" textRotation="90" wrapText="1"/>
    </xf>
    <xf numFmtId="0" fontId="5" fillId="24" borderId="0" xfId="41" applyFont="1" applyFill="1" applyAlignment="1">
      <alignment horizontal="center" vertical="center" textRotation="90" wrapText="1"/>
    </xf>
    <xf numFmtId="0" fontId="42" fillId="0" borderId="10" xfId="41" applyFont="1" applyBorder="1" applyAlignment="1">
      <alignment horizontal="center" vertical="center" textRotation="90" wrapText="1"/>
    </xf>
    <xf numFmtId="0" fontId="7" fillId="24" borderId="10" xfId="41" applyFont="1" applyFill="1" applyBorder="1" applyAlignment="1">
      <alignment horizontal="center" vertical="center" textRotation="90" wrapText="1"/>
    </xf>
    <xf numFmtId="0" fontId="7" fillId="0" borderId="0" xfId="41" applyFont="1" applyAlignment="1">
      <alignment horizontal="center" vertical="center" wrapText="1"/>
    </xf>
    <xf numFmtId="0" fontId="7" fillId="0" borderId="0" xfId="41" applyFont="1" applyFill="1" applyAlignment="1">
      <alignment horizontal="center" vertical="center" wrapText="1"/>
    </xf>
    <xf numFmtId="0" fontId="6" fillId="27" borderId="10" xfId="44" applyFont="1" applyFill="1" applyBorder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16" fillId="0" borderId="10" xfId="41" applyFont="1" applyBorder="1" applyAlignment="1">
      <alignment horizontal="center" vertical="center" wrapText="1"/>
    </xf>
    <xf numFmtId="0" fontId="16" fillId="0" borderId="10" xfId="41" applyFont="1" applyBorder="1" applyAlignment="1">
      <alignment horizontal="center" vertical="center" textRotation="90" wrapText="1"/>
    </xf>
    <xf numFmtId="0" fontId="43" fillId="0" borderId="10" xfId="41" applyFont="1" applyBorder="1" applyAlignment="1">
      <alignment horizontal="center" vertical="center" textRotation="90" wrapText="1"/>
    </xf>
    <xf numFmtId="0" fontId="16" fillId="24" borderId="10" xfId="41" applyFont="1" applyFill="1" applyBorder="1" applyAlignment="1">
      <alignment horizontal="center" vertical="center" textRotation="90" wrapText="1"/>
    </xf>
    <xf numFmtId="0" fontId="7" fillId="0" borderId="0" xfId="41" applyFont="1" applyAlignment="1">
      <alignment horizontal="center" wrapText="1"/>
    </xf>
    <xf numFmtId="0" fontId="16" fillId="0" borderId="0" xfId="41" applyFont="1" applyAlignment="1">
      <alignment horizontal="center" vertical="center" wrapText="1"/>
    </xf>
    <xf numFmtId="0" fontId="16" fillId="0" borderId="0" xfId="41" applyFont="1" applyAlignment="1">
      <alignment horizontal="center" wrapText="1"/>
    </xf>
    <xf numFmtId="0" fontId="7" fillId="0" borderId="0" xfId="41" applyFont="1" applyAlignment="1">
      <alignment wrapText="1"/>
    </xf>
    <xf numFmtId="0" fontId="7" fillId="0" borderId="0" xfId="41" applyFont="1" applyFill="1" applyAlignment="1">
      <alignment wrapText="1"/>
    </xf>
    <xf numFmtId="0" fontId="51" fillId="0" borderId="10" xfId="41" applyFont="1" applyBorder="1" applyAlignment="1">
      <alignment horizontal="center" vertical="center" wrapText="1"/>
    </xf>
    <xf numFmtId="0" fontId="51" fillId="0" borderId="10" xfId="41" applyFont="1" applyFill="1" applyBorder="1" applyAlignment="1">
      <alignment horizontal="center" vertical="center" wrapText="1"/>
    </xf>
    <xf numFmtId="0" fontId="51" fillId="0" borderId="0" xfId="41" applyFont="1" applyBorder="1" applyAlignment="1">
      <alignment horizontal="center" vertical="center" wrapText="1"/>
    </xf>
    <xf numFmtId="0" fontId="16" fillId="0" borderId="10" xfId="41" applyFont="1" applyFill="1" applyBorder="1" applyAlignment="1">
      <alignment horizontal="center" vertical="center" wrapText="1"/>
    </xf>
    <xf numFmtId="0" fontId="42" fillId="24" borderId="10" xfId="41" applyFont="1" applyFill="1" applyBorder="1" applyAlignment="1">
      <alignment horizontal="center" vertical="center" textRotation="90" wrapText="1"/>
    </xf>
    <xf numFmtId="0" fontId="43" fillId="24" borderId="10" xfId="41" applyFont="1" applyFill="1" applyBorder="1" applyAlignment="1">
      <alignment horizontal="center" vertical="center" textRotation="90" wrapText="1"/>
    </xf>
    <xf numFmtId="0" fontId="11" fillId="26" borderId="10" xfId="41" applyFont="1" applyFill="1" applyBorder="1" applyAlignment="1">
      <alignment horizontal="center" vertical="center" textRotation="90" wrapText="1"/>
    </xf>
    <xf numFmtId="0" fontId="11" fillId="25" borderId="10" xfId="41" applyFont="1" applyFill="1" applyBorder="1" applyAlignment="1">
      <alignment horizontal="center" vertical="center" textRotation="90" wrapText="1"/>
    </xf>
    <xf numFmtId="0" fontId="11" fillId="0" borderId="10" xfId="41" applyFont="1" applyFill="1" applyBorder="1" applyAlignment="1">
      <alignment horizontal="center" vertical="center" textRotation="90" wrapText="1"/>
    </xf>
    <xf numFmtId="0" fontId="11" fillId="24" borderId="10" xfId="41" applyFont="1" applyFill="1" applyBorder="1" applyAlignment="1">
      <alignment horizontal="center" vertical="center" textRotation="90" wrapText="1"/>
    </xf>
    <xf numFmtId="0" fontId="11" fillId="0" borderId="10" xfId="41" applyFont="1" applyBorder="1" applyAlignment="1">
      <alignment horizontal="center" vertical="center" textRotation="90" wrapText="1"/>
    </xf>
    <xf numFmtId="0" fontId="11" fillId="0" borderId="0" xfId="41" applyFont="1" applyAlignment="1">
      <alignment horizontal="center" vertical="center" textRotation="90" wrapText="1"/>
    </xf>
    <xf numFmtId="0" fontId="11" fillId="24" borderId="0" xfId="41" applyFont="1" applyFill="1" applyAlignment="1">
      <alignment horizontal="center" vertical="center" textRotation="90" wrapText="1"/>
    </xf>
    <xf numFmtId="0" fontId="44" fillId="26" borderId="10" xfId="41" applyFont="1" applyFill="1" applyBorder="1" applyAlignment="1">
      <alignment horizontal="center" vertical="center" wrapText="1"/>
    </xf>
    <xf numFmtId="0" fontId="44" fillId="0" borderId="0" xfId="41" applyFont="1" applyAlignment="1">
      <alignment horizontal="center" vertical="center" wrapText="1"/>
    </xf>
    <xf numFmtId="0" fontId="16" fillId="0" borderId="10" xfId="45" applyFont="1" applyFill="1" applyBorder="1" applyAlignment="1">
      <alignment horizontal="left" vertical="center" wrapText="1"/>
    </xf>
    <xf numFmtId="171" fontId="16" fillId="0" borderId="10" xfId="43" applyNumberFormat="1" applyFont="1" applyFill="1" applyBorder="1" applyAlignment="1">
      <alignment horizontal="center" vertical="center" wrapText="1"/>
    </xf>
    <xf numFmtId="167" fontId="16" fillId="0" borderId="20" xfId="45" applyNumberFormat="1" applyFont="1" applyBorder="1" applyAlignment="1">
      <alignment horizontal="center" vertical="center" wrapText="1"/>
    </xf>
    <xf numFmtId="0" fontId="39" fillId="0" borderId="10" xfId="43" applyFont="1" applyFill="1" applyBorder="1" applyAlignment="1">
      <alignment horizontal="left" vertical="center" wrapText="1"/>
    </xf>
    <xf numFmtId="0" fontId="16" fillId="0" borderId="10" xfId="41" applyFont="1" applyFill="1" applyBorder="1" applyAlignment="1">
      <alignment horizontal="left" vertical="center" wrapText="1"/>
    </xf>
    <xf numFmtId="0" fontId="39" fillId="0" borderId="10" xfId="43" applyFont="1" applyFill="1" applyBorder="1" applyAlignment="1">
      <alignment horizontal="center" vertical="center"/>
    </xf>
    <xf numFmtId="0" fontId="16" fillId="0" borderId="11" xfId="43" applyFont="1" applyFill="1" applyBorder="1" applyAlignment="1">
      <alignment horizontal="center" vertical="center" wrapText="1"/>
    </xf>
    <xf numFmtId="49" fontId="39" fillId="0" borderId="10" xfId="43" applyNumberFormat="1" applyFont="1" applyFill="1" applyBorder="1" applyAlignment="1">
      <alignment horizontal="center" vertical="center"/>
    </xf>
    <xf numFmtId="167" fontId="16" fillId="0" borderId="10" xfId="0" applyNumberFormat="1" applyFont="1" applyBorder="1" applyAlignment="1">
      <alignment horizontal="center" vertical="center" wrapText="1"/>
    </xf>
    <xf numFmtId="0" fontId="55" fillId="0" borderId="10" xfId="41" applyFont="1" applyBorder="1" applyAlignment="1">
      <alignment horizontal="left" vertical="center" wrapText="1"/>
    </xf>
    <xf numFmtId="0" fontId="16" fillId="0" borderId="16" xfId="41" applyFont="1" applyFill="1" applyBorder="1" applyAlignment="1">
      <alignment horizontal="center" vertical="center" wrapText="1"/>
    </xf>
    <xf numFmtId="167" fontId="16" fillId="0" borderId="0" xfId="45" applyNumberFormat="1" applyFont="1" applyBorder="1" applyAlignment="1">
      <alignment horizontal="center" vertical="center" wrapText="1"/>
    </xf>
    <xf numFmtId="0" fontId="16" fillId="0" borderId="21" xfId="41" applyFont="1" applyFill="1" applyBorder="1" applyAlignment="1">
      <alignment horizontal="center" vertical="center" wrapText="1"/>
    </xf>
    <xf numFmtId="0" fontId="7" fillId="0" borderId="10" xfId="41" applyFont="1" applyFill="1" applyBorder="1" applyAlignment="1">
      <alignment horizontal="left" vertical="center" wrapText="1"/>
    </xf>
    <xf numFmtId="0" fontId="7" fillId="0" borderId="10" xfId="45" applyFont="1" applyFill="1" applyBorder="1" applyAlignment="1">
      <alignment horizontal="left" vertical="center" wrapText="1"/>
    </xf>
    <xf numFmtId="167" fontId="16" fillId="0" borderId="10" xfId="45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textRotation="90"/>
    </xf>
    <xf numFmtId="0" fontId="10" fillId="0" borderId="0" xfId="0" applyFont="1" applyAlignment="1">
      <alignment textRotation="90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6" fillId="0" borderId="10" xfId="43" applyFont="1" applyFill="1" applyBorder="1" applyAlignment="1">
      <alignment horizontal="center" vertical="center" wrapText="1"/>
    </xf>
    <xf numFmtId="0" fontId="7" fillId="0" borderId="10" xfId="41" applyFont="1" applyFill="1" applyBorder="1" applyAlignment="1">
      <alignment horizontal="center" vertical="center" wrapText="1"/>
    </xf>
    <xf numFmtId="0" fontId="5" fillId="0" borderId="0" xfId="41" applyFont="1" applyBorder="1" applyAlignment="1">
      <alignment horizontal="center" vertical="center" textRotation="90" wrapText="1"/>
    </xf>
    <xf numFmtId="0" fontId="5" fillId="28" borderId="10" xfId="44" applyFont="1" applyFill="1" applyBorder="1" applyAlignment="1">
      <alignment horizontal="center" vertical="center" wrapText="1"/>
    </xf>
    <xf numFmtId="0" fontId="6" fillId="28" borderId="10" xfId="44" applyFont="1" applyFill="1" applyBorder="1" applyAlignment="1">
      <alignment horizontal="center" vertical="center" wrapText="1"/>
    </xf>
    <xf numFmtId="0" fontId="12" fillId="0" borderId="10" xfId="41" applyFont="1" applyBorder="1" applyAlignment="1">
      <alignment horizontal="center" vertical="center" wrapText="1"/>
    </xf>
    <xf numFmtId="0" fontId="51" fillId="0" borderId="10" xfId="41" applyFont="1" applyBorder="1" applyAlignment="1">
      <alignment horizontal="center" vertical="center" textRotation="90" wrapText="1"/>
    </xf>
    <xf numFmtId="0" fontId="12" fillId="0" borderId="10" xfId="41" applyFont="1" applyBorder="1" applyAlignment="1">
      <alignment horizontal="center" vertical="center" textRotation="90" wrapText="1"/>
    </xf>
    <xf numFmtId="0" fontId="51" fillId="29" borderId="10" xfId="41" applyFont="1" applyFill="1" applyBorder="1" applyAlignment="1">
      <alignment horizontal="center" vertical="center" textRotation="90" wrapText="1"/>
    </xf>
    <xf numFmtId="0" fontId="12" fillId="0" borderId="10" xfId="41" applyFont="1" applyFill="1" applyBorder="1" applyAlignment="1">
      <alignment horizontal="center" vertical="center" wrapText="1"/>
    </xf>
    <xf numFmtId="0" fontId="51" fillId="0" borderId="10" xfId="41" applyFont="1" applyFill="1" applyBorder="1" applyAlignment="1">
      <alignment horizontal="center" vertical="center" textRotation="90" wrapText="1"/>
    </xf>
    <xf numFmtId="0" fontId="12" fillId="0" borderId="10" xfId="41" applyFont="1" applyFill="1" applyBorder="1" applyAlignment="1">
      <alignment horizontal="center" vertical="center" textRotation="90" wrapText="1"/>
    </xf>
    <xf numFmtId="0" fontId="51" fillId="24" borderId="10" xfId="41" applyFont="1" applyFill="1" applyBorder="1" applyAlignment="1">
      <alignment horizontal="center" vertical="center" textRotation="90" wrapText="1"/>
    </xf>
    <xf numFmtId="0" fontId="12" fillId="24" borderId="10" xfId="41" applyFont="1" applyFill="1" applyBorder="1" applyAlignment="1">
      <alignment horizontal="center" vertical="center" textRotation="90" wrapText="1"/>
    </xf>
    <xf numFmtId="0" fontId="12" fillId="0" borderId="0" xfId="41" applyFont="1" applyBorder="1" applyAlignment="1">
      <alignment horizontal="center" vertical="center" wrapText="1"/>
    </xf>
    <xf numFmtId="0" fontId="51" fillId="0" borderId="0" xfId="41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9" fillId="0" borderId="0" xfId="0" applyFont="1" applyAlignment="1">
      <alignment horizontal="justify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textRotation="180" wrapText="1"/>
    </xf>
    <xf numFmtId="0" fontId="14" fillId="0" borderId="11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9" fillId="0" borderId="10" xfId="43" applyFont="1" applyBorder="1" applyAlignment="1">
      <alignment horizontal="center" vertical="center" wrapText="1"/>
    </xf>
    <xf numFmtId="0" fontId="40" fillId="0" borderId="10" xfId="43" applyFont="1" applyBorder="1" applyAlignment="1">
      <alignment horizontal="center" vertical="center" wrapText="1"/>
    </xf>
    <xf numFmtId="168" fontId="39" fillId="0" borderId="10" xfId="43" applyNumberFormat="1" applyFont="1" applyBorder="1" applyAlignment="1">
      <alignment horizontal="center" vertical="center" wrapText="1"/>
    </xf>
    <xf numFmtId="0" fontId="38" fillId="0" borderId="0" xfId="43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9" fontId="57" fillId="0" borderId="11" xfId="0" applyNumberFormat="1" applyFont="1" applyBorder="1" applyAlignment="1">
      <alignment horizontal="center" vertical="center" wrapText="1"/>
    </xf>
    <xf numFmtId="169" fontId="57" fillId="0" borderId="12" xfId="0" applyNumberFormat="1" applyFont="1" applyBorder="1" applyAlignment="1">
      <alignment horizontal="center" vertical="center" wrapText="1"/>
    </xf>
    <xf numFmtId="169" fontId="57" fillId="0" borderId="11" xfId="0" applyNumberFormat="1" applyFont="1" applyBorder="1" applyAlignment="1">
      <alignment horizontal="left" vertical="top" wrapText="1"/>
    </xf>
    <xf numFmtId="169" fontId="57" fillId="0" borderId="12" xfId="0" applyNumberFormat="1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6" xfId="41" applyFont="1" applyBorder="1" applyAlignment="1">
      <alignment horizontal="center" vertical="center" textRotation="90" wrapText="1"/>
    </xf>
    <xf numFmtId="0" fontId="16" fillId="0" borderId="21" xfId="41" applyFont="1" applyBorder="1" applyAlignment="1">
      <alignment horizontal="center" vertical="center" textRotation="90" wrapText="1"/>
    </xf>
    <xf numFmtId="168" fontId="14" fillId="0" borderId="11" xfId="45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12" xfId="0" applyBorder="1"/>
    <xf numFmtId="0" fontId="48" fillId="0" borderId="10" xfId="0" applyFont="1" applyBorder="1" applyAlignment="1">
      <alignment horizontal="center" vertical="center" wrapText="1"/>
    </xf>
    <xf numFmtId="49" fontId="42" fillId="0" borderId="10" xfId="0" applyNumberFormat="1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</cellXfs>
  <cellStyles count="5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Heading" xfId="19"/>
    <cellStyle name="Heading1" xfId="20"/>
    <cellStyle name="Result" xfId="21"/>
    <cellStyle name="Result2" xfId="22"/>
    <cellStyle name="Акцент1" xfId="23" builtinId="29" customBuiltin="1"/>
    <cellStyle name="Акцент2" xfId="24" builtinId="33" customBuiltin="1"/>
    <cellStyle name="Акцент3" xfId="25" builtinId="37" customBuiltin="1"/>
    <cellStyle name="Акцент4" xfId="26" builtinId="41" customBuiltin="1"/>
    <cellStyle name="Акцент5" xfId="27" builtinId="45" customBuiltin="1"/>
    <cellStyle name="Акцент6" xfId="28" builtinId="49" customBuiltin="1"/>
    <cellStyle name="Ввод " xfId="29" builtinId="20" customBuiltin="1"/>
    <cellStyle name="Вывод" xfId="30" builtinId="21" customBuiltin="1"/>
    <cellStyle name="Вычисление" xfId="31" builtinId="22" customBuiltin="1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Итог" xfId="36" builtinId="25" customBuiltin="1"/>
    <cellStyle name="Контрольная ячейка" xfId="37" builtinId="23" customBuiltin="1"/>
    <cellStyle name="Название" xfId="38" builtinId="15" customBuiltin="1"/>
    <cellStyle name="Нейтральный" xfId="39" builtinId="28" customBuiltin="1"/>
    <cellStyle name="Обычный" xfId="0" builtinId="0"/>
    <cellStyle name="Обычный 2" xfId="40"/>
    <cellStyle name="Обычный 2 2" xfId="41"/>
    <cellStyle name="Обычный 3" xfId="52"/>
    <cellStyle name="Обычный 4" xfId="54"/>
    <cellStyle name="Обычный 5" xfId="55"/>
    <cellStyle name="Обычный_Арматурная карточка (список)" xfId="42"/>
    <cellStyle name="Обычный_ведомость на выдачу обмундирования (2012)" xfId="43"/>
    <cellStyle name="Обычный_Лист1" xfId="44"/>
    <cellStyle name="Обычный_требование-накладная ком  № 9" xfId="45"/>
    <cellStyle name="Плохой" xfId="46" builtinId="27" customBuiltin="1"/>
    <cellStyle name="Пояснение" xfId="47" builtinId="53" customBuiltin="1"/>
    <cellStyle name="Примечание" xfId="48" builtinId="10" customBuiltin="1"/>
    <cellStyle name="Связанная ячейка" xfId="49" builtinId="24" customBuiltin="1"/>
    <cellStyle name="Стиль 1" xfId="53"/>
    <cellStyle name="Текст предупреждения" xfId="50" builtinId="11" customBuiltin="1"/>
    <cellStyle name="Хороший" xfId="51" builtinId="26" customBuiltin="1"/>
  </cellStyles>
  <dxfs count="2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W33"/>
  <sheetViews>
    <sheetView topLeftCell="A10" workbookViewId="0">
      <selection activeCell="D12" sqref="D12:D13"/>
    </sheetView>
  </sheetViews>
  <sheetFormatPr defaultColWidth="10.28515625" defaultRowHeight="12.75"/>
  <cols>
    <col min="1" max="1" width="3.5703125" style="48" customWidth="1"/>
    <col min="2" max="2" width="19" style="48" customWidth="1"/>
    <col min="3" max="3" width="15.5703125" style="48" customWidth="1"/>
    <col min="4" max="21" width="4.140625" style="48" customWidth="1"/>
    <col min="22" max="22" width="11.7109375" style="59" customWidth="1"/>
    <col min="23" max="23" width="19.42578125" style="59" customWidth="1"/>
    <col min="24" max="16384" width="10.28515625" style="48"/>
  </cols>
  <sheetData>
    <row r="1" spans="1:23" s="45" customFormat="1" ht="15">
      <c r="G1" s="48"/>
      <c r="L1" s="48"/>
      <c r="S1" s="46" t="s">
        <v>115</v>
      </c>
      <c r="V1" s="49"/>
      <c r="W1" s="49"/>
    </row>
    <row r="2" spans="1:23" s="45" customFormat="1" ht="15">
      <c r="G2" s="48"/>
      <c r="L2" s="48"/>
      <c r="S2" s="46" t="s">
        <v>116</v>
      </c>
      <c r="V2" s="49"/>
      <c r="W2" s="49"/>
    </row>
    <row r="3" spans="1:23" s="45" customFormat="1" ht="15">
      <c r="G3" s="48"/>
      <c r="L3" s="48"/>
      <c r="M3" s="47"/>
      <c r="N3" s="47"/>
      <c r="O3" s="47"/>
      <c r="P3" s="47"/>
      <c r="S3" s="46" t="s">
        <v>117</v>
      </c>
      <c r="V3" s="49"/>
      <c r="W3" s="49"/>
    </row>
    <row r="4" spans="1:23" s="45" customFormat="1" ht="14.25">
      <c r="G4" s="48"/>
      <c r="L4" s="48"/>
      <c r="S4" s="50"/>
      <c r="V4" s="49"/>
      <c r="W4" s="49"/>
    </row>
    <row r="5" spans="1:23" s="45" customFormat="1" ht="15">
      <c r="G5" s="48"/>
      <c r="L5" s="48"/>
      <c r="S5" s="46" t="s">
        <v>123</v>
      </c>
      <c r="V5" s="49"/>
      <c r="W5" s="49"/>
    </row>
    <row r="6" spans="1:23" s="45" customFormat="1" ht="14.25">
      <c r="S6" s="48"/>
      <c r="V6" s="49"/>
      <c r="W6" s="49"/>
    </row>
    <row r="7" spans="1:23" s="45" customFormat="1" ht="15">
      <c r="A7" s="48"/>
      <c r="B7" s="51"/>
      <c r="C7" s="51"/>
      <c r="D7" s="51"/>
      <c r="E7" s="51" t="s">
        <v>118</v>
      </c>
      <c r="F7" s="51"/>
      <c r="G7" s="51"/>
      <c r="H7" s="51"/>
      <c r="I7" s="51"/>
      <c r="J7" s="51"/>
      <c r="K7" s="48"/>
      <c r="L7" s="51"/>
      <c r="M7" s="51"/>
      <c r="N7" s="51"/>
      <c r="O7" s="51"/>
      <c r="P7" s="51"/>
      <c r="V7" s="49"/>
      <c r="W7" s="49"/>
    </row>
    <row r="8" spans="1:23" s="45" customFormat="1" ht="15">
      <c r="A8" s="48"/>
      <c r="B8" s="51"/>
      <c r="C8" s="51"/>
      <c r="D8" s="51"/>
      <c r="E8" s="51" t="s">
        <v>282</v>
      </c>
      <c r="F8" s="51"/>
      <c r="G8" s="51"/>
      <c r="H8" s="51"/>
      <c r="I8" s="51"/>
      <c r="J8" s="51"/>
      <c r="K8" s="48"/>
      <c r="L8" s="51"/>
      <c r="M8" s="51"/>
      <c r="N8" s="51"/>
      <c r="O8" s="51"/>
      <c r="P8" s="51"/>
      <c r="V8" s="49"/>
      <c r="W8" s="49"/>
    </row>
    <row r="9" spans="1:23" s="45" customFormat="1" ht="15">
      <c r="A9" s="48"/>
      <c r="B9" s="51"/>
      <c r="C9" s="51"/>
      <c r="D9" s="51"/>
      <c r="E9" s="51"/>
      <c r="F9" s="51"/>
      <c r="G9" s="51"/>
      <c r="H9" s="51"/>
      <c r="I9" s="51"/>
      <c r="J9" s="51"/>
      <c r="K9" s="48"/>
      <c r="L9" s="51"/>
      <c r="M9" s="51"/>
      <c r="N9" s="51"/>
      <c r="O9" s="51"/>
      <c r="P9" s="51"/>
      <c r="V9" s="49"/>
      <c r="W9" s="49"/>
    </row>
    <row r="10" spans="1:23" s="100" customFormat="1" ht="99.75" customHeight="1">
      <c r="A10" s="56" t="s">
        <v>124</v>
      </c>
      <c r="B10" s="56" t="s">
        <v>125</v>
      </c>
      <c r="C10" s="56" t="s">
        <v>94</v>
      </c>
      <c r="D10" s="119" t="s">
        <v>304</v>
      </c>
      <c r="E10" s="43"/>
      <c r="F10" s="43"/>
      <c r="G10" s="43"/>
      <c r="H10" s="10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102"/>
      <c r="U10" s="102"/>
      <c r="V10" s="52" t="s">
        <v>126</v>
      </c>
      <c r="W10" s="52" t="s">
        <v>127</v>
      </c>
    </row>
    <row r="11" spans="1:23" s="55" customFormat="1" ht="16.5" customHeight="1">
      <c r="A11" s="274" t="s">
        <v>119</v>
      </c>
      <c r="B11" s="274"/>
      <c r="C11" s="274"/>
      <c r="D11" s="120" t="s">
        <v>105</v>
      </c>
      <c r="E11" s="53"/>
      <c r="F11" s="53"/>
      <c r="G11" s="53"/>
      <c r="H11" s="11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 t="s">
        <v>105</v>
      </c>
      <c r="W11" s="54"/>
    </row>
    <row r="12" spans="1:23" s="59" customFormat="1" ht="34.5" customHeight="1">
      <c r="A12" s="275" t="s">
        <v>120</v>
      </c>
      <c r="B12" s="275"/>
      <c r="C12" s="275"/>
      <c r="D12" s="121" t="s">
        <v>303</v>
      </c>
      <c r="E12" s="44"/>
      <c r="F12" s="44"/>
      <c r="G12" s="44"/>
      <c r="H12" s="113"/>
      <c r="I12" s="44"/>
      <c r="J12" s="44"/>
      <c r="K12" s="44"/>
      <c r="L12" s="75"/>
      <c r="M12" s="71"/>
      <c r="N12" s="71"/>
      <c r="O12" s="71"/>
      <c r="P12" s="71"/>
      <c r="Q12" s="71"/>
      <c r="R12" s="71"/>
      <c r="S12" s="71"/>
      <c r="T12" s="71"/>
      <c r="U12" s="71"/>
      <c r="V12" s="57"/>
      <c r="W12" s="58"/>
    </row>
    <row r="13" spans="1:23" s="78" customFormat="1" ht="52.5" customHeight="1">
      <c r="A13" s="276" t="s">
        <v>128</v>
      </c>
      <c r="B13" s="276"/>
      <c r="C13" s="276"/>
      <c r="D13" s="122">
        <v>1567.8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04"/>
      <c r="Q13" s="104"/>
      <c r="R13" s="104"/>
      <c r="S13" s="104"/>
      <c r="T13" s="104"/>
      <c r="U13" s="104"/>
      <c r="V13" s="76"/>
      <c r="W13" s="77"/>
    </row>
    <row r="14" spans="1:23" s="74" customFormat="1" ht="39" customHeight="1">
      <c r="A14" s="60">
        <v>1</v>
      </c>
      <c r="B14" s="84" t="s">
        <v>407</v>
      </c>
      <c r="C14" s="60" t="e">
        <f>#REF!</f>
        <v>#REF!</v>
      </c>
      <c r="D14" s="60">
        <v>1</v>
      </c>
      <c r="E14" s="61"/>
      <c r="F14" s="60"/>
      <c r="G14" s="60"/>
      <c r="H14" s="60"/>
      <c r="I14" s="60"/>
      <c r="J14" s="60"/>
      <c r="K14" s="60"/>
      <c r="L14" s="60"/>
      <c r="M14" s="61"/>
      <c r="N14" s="61"/>
      <c r="O14" s="60"/>
      <c r="P14" s="72"/>
      <c r="Q14" s="72"/>
      <c r="R14" s="72"/>
      <c r="S14" s="72"/>
      <c r="T14" s="72"/>
      <c r="U14" s="72"/>
      <c r="V14" s="60" t="s">
        <v>302</v>
      </c>
      <c r="W14" s="73"/>
    </row>
    <row r="15" spans="1:23" s="74" customFormat="1" ht="27" customHeight="1">
      <c r="A15" s="60">
        <v>2</v>
      </c>
      <c r="B15" s="84" t="s">
        <v>10</v>
      </c>
      <c r="C15" s="60" t="e">
        <f>#REF!</f>
        <v>#REF!</v>
      </c>
      <c r="D15" s="60">
        <v>1</v>
      </c>
      <c r="E15" s="61"/>
      <c r="F15" s="60"/>
      <c r="G15" s="60"/>
      <c r="H15" s="60"/>
      <c r="I15" s="60"/>
      <c r="J15" s="60"/>
      <c r="K15" s="60"/>
      <c r="L15" s="60"/>
      <c r="M15" s="61"/>
      <c r="N15" s="61"/>
      <c r="O15" s="60"/>
      <c r="P15" s="72"/>
      <c r="Q15" s="72"/>
      <c r="R15" s="72"/>
      <c r="S15" s="72"/>
      <c r="T15" s="72"/>
      <c r="U15" s="72"/>
      <c r="V15" s="60" t="s">
        <v>302</v>
      </c>
      <c r="W15" s="73"/>
    </row>
    <row r="16" spans="1:23" s="74" customFormat="1" ht="27" customHeight="1">
      <c r="A16" s="60">
        <v>3</v>
      </c>
      <c r="B16" s="84" t="s">
        <v>283</v>
      </c>
      <c r="C16" s="60" t="e">
        <f>#REF!</f>
        <v>#REF!</v>
      </c>
      <c r="D16" s="60">
        <v>1</v>
      </c>
      <c r="E16" s="61"/>
      <c r="F16" s="60"/>
      <c r="G16" s="60"/>
      <c r="H16" s="60"/>
      <c r="I16" s="60"/>
      <c r="J16" s="60"/>
      <c r="K16" s="60"/>
      <c r="L16" s="60"/>
      <c r="M16" s="61"/>
      <c r="N16" s="61"/>
      <c r="O16" s="60"/>
      <c r="P16" s="72"/>
      <c r="Q16" s="72"/>
      <c r="R16" s="72"/>
      <c r="S16" s="72"/>
      <c r="T16" s="72"/>
      <c r="U16" s="72"/>
      <c r="V16" s="60" t="s">
        <v>302</v>
      </c>
      <c r="W16" s="73"/>
    </row>
    <row r="17" spans="1:23" s="74" customFormat="1" ht="27" customHeight="1">
      <c r="A17" s="115"/>
      <c r="B17" s="87"/>
      <c r="C17" s="115"/>
      <c r="D17" s="115"/>
      <c r="E17" s="116"/>
      <c r="F17" s="115"/>
      <c r="G17" s="115"/>
      <c r="H17" s="115"/>
      <c r="I17" s="115"/>
      <c r="J17" s="115"/>
      <c r="K17" s="115"/>
      <c r="L17" s="115"/>
      <c r="M17" s="116"/>
      <c r="N17" s="116"/>
      <c r="O17" s="115"/>
      <c r="P17" s="117"/>
      <c r="Q17" s="117"/>
      <c r="R17" s="117"/>
      <c r="S17" s="117"/>
      <c r="T17" s="117"/>
      <c r="U17" s="117"/>
      <c r="V17" s="115"/>
      <c r="W17" s="118"/>
    </row>
    <row r="18" spans="1:23" s="59" customFormat="1"/>
    <row r="19" spans="1:23" s="59" customFormat="1">
      <c r="A19" s="277" t="s">
        <v>121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</row>
    <row r="20" spans="1:23" s="59" customFormat="1"/>
    <row r="21" spans="1:23" s="59" customFormat="1">
      <c r="A21" s="277" t="s">
        <v>122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</row>
    <row r="22" spans="1:23" s="59" customFormat="1">
      <c r="T22" s="59" t="s">
        <v>281</v>
      </c>
    </row>
    <row r="23" spans="1:23" s="59" customFormat="1"/>
    <row r="33" spans="23:23">
      <c r="W33" s="101"/>
    </row>
  </sheetData>
  <mergeCells count="5">
    <mergeCell ref="A11:C11"/>
    <mergeCell ref="A12:C12"/>
    <mergeCell ref="A13:C13"/>
    <mergeCell ref="A19:P19"/>
    <mergeCell ref="A21:P21"/>
  </mergeCells>
  <pageMargins left="0.23622047244094491" right="0.19685039370078741" top="0.31496062992125984" bottom="0.43307086614173229" header="0.23622047244094491" footer="0.19685039370078741"/>
  <pageSetup paperSize="9" fitToWidth="0" fitToHeight="0" pageOrder="overThenDown" orientation="landscape" useFirstPageNumber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showZeros="0" topLeftCell="A4" zoomScale="85" zoomScaleNormal="85" workbookViewId="0">
      <selection activeCell="F51" sqref="F51"/>
    </sheetView>
  </sheetViews>
  <sheetFormatPr defaultRowHeight="15.75"/>
  <cols>
    <col min="1" max="1" width="4.28515625" style="208" customWidth="1"/>
    <col min="2" max="2" width="38.7109375" style="208" customWidth="1"/>
    <col min="3" max="3" width="7.140625" style="208" customWidth="1"/>
    <col min="4" max="4" width="6.7109375" style="208" customWidth="1"/>
    <col min="5" max="5" width="9.28515625" style="208" customWidth="1"/>
    <col min="6" max="6" width="6.7109375" style="208" customWidth="1"/>
    <col min="7" max="7" width="9.28515625" style="208" customWidth="1"/>
    <col min="8" max="8" width="6.7109375" style="208" customWidth="1"/>
    <col min="9" max="9" width="9.28515625" style="208" customWidth="1"/>
    <col min="10" max="10" width="6.7109375" style="208" customWidth="1"/>
    <col min="11" max="11" width="9.28515625" style="208" customWidth="1"/>
    <col min="12" max="12" width="6.7109375" style="208" customWidth="1"/>
    <col min="13" max="13" width="9.28515625" style="208" customWidth="1"/>
    <col min="14" max="14" width="6.7109375" style="208" customWidth="1"/>
    <col min="15" max="15" width="9.28515625" style="208" customWidth="1"/>
    <col min="16" max="16" width="6.7109375" style="208" customWidth="1"/>
    <col min="17" max="17" width="9.28515625" style="208" customWidth="1"/>
    <col min="18" max="18" width="4.140625" style="128" customWidth="1"/>
    <col min="19" max="22" width="7.28515625" style="208" customWidth="1"/>
    <col min="23" max="30" width="9.140625" style="208"/>
    <col min="31" max="16384" width="9.140625" style="85"/>
  </cols>
  <sheetData>
    <row r="1" spans="1:30">
      <c r="M1" s="273" t="s">
        <v>46</v>
      </c>
      <c r="N1" s="273"/>
      <c r="O1" s="273"/>
      <c r="P1" s="273"/>
      <c r="Q1" s="273"/>
    </row>
    <row r="2" spans="1:30" ht="15" customHeight="1">
      <c r="E2" s="271" t="s">
        <v>47</v>
      </c>
      <c r="F2" s="271"/>
      <c r="G2" s="271"/>
      <c r="H2" s="86" t="e">
        <f>#REF!&amp;"/16"</f>
        <v>#REF!</v>
      </c>
      <c r="I2" s="87" t="str">
        <f ca="1">YEAR(TODAY())&amp; "г."</f>
        <v>2017г.</v>
      </c>
      <c r="M2" s="273" t="s">
        <v>48</v>
      </c>
      <c r="N2" s="273"/>
      <c r="O2" s="273"/>
      <c r="P2" s="273"/>
      <c r="Q2" s="273"/>
    </row>
    <row r="3" spans="1:30" ht="13.5" customHeight="1">
      <c r="C3" s="240" t="s">
        <v>49</v>
      </c>
      <c r="D3" s="240"/>
      <c r="E3" s="240"/>
      <c r="F3" s="240"/>
      <c r="G3" s="240"/>
      <c r="H3" s="240"/>
      <c r="I3" s="240"/>
      <c r="J3" s="240"/>
      <c r="K3" s="240"/>
      <c r="M3" s="273"/>
      <c r="N3" s="273"/>
      <c r="O3" s="273"/>
      <c r="P3" s="273"/>
      <c r="Q3" s="273"/>
    </row>
    <row r="4" spans="1:30" ht="13.5" customHeight="1">
      <c r="M4" s="273"/>
      <c r="N4" s="273"/>
      <c r="O4" s="273"/>
      <c r="P4" s="273"/>
      <c r="Q4" s="273"/>
    </row>
    <row r="5" spans="1:30" ht="12" customHeight="1">
      <c r="A5" s="278" t="s">
        <v>50</v>
      </c>
      <c r="B5" s="278"/>
      <c r="C5" s="279" t="e">
        <f>#REF!</f>
        <v>#REF!</v>
      </c>
      <c r="D5" s="279"/>
      <c r="E5" s="279"/>
      <c r="F5" s="279"/>
      <c r="G5" s="279"/>
      <c r="H5" s="279"/>
      <c r="I5" s="279"/>
    </row>
    <row r="6" spans="1:30" ht="12" customHeight="1">
      <c r="A6" s="278" t="s">
        <v>51</v>
      </c>
      <c r="B6" s="278"/>
      <c r="C6" s="280" t="e">
        <f>#REF!</f>
        <v>#REF!</v>
      </c>
      <c r="D6" s="280"/>
      <c r="E6" s="280"/>
      <c r="F6" s="280"/>
      <c r="G6" s="280"/>
      <c r="H6" s="280"/>
      <c r="I6" s="280"/>
    </row>
    <row r="7" spans="1:30" ht="12" customHeight="1">
      <c r="A7" s="278" t="s">
        <v>52</v>
      </c>
      <c r="B7" s="278"/>
      <c r="C7" s="272" t="e">
        <f>#REF!</f>
        <v>#REF!</v>
      </c>
      <c r="D7" s="272"/>
      <c r="E7" s="272"/>
      <c r="F7" s="272"/>
      <c r="G7" s="209"/>
      <c r="H7" s="97"/>
    </row>
    <row r="8" spans="1:30" ht="12" customHeight="1">
      <c r="A8" s="278" t="s">
        <v>53</v>
      </c>
      <c r="B8" s="278"/>
      <c r="C8" s="208" t="s">
        <v>22</v>
      </c>
      <c r="D8" s="215"/>
      <c r="E8" s="240" t="s">
        <v>371</v>
      </c>
      <c r="F8" s="240"/>
      <c r="G8" s="240"/>
      <c r="H8" s="240"/>
      <c r="J8" s="208" t="s">
        <v>54</v>
      </c>
      <c r="K8" s="86" t="e">
        <f>#REF!</f>
        <v>#REF!</v>
      </c>
      <c r="M8" s="240" t="s">
        <v>55</v>
      </c>
      <c r="N8" s="240"/>
      <c r="O8" s="86" t="e">
        <f>#REF!</f>
        <v>#REF!</v>
      </c>
    </row>
    <row r="9" spans="1:30" ht="13.5" customHeight="1" thickBot="1"/>
    <row r="10" spans="1:30" ht="13.5" customHeight="1">
      <c r="H10" s="251" t="s">
        <v>56</v>
      </c>
      <c r="I10" s="252"/>
      <c r="J10" s="257" t="s">
        <v>57</v>
      </c>
      <c r="K10" s="258"/>
      <c r="L10" s="258"/>
      <c r="M10" s="259" t="e">
        <f>#REF!</f>
        <v>#REF!</v>
      </c>
      <c r="N10" s="260"/>
      <c r="O10" s="261" t="s">
        <v>58</v>
      </c>
      <c r="P10" s="258"/>
      <c r="Q10" s="211" t="e">
        <f>#REF!</f>
        <v>#REF!</v>
      </c>
    </row>
    <row r="11" spans="1:30" ht="13.5" customHeight="1">
      <c r="B11" s="103" t="s">
        <v>286</v>
      </c>
      <c r="H11" s="253"/>
      <c r="I11" s="254"/>
      <c r="J11" s="262" t="s">
        <v>59</v>
      </c>
      <c r="K11" s="263"/>
      <c r="L11" s="263"/>
      <c r="M11" s="264" t="e">
        <f>#REF!</f>
        <v>#REF!</v>
      </c>
      <c r="N11" s="265"/>
      <c r="O11" s="239" t="s">
        <v>60</v>
      </c>
      <c r="P11" s="263"/>
      <c r="Q11" s="213" t="e">
        <f>#REF!</f>
        <v>#REF!</v>
      </c>
    </row>
    <row r="12" spans="1:30" ht="13.5" customHeight="1" thickBot="1">
      <c r="B12" s="131" t="s">
        <v>526</v>
      </c>
      <c r="C12" s="130"/>
      <c r="D12" s="130"/>
      <c r="H12" s="255"/>
      <c r="I12" s="256"/>
      <c r="J12" s="266" t="s">
        <v>61</v>
      </c>
      <c r="K12" s="267"/>
      <c r="L12" s="267"/>
      <c r="M12" s="268" t="e">
        <f>#REF!</f>
        <v>#REF!</v>
      </c>
      <c r="N12" s="269"/>
      <c r="O12" s="270"/>
      <c r="P12" s="267"/>
      <c r="Q12" s="214"/>
    </row>
    <row r="13" spans="1:30" ht="13.5" customHeight="1"/>
    <row r="14" spans="1:30" s="92" customFormat="1" ht="12" customHeight="1">
      <c r="A14" s="245" t="s">
        <v>62</v>
      </c>
      <c r="B14" s="245" t="s">
        <v>63</v>
      </c>
      <c r="C14" s="245" t="s">
        <v>64</v>
      </c>
      <c r="D14" s="248" t="s">
        <v>65</v>
      </c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  <c r="R14" s="128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</row>
    <row r="15" spans="1:30" s="92" customFormat="1" ht="24" customHeight="1">
      <c r="A15" s="246"/>
      <c r="B15" s="246"/>
      <c r="C15" s="246"/>
      <c r="D15" s="281" t="e">
        <f>#REF!</f>
        <v>#REF!</v>
      </c>
      <c r="E15" s="282"/>
      <c r="F15" s="281" t="e">
        <f>#REF!</f>
        <v>#REF!</v>
      </c>
      <c r="G15" s="282"/>
      <c r="H15" s="281"/>
      <c r="I15" s="282"/>
      <c r="J15" s="283"/>
      <c r="K15" s="284"/>
      <c r="L15" s="283"/>
      <c r="M15" s="284"/>
      <c r="N15" s="283"/>
      <c r="O15" s="284"/>
      <c r="P15" s="283"/>
      <c r="Q15" s="284"/>
      <c r="R15" s="128"/>
      <c r="S15" s="91"/>
      <c r="AD15" s="91"/>
    </row>
    <row r="16" spans="1:30" s="94" customFormat="1" ht="12" customHeight="1">
      <c r="A16" s="247"/>
      <c r="B16" s="247"/>
      <c r="C16" s="247"/>
      <c r="D16" s="93" t="s">
        <v>66</v>
      </c>
      <c r="E16" s="93" t="s">
        <v>67</v>
      </c>
      <c r="F16" s="93" t="s">
        <v>66</v>
      </c>
      <c r="G16" s="93" t="s">
        <v>67</v>
      </c>
      <c r="H16" s="93" t="s">
        <v>66</v>
      </c>
      <c r="I16" s="93" t="s">
        <v>67</v>
      </c>
      <c r="J16" s="93" t="s">
        <v>66</v>
      </c>
      <c r="K16" s="93" t="s">
        <v>67</v>
      </c>
      <c r="L16" s="93" t="s">
        <v>66</v>
      </c>
      <c r="M16" s="93" t="s">
        <v>67</v>
      </c>
      <c r="N16" s="93" t="s">
        <v>66</v>
      </c>
      <c r="O16" s="93" t="s">
        <v>67</v>
      </c>
      <c r="P16" s="93" t="s">
        <v>66</v>
      </c>
      <c r="Q16" s="93" t="s">
        <v>67</v>
      </c>
      <c r="R16" s="128"/>
      <c r="S16" s="216"/>
      <c r="AD16" s="216"/>
    </row>
    <row r="17" spans="1:30" s="141" customFormat="1" ht="9" customHeight="1">
      <c r="A17" s="136">
        <v>1</v>
      </c>
      <c r="B17" s="137">
        <v>2</v>
      </c>
      <c r="C17" s="136">
        <v>3</v>
      </c>
      <c r="D17" s="138">
        <v>3.71428571428571</v>
      </c>
      <c r="E17" s="138">
        <v>5</v>
      </c>
      <c r="F17" s="138">
        <v>6.28571428571429</v>
      </c>
      <c r="G17" s="138">
        <v>7</v>
      </c>
      <c r="H17" s="138">
        <v>6.28571428571429</v>
      </c>
      <c r="I17" s="138">
        <v>7</v>
      </c>
      <c r="J17" s="138">
        <v>10</v>
      </c>
      <c r="K17" s="138">
        <v>11</v>
      </c>
      <c r="L17" s="138">
        <v>12</v>
      </c>
      <c r="M17" s="138">
        <v>13</v>
      </c>
      <c r="N17" s="138">
        <v>14</v>
      </c>
      <c r="O17" s="138">
        <v>15</v>
      </c>
      <c r="P17" s="138">
        <v>16</v>
      </c>
      <c r="Q17" s="138">
        <v>17</v>
      </c>
      <c r="R17" s="139"/>
      <c r="S17" s="140"/>
      <c r="AD17" s="140"/>
    </row>
    <row r="18" spans="1:30" ht="12" customHeight="1">
      <c r="A18" s="142">
        <v>1</v>
      </c>
      <c r="B18" s="182" t="s">
        <v>292</v>
      </c>
      <c r="C18" s="142" t="e">
        <f>#REF!*12</f>
        <v>#REF!</v>
      </c>
      <c r="D18" s="218" t="e">
        <f>#REF!</f>
        <v>#REF!</v>
      </c>
      <c r="E18" s="183" t="e">
        <f>IF(D18=1,#REF!,IF(D18=0,""))</f>
        <v>#REF!</v>
      </c>
      <c r="F18" s="218" t="e">
        <f>#REF!</f>
        <v>#REF!</v>
      </c>
      <c r="G18" s="184" t="e">
        <f>IF(F18=1,#REF!,IF(F18=0,""))</f>
        <v>#REF!</v>
      </c>
      <c r="H18" s="218"/>
      <c r="I18" s="184"/>
      <c r="J18" s="212"/>
      <c r="K18" s="88"/>
      <c r="L18" s="212"/>
      <c r="M18" s="88"/>
      <c r="N18" s="212"/>
      <c r="O18" s="88"/>
      <c r="P18" s="212"/>
      <c r="Q18" s="88"/>
    </row>
    <row r="19" spans="1:30" ht="12" customHeight="1">
      <c r="A19" s="142">
        <v>2</v>
      </c>
      <c r="B19" s="182" t="s">
        <v>69</v>
      </c>
      <c r="C19" s="142" t="e">
        <f>#REF!*12</f>
        <v>#REF!</v>
      </c>
      <c r="D19" s="218" t="e">
        <f>#REF!</f>
        <v>#REF!</v>
      </c>
      <c r="E19" s="183" t="e">
        <f>IF(D19=1,#REF!,IF(D19=0,""))</f>
        <v>#REF!</v>
      </c>
      <c r="F19" s="218" t="e">
        <f>#REF!</f>
        <v>#REF!</v>
      </c>
      <c r="G19" s="184" t="e">
        <f>IF(F19=1,#REF!,IF(F19=0,""))</f>
        <v>#REF!</v>
      </c>
      <c r="H19" s="218"/>
      <c r="I19" s="184"/>
      <c r="J19" s="212"/>
      <c r="K19" s="88"/>
      <c r="L19" s="212"/>
      <c r="M19" s="88"/>
      <c r="N19" s="212"/>
      <c r="O19" s="88"/>
      <c r="P19" s="212"/>
      <c r="Q19" s="88"/>
    </row>
    <row r="20" spans="1:30" ht="12" customHeight="1">
      <c r="A20" s="142">
        <v>3</v>
      </c>
      <c r="B20" s="185" t="s">
        <v>71</v>
      </c>
      <c r="C20" s="142" t="e">
        <f>#REF!*12</f>
        <v>#REF!</v>
      </c>
      <c r="D20" s="218" t="e">
        <f>#REF!</f>
        <v>#REF!</v>
      </c>
      <c r="E20" s="183" t="e">
        <f>IF(D20=1,#REF!,IF(D20=0,""))</f>
        <v>#REF!</v>
      </c>
      <c r="F20" s="218" t="e">
        <f>#REF!</f>
        <v>#REF!</v>
      </c>
      <c r="G20" s="184"/>
      <c r="H20" s="218"/>
      <c r="I20" s="184"/>
      <c r="J20" s="212"/>
      <c r="K20" s="88"/>
      <c r="L20" s="212"/>
      <c r="M20" s="88"/>
      <c r="N20" s="212"/>
      <c r="O20" s="88"/>
      <c r="P20" s="212"/>
      <c r="Q20" s="88"/>
    </row>
    <row r="21" spans="1:30" ht="12" customHeight="1">
      <c r="A21" s="142">
        <v>4</v>
      </c>
      <c r="B21" s="182" t="s">
        <v>289</v>
      </c>
      <c r="C21" s="142" t="e">
        <f>#REF!*12</f>
        <v>#REF!</v>
      </c>
      <c r="D21" s="218" t="e">
        <f>#REF!</f>
        <v>#REF!</v>
      </c>
      <c r="E21" s="183" t="e">
        <f>IF(D21=1,#REF!,IF(D21=0,""))</f>
        <v>#REF!</v>
      </c>
      <c r="F21" s="218" t="e">
        <f>#REF!</f>
        <v>#REF!</v>
      </c>
      <c r="G21" s="184" t="e">
        <f>IF(F21=1,#REF!,IF(F21=0,""))</f>
        <v>#REF!</v>
      </c>
      <c r="H21" s="218"/>
      <c r="I21" s="184"/>
      <c r="J21" s="212"/>
      <c r="K21" s="88"/>
      <c r="L21" s="212"/>
      <c r="M21" s="88"/>
      <c r="N21" s="212"/>
      <c r="O21" s="88"/>
      <c r="P21" s="212"/>
      <c r="Q21" s="88"/>
    </row>
    <row r="22" spans="1:30" ht="12" customHeight="1">
      <c r="A22" s="142">
        <v>5</v>
      </c>
      <c r="B22" s="182" t="s">
        <v>290</v>
      </c>
      <c r="C22" s="142" t="e">
        <f>#REF!*12</f>
        <v>#REF!</v>
      </c>
      <c r="D22" s="218" t="e">
        <f>#REF!</f>
        <v>#REF!</v>
      </c>
      <c r="E22" s="183" t="e">
        <f>IF(D22=1,#REF!,IF(D22=0,""))</f>
        <v>#REF!</v>
      </c>
      <c r="F22" s="218" t="e">
        <f>#REF!</f>
        <v>#REF!</v>
      </c>
      <c r="G22" s="184" t="e">
        <f>IF(F22=1,#REF!,IF(F22=0,""))</f>
        <v>#REF!</v>
      </c>
      <c r="H22" s="218"/>
      <c r="I22" s="184"/>
      <c r="J22" s="89"/>
      <c r="K22" s="90"/>
      <c r="L22" s="89"/>
      <c r="M22" s="90"/>
      <c r="N22" s="89"/>
      <c r="O22" s="90"/>
      <c r="P22" s="89"/>
      <c r="Q22" s="90"/>
    </row>
    <row r="23" spans="1:30" ht="12" customHeight="1">
      <c r="A23" s="142">
        <v>6</v>
      </c>
      <c r="B23" s="182" t="s">
        <v>73</v>
      </c>
      <c r="C23" s="142" t="e">
        <f>#REF!*12</f>
        <v>#REF!</v>
      </c>
      <c r="D23" s="218" t="e">
        <f>#REF!</f>
        <v>#REF!</v>
      </c>
      <c r="E23" s="183" t="e">
        <f>IF(D23=1,#REF!,IF(D23=0,""))</f>
        <v>#REF!</v>
      </c>
      <c r="F23" s="218" t="e">
        <f>#REF!</f>
        <v>#REF!</v>
      </c>
      <c r="G23" s="184" t="e">
        <f>IF(F23=1,#REF!,IF(F23=0,""))</f>
        <v>#REF!</v>
      </c>
      <c r="H23" s="218"/>
      <c r="I23" s="184"/>
      <c r="J23" s="212"/>
      <c r="K23" s="88"/>
      <c r="L23" s="212"/>
      <c r="M23" s="88"/>
      <c r="N23" s="212"/>
      <c r="O23" s="88"/>
      <c r="P23" s="212"/>
      <c r="Q23" s="88"/>
    </row>
    <row r="24" spans="1:30" ht="12" customHeight="1">
      <c r="A24" s="142">
        <v>7</v>
      </c>
      <c r="B24" s="182" t="s">
        <v>374</v>
      </c>
      <c r="C24" s="142" t="e">
        <f>#REF!*12</f>
        <v>#REF!</v>
      </c>
      <c r="D24" s="218" t="e">
        <f>#REF!</f>
        <v>#REF!</v>
      </c>
      <c r="E24" s="183" t="e">
        <f>IF(D24=1,#REF!,IF(D24=0,""))</f>
        <v>#REF!</v>
      </c>
      <c r="F24" s="218" t="e">
        <f>#REF!</f>
        <v>#REF!</v>
      </c>
      <c r="G24" s="184" t="e">
        <f>IF(F24=1,#REF!,IF(F24=0,""))</f>
        <v>#REF!</v>
      </c>
      <c r="H24" s="218"/>
      <c r="I24" s="184"/>
      <c r="J24" s="212"/>
      <c r="K24" s="88"/>
      <c r="L24" s="212"/>
      <c r="M24" s="88"/>
      <c r="N24" s="212"/>
      <c r="O24" s="88"/>
      <c r="P24" s="212"/>
      <c r="Q24" s="88"/>
    </row>
    <row r="25" spans="1:30" ht="12" customHeight="1">
      <c r="A25" s="142">
        <v>8</v>
      </c>
      <c r="B25" s="182" t="s">
        <v>501</v>
      </c>
      <c r="C25" s="142">
        <v>36</v>
      </c>
      <c r="D25" s="218" t="e">
        <f>#REF!</f>
        <v>#REF!</v>
      </c>
      <c r="E25" s="183" t="e">
        <f>IF(D25=1,#REF!,IF(D25=0,""))</f>
        <v>#REF!</v>
      </c>
      <c r="F25" s="218" t="e">
        <f>#REF!</f>
        <v>#REF!</v>
      </c>
      <c r="G25" s="184" t="e">
        <f>IF(F25=1,#REF!,IF(F25=0,""))</f>
        <v>#REF!</v>
      </c>
      <c r="H25" s="218"/>
      <c r="I25" s="184"/>
      <c r="J25" s="212"/>
      <c r="K25" s="88"/>
      <c r="L25" s="212"/>
      <c r="M25" s="88"/>
      <c r="N25" s="212"/>
      <c r="O25" s="88"/>
      <c r="P25" s="212"/>
      <c r="Q25" s="88"/>
    </row>
    <row r="26" spans="1:30" ht="12" customHeight="1">
      <c r="A26" s="142">
        <v>9</v>
      </c>
      <c r="B26" s="182" t="s">
        <v>505</v>
      </c>
      <c r="C26" s="142" t="e">
        <f>#REF!*12</f>
        <v>#REF!</v>
      </c>
      <c r="D26" s="218" t="e">
        <f>#REF!</f>
        <v>#REF!</v>
      </c>
      <c r="E26" s="183" t="e">
        <f>IF(D26=1,#REF!,IF(D26=0,""))</f>
        <v>#REF!</v>
      </c>
      <c r="F26" s="218" t="e">
        <f>#REF!</f>
        <v>#REF!</v>
      </c>
      <c r="G26" s="184"/>
      <c r="H26" s="218"/>
      <c r="I26" s="184"/>
      <c r="J26" s="212"/>
      <c r="K26" s="88"/>
      <c r="L26" s="212"/>
      <c r="M26" s="88"/>
      <c r="N26" s="212"/>
      <c r="O26" s="88"/>
      <c r="P26" s="212"/>
      <c r="Q26" s="88"/>
    </row>
    <row r="27" spans="1:30" ht="12" customHeight="1">
      <c r="A27" s="142">
        <v>10</v>
      </c>
      <c r="B27" s="182" t="s">
        <v>504</v>
      </c>
      <c r="C27" s="142">
        <v>24</v>
      </c>
      <c r="D27" s="218" t="e">
        <f>#REF!</f>
        <v>#REF!</v>
      </c>
      <c r="E27" s="183" t="e">
        <f>IF(D27=1,#REF!,IF(D27=0,""))</f>
        <v>#REF!</v>
      </c>
      <c r="F27" s="218" t="e">
        <f>#REF!</f>
        <v>#REF!</v>
      </c>
      <c r="G27" s="184"/>
      <c r="H27" s="218"/>
      <c r="I27" s="184"/>
      <c r="J27" s="212"/>
      <c r="K27" s="88"/>
      <c r="L27" s="212"/>
      <c r="M27" s="88"/>
      <c r="N27" s="212"/>
      <c r="O27" s="88"/>
      <c r="P27" s="212"/>
      <c r="Q27" s="88"/>
    </row>
    <row r="28" spans="1:30" ht="12" customHeight="1">
      <c r="A28" s="142">
        <v>11</v>
      </c>
      <c r="B28" s="182" t="s">
        <v>502</v>
      </c>
      <c r="C28" s="142" t="e">
        <f>#REF!*12</f>
        <v>#REF!</v>
      </c>
      <c r="D28" s="218" t="e">
        <f>#REF!</f>
        <v>#REF!</v>
      </c>
      <c r="E28" s="183" t="e">
        <f>IF(D28=1,#REF!,IF(D28=0,""))</f>
        <v>#REF!</v>
      </c>
      <c r="F28" s="218" t="e">
        <f>#REF!</f>
        <v>#REF!</v>
      </c>
      <c r="G28" s="184"/>
      <c r="H28" s="218"/>
      <c r="I28" s="184"/>
      <c r="J28" s="212"/>
      <c r="K28" s="88"/>
      <c r="L28" s="212"/>
      <c r="M28" s="88"/>
      <c r="N28" s="212"/>
      <c r="O28" s="88"/>
      <c r="P28" s="212"/>
      <c r="Q28" s="88"/>
    </row>
    <row r="29" spans="1:30" ht="12" customHeight="1">
      <c r="A29" s="142">
        <v>12</v>
      </c>
      <c r="B29" s="182" t="s">
        <v>503</v>
      </c>
      <c r="C29" s="142">
        <v>12</v>
      </c>
      <c r="D29" s="218" t="e">
        <f>#REF!</f>
        <v>#REF!</v>
      </c>
      <c r="E29" s="183" t="e">
        <f>IF(D29=1,#REF!,IF(D29=0,""))</f>
        <v>#REF!</v>
      </c>
      <c r="F29" s="218" t="e">
        <f>#REF!</f>
        <v>#REF!</v>
      </c>
      <c r="G29" s="184"/>
      <c r="H29" s="218"/>
      <c r="I29" s="184"/>
      <c r="J29" s="212"/>
      <c r="K29" s="88"/>
      <c r="L29" s="212"/>
      <c r="M29" s="88"/>
      <c r="N29" s="212"/>
      <c r="O29" s="88"/>
      <c r="P29" s="212"/>
      <c r="Q29" s="88"/>
    </row>
    <row r="30" spans="1:30" ht="12" customHeight="1">
      <c r="A30" s="142">
        <v>13</v>
      </c>
      <c r="B30" s="186" t="s">
        <v>293</v>
      </c>
      <c r="C30" s="142">
        <v>24</v>
      </c>
      <c r="D30" s="218" t="e">
        <f>#REF!</f>
        <v>#REF!</v>
      </c>
      <c r="E30" s="183" t="e">
        <f>IF(D30=1,#REF!,IF(D30=0,""))</f>
        <v>#REF!</v>
      </c>
      <c r="F30" s="218" t="e">
        <f>#REF!</f>
        <v>#REF!</v>
      </c>
      <c r="G30" s="184"/>
      <c r="H30" s="218"/>
      <c r="I30" s="184"/>
      <c r="J30" s="212"/>
      <c r="K30" s="88"/>
      <c r="L30" s="212"/>
      <c r="M30" s="88"/>
      <c r="N30" s="212"/>
      <c r="O30" s="88"/>
      <c r="P30" s="212"/>
      <c r="Q30" s="88"/>
    </row>
    <row r="31" spans="1:30" ht="12" customHeight="1">
      <c r="A31" s="142">
        <v>14</v>
      </c>
      <c r="B31" s="186" t="s">
        <v>294</v>
      </c>
      <c r="C31" s="142">
        <v>12</v>
      </c>
      <c r="D31" s="218" t="e">
        <f>#REF!</f>
        <v>#REF!</v>
      </c>
      <c r="E31" s="183" t="e">
        <f>IF(D31=1,#REF!,IF(D31=0,""))</f>
        <v>#REF!</v>
      </c>
      <c r="F31" s="218" t="e">
        <f>#REF!</f>
        <v>#REF!</v>
      </c>
      <c r="G31" s="184"/>
      <c r="H31" s="218"/>
      <c r="I31" s="184"/>
      <c r="J31" s="212"/>
      <c r="K31" s="88"/>
      <c r="L31" s="212"/>
      <c r="M31" s="88"/>
      <c r="N31" s="212"/>
      <c r="O31" s="88"/>
      <c r="P31" s="212"/>
      <c r="Q31" s="88"/>
    </row>
    <row r="32" spans="1:30" ht="12" customHeight="1">
      <c r="A32" s="142">
        <v>15</v>
      </c>
      <c r="B32" s="186" t="s">
        <v>295</v>
      </c>
      <c r="C32" s="142" t="e">
        <f>#REF!*12</f>
        <v>#REF!</v>
      </c>
      <c r="D32" s="218" t="e">
        <f>#REF!</f>
        <v>#REF!</v>
      </c>
      <c r="E32" s="183" t="e">
        <f>IF(D32=1,#REF!,IF(D32=0,""))</f>
        <v>#REF!</v>
      </c>
      <c r="F32" s="218" t="e">
        <f>#REF!</f>
        <v>#REF!</v>
      </c>
      <c r="G32" s="184"/>
      <c r="H32" s="218"/>
      <c r="I32" s="184"/>
      <c r="J32" s="212"/>
      <c r="K32" s="96"/>
      <c r="L32" s="212"/>
      <c r="M32" s="212"/>
      <c r="N32" s="212"/>
      <c r="O32" s="212"/>
      <c r="P32" s="212"/>
      <c r="Q32" s="88"/>
    </row>
    <row r="33" spans="1:18" ht="12" customHeight="1">
      <c r="A33" s="142">
        <v>16</v>
      </c>
      <c r="B33" s="186" t="s">
        <v>500</v>
      </c>
      <c r="C33" s="142">
        <v>24</v>
      </c>
      <c r="D33" s="218" t="e">
        <f>#REF!</f>
        <v>#REF!</v>
      </c>
      <c r="E33" s="183" t="e">
        <f>IF(D33=1,#REF!,IF(D33=0,""))</f>
        <v>#REF!</v>
      </c>
      <c r="F33" s="218" t="e">
        <f>#REF!</f>
        <v>#REF!</v>
      </c>
      <c r="G33" s="184"/>
      <c r="H33" s="218"/>
      <c r="I33" s="184"/>
      <c r="J33" s="212"/>
      <c r="K33" s="95"/>
      <c r="L33" s="212"/>
      <c r="M33" s="212"/>
      <c r="N33" s="212"/>
      <c r="O33" s="212"/>
      <c r="P33" s="212"/>
      <c r="Q33" s="88"/>
      <c r="R33" s="241" t="e">
        <f>C5</f>
        <v>#REF!</v>
      </c>
    </row>
    <row r="34" spans="1:18" ht="12" customHeight="1">
      <c r="A34" s="142">
        <v>17</v>
      </c>
      <c r="B34" s="186" t="s">
        <v>291</v>
      </c>
      <c r="C34" s="142" t="e">
        <f>#REF!*12</f>
        <v>#REF!</v>
      </c>
      <c r="D34" s="218" t="e">
        <f>#REF!</f>
        <v>#REF!</v>
      </c>
      <c r="E34" s="183" t="e">
        <f>IF(D34=1,#REF!,IF(D34=0,""))</f>
        <v>#REF!</v>
      </c>
      <c r="F34" s="218" t="e">
        <f>#REF!</f>
        <v>#REF!</v>
      </c>
      <c r="G34" s="184"/>
      <c r="H34" s="218"/>
      <c r="I34" s="184"/>
      <c r="J34" s="212"/>
      <c r="K34" s="96"/>
      <c r="L34" s="212"/>
      <c r="M34" s="212"/>
      <c r="N34" s="212"/>
      <c r="O34" s="212"/>
      <c r="P34" s="212"/>
      <c r="Q34" s="88"/>
      <c r="R34" s="241"/>
    </row>
    <row r="35" spans="1:18" ht="12" customHeight="1">
      <c r="A35" s="142">
        <v>18</v>
      </c>
      <c r="B35" s="186" t="s">
        <v>84</v>
      </c>
      <c r="C35" s="142">
        <v>84</v>
      </c>
      <c r="D35" s="158" t="e">
        <f>#REF!</f>
        <v>#REF!</v>
      </c>
      <c r="E35" s="183" t="e">
        <f>IF(D35=1,#REF!,IF(D35=0,""))</f>
        <v>#REF!</v>
      </c>
      <c r="F35" s="218" t="e">
        <f>#REF!</f>
        <v>#REF!</v>
      </c>
      <c r="G35" s="184"/>
      <c r="H35" s="218"/>
      <c r="I35" s="184"/>
      <c r="J35" s="212"/>
      <c r="K35" s="95"/>
      <c r="L35" s="212"/>
      <c r="M35" s="212"/>
      <c r="N35" s="212"/>
      <c r="O35" s="212"/>
      <c r="P35" s="212"/>
      <c r="Q35" s="88"/>
      <c r="R35" s="241"/>
    </row>
    <row r="36" spans="1:18" ht="12" customHeight="1">
      <c r="A36" s="142">
        <v>19</v>
      </c>
      <c r="B36" s="186" t="s">
        <v>83</v>
      </c>
      <c r="C36" s="142">
        <v>12</v>
      </c>
      <c r="D36" s="218" t="e">
        <f>#REF!</f>
        <v>#REF!</v>
      </c>
      <c r="E36" s="183" t="e">
        <f>IF(D36=1,#REF!,IF(D36=0,""))</f>
        <v>#REF!</v>
      </c>
      <c r="F36" s="218" t="e">
        <f>#REF!</f>
        <v>#REF!</v>
      </c>
      <c r="G36" s="184"/>
      <c r="H36" s="218"/>
      <c r="I36" s="184"/>
      <c r="J36" s="212"/>
      <c r="K36" s="95"/>
      <c r="L36" s="212"/>
      <c r="M36" s="212"/>
      <c r="N36" s="212"/>
      <c r="O36" s="212"/>
      <c r="P36" s="212"/>
      <c r="Q36" s="88"/>
      <c r="R36" s="241"/>
    </row>
    <row r="37" spans="1:18" ht="12" customHeight="1">
      <c r="A37" s="142">
        <v>20</v>
      </c>
      <c r="B37" s="186" t="s">
        <v>506</v>
      </c>
      <c r="C37" s="210"/>
      <c r="D37" s="218" t="e">
        <f>#REF!</f>
        <v>#REF!</v>
      </c>
      <c r="E37" s="183" t="e">
        <f>IF(D37=2,#REF!,IF(D37=0,""))</f>
        <v>#REF!</v>
      </c>
      <c r="F37" s="218" t="e">
        <f>#REF!</f>
        <v>#REF!</v>
      </c>
      <c r="G37" s="184"/>
      <c r="H37" s="218"/>
      <c r="I37" s="184"/>
      <c r="J37" s="212"/>
      <c r="K37" s="95"/>
      <c r="L37" s="212"/>
      <c r="M37" s="212"/>
      <c r="N37" s="212"/>
      <c r="O37" s="212"/>
      <c r="P37" s="212"/>
      <c r="Q37" s="88"/>
      <c r="R37" s="241"/>
    </row>
    <row r="38" spans="1:18" ht="12" customHeight="1">
      <c r="A38" s="142">
        <v>21</v>
      </c>
      <c r="B38" s="186" t="s">
        <v>507</v>
      </c>
      <c r="C38" s="142"/>
      <c r="D38" s="218" t="e">
        <f>#REF!</f>
        <v>#REF!</v>
      </c>
      <c r="E38" s="183" t="e">
        <f>IF(D38=2,#REF!,IF(D38=0,""))</f>
        <v>#REF!</v>
      </c>
      <c r="F38" s="218" t="e">
        <f>#REF!</f>
        <v>#REF!</v>
      </c>
      <c r="G38" s="184"/>
      <c r="H38" s="218"/>
      <c r="I38" s="184"/>
      <c r="J38" s="212"/>
      <c r="K38" s="95"/>
      <c r="L38" s="212"/>
      <c r="M38" s="212"/>
      <c r="N38" s="212"/>
      <c r="O38" s="212"/>
      <c r="P38" s="212"/>
      <c r="Q38" s="88"/>
      <c r="R38" s="241"/>
    </row>
    <row r="39" spans="1:18" ht="12" customHeight="1">
      <c r="A39" s="142">
        <v>22</v>
      </c>
      <c r="B39" s="186" t="s">
        <v>298</v>
      </c>
      <c r="C39" s="142"/>
      <c r="D39" s="218" t="e">
        <f>#REF!</f>
        <v>#REF!</v>
      </c>
      <c r="E39" s="183" t="e">
        <f>IF(D39=4,#REF!,IF(D39=0,""))</f>
        <v>#REF!</v>
      </c>
      <c r="F39" s="218" t="e">
        <f>#REF!</f>
        <v>#REF!</v>
      </c>
      <c r="G39" s="184"/>
      <c r="H39" s="218"/>
      <c r="I39" s="184"/>
      <c r="J39" s="212"/>
      <c r="K39" s="95"/>
      <c r="L39" s="212"/>
      <c r="M39" s="212"/>
      <c r="N39" s="212"/>
      <c r="O39" s="212"/>
      <c r="P39" s="212"/>
      <c r="Q39" s="88"/>
      <c r="R39" s="241"/>
    </row>
    <row r="40" spans="1:18" ht="12" customHeight="1">
      <c r="A40" s="142">
        <v>23</v>
      </c>
      <c r="B40" s="186" t="s">
        <v>369</v>
      </c>
      <c r="C40" s="142"/>
      <c r="D40" s="218" t="e">
        <f>#REF!</f>
        <v>#REF!</v>
      </c>
      <c r="E40" s="183" t="e">
        <f>IF(D40=2,#REF!,IF(D40=0,""))</f>
        <v>#REF!</v>
      </c>
      <c r="F40" s="187" t="e">
        <f>#REF!</f>
        <v>#REF!</v>
      </c>
      <c r="G40" s="184"/>
      <c r="H40" s="187"/>
      <c r="I40" s="184"/>
      <c r="J40" s="212"/>
      <c r="K40" s="95"/>
      <c r="L40" s="212"/>
      <c r="M40" s="212"/>
      <c r="N40" s="212"/>
      <c r="O40" s="212"/>
      <c r="P40" s="212"/>
      <c r="Q40" s="88"/>
      <c r="R40" s="241"/>
    </row>
    <row r="41" spans="1:18" ht="12" customHeight="1">
      <c r="A41" s="142">
        <v>24</v>
      </c>
      <c r="B41" s="186" t="s">
        <v>370</v>
      </c>
      <c r="C41" s="142"/>
      <c r="D41" s="218" t="e">
        <f>#REF!</f>
        <v>#REF!</v>
      </c>
      <c r="E41" s="183" t="e">
        <f>IF(D41=2,#REF!,IF(D41=0,""))</f>
        <v>#REF!</v>
      </c>
      <c r="F41" s="218" t="e">
        <f>#REF!</f>
        <v>#REF!</v>
      </c>
      <c r="G41" s="184"/>
      <c r="H41" s="218"/>
      <c r="I41" s="184"/>
      <c r="J41" s="212"/>
      <c r="K41" s="95"/>
      <c r="L41" s="212"/>
      <c r="M41" s="212"/>
      <c r="N41" s="212"/>
      <c r="O41" s="212"/>
      <c r="P41" s="212"/>
      <c r="Q41" s="88"/>
      <c r="R41" s="241"/>
    </row>
    <row r="42" spans="1:18" ht="12" customHeight="1">
      <c r="A42" s="142">
        <v>25</v>
      </c>
      <c r="B42" s="186" t="s">
        <v>375</v>
      </c>
      <c r="C42" s="142"/>
      <c r="D42" s="218" t="e">
        <f>#REF!</f>
        <v>#REF!</v>
      </c>
      <c r="E42" s="183" t="e">
        <f>IF(D42=1,#REF!,IF(D42=0,""))</f>
        <v>#REF!</v>
      </c>
      <c r="F42" s="170" t="e">
        <f>#REF!</f>
        <v>#REF!</v>
      </c>
      <c r="G42" s="193"/>
      <c r="H42" s="170"/>
      <c r="I42" s="193"/>
      <c r="J42" s="212"/>
      <c r="K42" s="95"/>
      <c r="L42" s="212"/>
      <c r="M42" s="212"/>
      <c r="N42" s="212"/>
      <c r="O42" s="212"/>
      <c r="P42" s="212"/>
      <c r="Q42" s="88"/>
      <c r="R42" s="241"/>
    </row>
    <row r="43" spans="1:18" ht="12" customHeight="1">
      <c r="A43" s="142">
        <v>26</v>
      </c>
      <c r="B43" s="186" t="s">
        <v>512</v>
      </c>
      <c r="C43" s="142"/>
      <c r="D43" s="188" t="e">
        <f>#REF!</f>
        <v>#REF!</v>
      </c>
      <c r="E43" s="183" t="e">
        <f>IF(D43=1,#REF!,IF(D43=0,""))</f>
        <v>#REF!</v>
      </c>
      <c r="F43" s="192" t="e">
        <f>#REF!</f>
        <v>#REF!</v>
      </c>
      <c r="G43" s="197"/>
      <c r="H43" s="192"/>
      <c r="I43" s="197"/>
      <c r="J43" s="212"/>
      <c r="K43" s="95"/>
      <c r="L43" s="212"/>
      <c r="M43" s="212"/>
      <c r="N43" s="212"/>
      <c r="O43" s="212"/>
      <c r="P43" s="212"/>
      <c r="Q43" s="88"/>
      <c r="R43" s="241"/>
    </row>
    <row r="44" spans="1:18" ht="12" customHeight="1">
      <c r="A44" s="142">
        <v>27</v>
      </c>
      <c r="B44" s="186" t="s">
        <v>299</v>
      </c>
      <c r="C44" s="142"/>
      <c r="D44" s="189"/>
      <c r="E44" s="183" t="str">
        <f>IF(D44=1,#REF!,IF(D44=0,""))</f>
        <v/>
      </c>
      <c r="F44" s="212"/>
      <c r="G44" s="197"/>
      <c r="H44" s="212"/>
      <c r="I44" s="197"/>
      <c r="J44" s="212"/>
      <c r="K44" s="95"/>
      <c r="L44" s="212"/>
      <c r="M44" s="212"/>
      <c r="N44" s="212"/>
      <c r="O44" s="212"/>
      <c r="P44" s="212"/>
      <c r="Q44" s="88"/>
      <c r="R44" s="241"/>
    </row>
    <row r="45" spans="1:18" ht="12" customHeight="1">
      <c r="A45" s="142">
        <v>28</v>
      </c>
      <c r="B45" s="195" t="s">
        <v>513</v>
      </c>
      <c r="C45" s="142"/>
      <c r="D45" s="189"/>
      <c r="E45" s="183" t="str">
        <f>IF(D45=1,#REF!,IF(D45=0,""))</f>
        <v/>
      </c>
      <c r="F45" s="194" t="e">
        <f>#REF!</f>
        <v>#REF!</v>
      </c>
      <c r="G45" s="197"/>
      <c r="H45" s="194"/>
      <c r="I45" s="197"/>
      <c r="J45" s="212"/>
      <c r="K45" s="95"/>
      <c r="L45" s="212"/>
      <c r="M45" s="212"/>
      <c r="N45" s="212"/>
      <c r="O45" s="212"/>
      <c r="P45" s="212"/>
      <c r="Q45" s="88"/>
      <c r="R45" s="241"/>
    </row>
    <row r="46" spans="1:18" ht="12" customHeight="1">
      <c r="A46" s="142">
        <v>29</v>
      </c>
      <c r="B46" s="196" t="s">
        <v>514</v>
      </c>
      <c r="C46" s="142"/>
      <c r="D46" s="189"/>
      <c r="E46" s="183" t="str">
        <f>IF(D46=1,#REF!,IF(D46=0,""))</f>
        <v/>
      </c>
      <c r="F46" s="142" t="e">
        <f>#REF!</f>
        <v>#REF!</v>
      </c>
      <c r="G46" s="197"/>
      <c r="H46" s="212"/>
      <c r="I46" s="212"/>
      <c r="J46" s="212"/>
      <c r="K46" s="95"/>
      <c r="L46" s="212"/>
      <c r="M46" s="212"/>
      <c r="N46" s="212"/>
      <c r="O46" s="212"/>
      <c r="P46" s="212"/>
      <c r="Q46" s="88"/>
      <c r="R46" s="241"/>
    </row>
    <row r="47" spans="1:18" ht="12" customHeight="1">
      <c r="A47" s="142">
        <v>30</v>
      </c>
      <c r="B47" s="191"/>
      <c r="C47" s="142"/>
      <c r="D47" s="142"/>
      <c r="E47" s="183" t="str">
        <f>IF(D47=1,#REF!,IF(D47=0,""))</f>
        <v/>
      </c>
      <c r="F47" s="142"/>
      <c r="G47" s="190"/>
      <c r="H47" s="212"/>
      <c r="I47" s="212"/>
      <c r="J47" s="212"/>
      <c r="K47" s="95"/>
      <c r="L47" s="212"/>
      <c r="M47" s="212"/>
      <c r="N47" s="212"/>
      <c r="O47" s="212"/>
      <c r="P47" s="212"/>
      <c r="Q47" s="88"/>
      <c r="R47" s="241"/>
    </row>
    <row r="48" spans="1:18" ht="12" customHeight="1">
      <c r="A48" s="285" t="s">
        <v>91</v>
      </c>
      <c r="B48" s="286"/>
      <c r="C48" s="287"/>
      <c r="D48" s="142" t="e">
        <f>SUM(D18:D47)</f>
        <v>#REF!</v>
      </c>
      <c r="E48" s="142" t="e">
        <f>SUM(E18:E47)</f>
        <v>#REF!</v>
      </c>
      <c r="F48" s="142" t="e">
        <f>SUM(F18:F47)</f>
        <v>#REF!</v>
      </c>
      <c r="G48" s="190"/>
      <c r="H48" s="212">
        <f>SUM(H18:H47)</f>
        <v>0</v>
      </c>
      <c r="I48" s="212">
        <f t="shared" ref="I48" si="0">SUM(I18:I47)</f>
        <v>0</v>
      </c>
      <c r="J48" s="212"/>
      <c r="K48" s="212"/>
      <c r="L48" s="212"/>
      <c r="M48" s="212"/>
      <c r="N48" s="212"/>
      <c r="O48" s="212"/>
      <c r="P48" s="212"/>
      <c r="Q48" s="212"/>
      <c r="R48" s="241"/>
    </row>
    <row r="49" spans="1:18" ht="21.75" customHeight="1">
      <c r="A49" s="242" t="s">
        <v>92</v>
      </c>
      <c r="B49" s="243"/>
      <c r="C49" s="244"/>
      <c r="D49" s="238"/>
      <c r="E49" s="239"/>
      <c r="F49" s="238"/>
      <c r="G49" s="239"/>
      <c r="H49" s="238"/>
      <c r="I49" s="239"/>
      <c r="J49" s="238"/>
      <c r="K49" s="239"/>
      <c r="L49" s="238"/>
      <c r="M49" s="239"/>
      <c r="N49" s="238"/>
      <c r="O49" s="239"/>
      <c r="P49" s="238"/>
      <c r="Q49" s="239"/>
      <c r="R49" s="241"/>
    </row>
    <row r="50" spans="1:18" ht="8.25" customHeight="1">
      <c r="R50" s="241"/>
    </row>
    <row r="51" spans="1:18" ht="12" customHeight="1">
      <c r="A51" s="240" t="s">
        <v>93</v>
      </c>
      <c r="B51" s="240"/>
      <c r="C51" s="217"/>
      <c r="D51" s="217"/>
      <c r="E51" s="217"/>
      <c r="F51" s="217"/>
      <c r="G51" s="217"/>
      <c r="H51" s="217"/>
      <c r="J51" s="240" t="s">
        <v>93</v>
      </c>
      <c r="K51" s="240"/>
      <c r="L51" s="217"/>
      <c r="M51" s="217"/>
      <c r="N51" s="217"/>
      <c r="O51" s="217"/>
      <c r="P51" s="217"/>
      <c r="Q51" s="217"/>
      <c r="R51" s="241"/>
    </row>
    <row r="52" spans="1:18" ht="5.25" customHeight="1">
      <c r="R52" s="241"/>
    </row>
    <row r="53" spans="1:18" ht="12" customHeight="1">
      <c r="A53" s="240" t="s">
        <v>93</v>
      </c>
      <c r="B53" s="240"/>
      <c r="C53" s="217"/>
      <c r="D53" s="217"/>
      <c r="E53" s="217"/>
      <c r="F53" s="217"/>
      <c r="G53" s="217"/>
      <c r="H53" s="217"/>
      <c r="J53" s="240" t="s">
        <v>93</v>
      </c>
      <c r="K53" s="240"/>
      <c r="L53" s="217"/>
      <c r="M53" s="217"/>
      <c r="N53" s="217"/>
      <c r="O53" s="217"/>
      <c r="P53" s="217"/>
      <c r="Q53" s="217"/>
      <c r="R53" s="241"/>
    </row>
    <row r="54" spans="1:18" ht="12.75">
      <c r="R54" s="241"/>
    </row>
    <row r="56" spans="1:18" ht="16.5" customHeight="1">
      <c r="A56" s="237" t="s">
        <v>288</v>
      </c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</row>
    <row r="57" spans="1:18" ht="17.25" customHeight="1">
      <c r="A57" s="129" t="s">
        <v>300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8" ht="16.5" customHeight="1">
      <c r="A58" s="237" t="s">
        <v>301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</row>
  </sheetData>
  <mergeCells count="50">
    <mergeCell ref="M1:Q1"/>
    <mergeCell ref="E2:G2"/>
    <mergeCell ref="M2:Q4"/>
    <mergeCell ref="C3:K3"/>
    <mergeCell ref="A5:B5"/>
    <mergeCell ref="C5:I5"/>
    <mergeCell ref="A6:B6"/>
    <mergeCell ref="C6:I6"/>
    <mergeCell ref="A7:B7"/>
    <mergeCell ref="C7:F7"/>
    <mergeCell ref="A8:B8"/>
    <mergeCell ref="E8:H8"/>
    <mergeCell ref="M8:N8"/>
    <mergeCell ref="H10:I12"/>
    <mergeCell ref="J10:L10"/>
    <mergeCell ref="M10:N10"/>
    <mergeCell ref="O10:P10"/>
    <mergeCell ref="J11:L11"/>
    <mergeCell ref="M11:N11"/>
    <mergeCell ref="O11:P11"/>
    <mergeCell ref="J12:L12"/>
    <mergeCell ref="M12:N12"/>
    <mergeCell ref="O12:P12"/>
    <mergeCell ref="A14:A16"/>
    <mergeCell ref="B14:B16"/>
    <mergeCell ref="C14:C16"/>
    <mergeCell ref="D14:Q14"/>
    <mergeCell ref="D15:E15"/>
    <mergeCell ref="F15:G15"/>
    <mergeCell ref="H15:I15"/>
    <mergeCell ref="J15:K15"/>
    <mergeCell ref="L15:M15"/>
    <mergeCell ref="N15:O15"/>
    <mergeCell ref="P15:Q15"/>
    <mergeCell ref="R33:R54"/>
    <mergeCell ref="A48:C48"/>
    <mergeCell ref="A49:C49"/>
    <mergeCell ref="D49:E49"/>
    <mergeCell ref="F49:G49"/>
    <mergeCell ref="H49:I49"/>
    <mergeCell ref="J49:K49"/>
    <mergeCell ref="L49:M49"/>
    <mergeCell ref="A56:Q56"/>
    <mergeCell ref="A58:Q58"/>
    <mergeCell ref="N49:O49"/>
    <mergeCell ref="P49:Q49"/>
    <mergeCell ref="A51:B51"/>
    <mergeCell ref="J51:K51"/>
    <mergeCell ref="A53:B53"/>
    <mergeCell ref="J53:K53"/>
  </mergeCells>
  <pageMargins left="0.31496062992125984" right="0.2" top="0.16" bottom="0.15" header="0.15748031496062992" footer="0.18"/>
  <pageSetup paperSize="9" scale="8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L47"/>
  <sheetViews>
    <sheetView workbookViewId="0">
      <selection activeCell="B13" sqref="B13"/>
    </sheetView>
  </sheetViews>
  <sheetFormatPr defaultRowHeight="12.75"/>
  <cols>
    <col min="1" max="1" width="3.42578125" style="70" customWidth="1"/>
    <col min="2" max="2" width="39.28515625" style="68" customWidth="1"/>
    <col min="3" max="4" width="30.42578125" style="69" customWidth="1"/>
    <col min="5" max="5" width="37.28515625" style="63" customWidth="1"/>
    <col min="6" max="6" width="26.140625" style="63" customWidth="1"/>
    <col min="7" max="7" width="16.28515625" style="63" customWidth="1"/>
    <col min="8" max="8" width="20.7109375" style="63" customWidth="1"/>
    <col min="9" max="9" width="22.42578125" style="63" customWidth="1"/>
    <col min="10" max="10" width="22" style="63" customWidth="1"/>
    <col min="11" max="12" width="9.140625" style="63"/>
    <col min="13" max="16384" width="9.140625" style="64"/>
  </cols>
  <sheetData>
    <row r="1" spans="1:12" s="62" customFormat="1" ht="16.5" customHeight="1">
      <c r="A1" s="106"/>
      <c r="B1" s="66" t="s">
        <v>129</v>
      </c>
      <c r="C1" s="67"/>
      <c r="D1" s="108" t="s">
        <v>143</v>
      </c>
      <c r="E1" s="67"/>
      <c r="F1" s="67"/>
      <c r="G1" s="67" t="s">
        <v>130</v>
      </c>
      <c r="H1" s="67" t="s">
        <v>131</v>
      </c>
      <c r="I1" s="67" t="s">
        <v>132</v>
      </c>
      <c r="J1" s="67"/>
      <c r="K1" s="67"/>
      <c r="L1" s="67"/>
    </row>
    <row r="2" spans="1:12" s="62" customFormat="1" ht="16.5" customHeight="1">
      <c r="A2" s="107">
        <v>1</v>
      </c>
      <c r="B2" s="84" t="s">
        <v>403</v>
      </c>
      <c r="C2" s="84" t="s">
        <v>95</v>
      </c>
      <c r="D2" s="109" t="s">
        <v>416</v>
      </c>
      <c r="E2" s="65" t="str">
        <f>TRIM(B2)</f>
        <v>Андрианов Николай Васильевич</v>
      </c>
      <c r="F2" s="105" t="str">
        <f t="shared" ref="F2:F47" si="0">TRIM(C2)</f>
        <v>контролер</v>
      </c>
      <c r="G2" s="65" t="str">
        <f>LEFT(E2,FIND(" ",E2))</f>
        <v xml:space="preserve">Андрианов </v>
      </c>
      <c r="H2" s="65" t="str">
        <f t="shared" ref="H2:H47" si="1">MID(E2,FIND(" ",E2)+1,FIND(" ",E2,FIND(" ",B2)+1)-FIND(" ",B2))</f>
        <v xml:space="preserve">Николай </v>
      </c>
      <c r="I2" s="65" t="str">
        <f t="shared" ref="I2:I47" si="2">MID(E2,FIND(" ",E2,FIND(" ",B2)+1)+1,LEN(B2)-FIND(" ",B2,FIND(" ",B2)+1)+1)</f>
        <v>Васильевич</v>
      </c>
      <c r="J2" s="65" t="str">
        <f>G2&amp;K2&amp;L2</f>
        <v>Андрианов Н.В.</v>
      </c>
      <c r="K2" s="65" t="str">
        <f>LEFT(H2,1)&amp;"."</f>
        <v>Н.</v>
      </c>
      <c r="L2" s="65" t="str">
        <f t="shared" ref="L2:L47" si="3">LEFT(I2,1)&amp;"."</f>
        <v>В.</v>
      </c>
    </row>
    <row r="3" spans="1:12" ht="16.5" customHeight="1">
      <c r="A3" s="107">
        <v>2</v>
      </c>
      <c r="B3" s="84" t="s">
        <v>17</v>
      </c>
      <c r="C3" s="84" t="s">
        <v>98</v>
      </c>
      <c r="D3" s="109" t="s">
        <v>144</v>
      </c>
      <c r="E3" s="65" t="str">
        <f t="shared" ref="E3:E47" si="4">TRIM(B3)</f>
        <v>Бабанин Александр Александрович</v>
      </c>
      <c r="F3" s="105" t="str">
        <f t="shared" si="0"/>
        <v>помощник начальника караула</v>
      </c>
      <c r="G3" s="65" t="str">
        <f t="shared" ref="G3:G47" si="5">LEFT(E3,FIND(" ",E3))</f>
        <v xml:space="preserve">Бабанин </v>
      </c>
      <c r="H3" s="65" t="str">
        <f t="shared" si="1"/>
        <v xml:space="preserve">Александр </v>
      </c>
      <c r="I3" s="65" t="str">
        <f t="shared" si="2"/>
        <v>Александрович</v>
      </c>
      <c r="J3" s="65" t="str">
        <f t="shared" ref="J3:J47" si="6">G3&amp;K3&amp;L3</f>
        <v>Бабанин А.А.</v>
      </c>
      <c r="K3" s="65" t="str">
        <f t="shared" ref="K3:K47" si="7">LEFT(H3,1)&amp;"."</f>
        <v>А.</v>
      </c>
      <c r="L3" s="65" t="str">
        <f t="shared" si="3"/>
        <v>А.</v>
      </c>
    </row>
    <row r="4" spans="1:12" ht="16.5" customHeight="1">
      <c r="A4" s="107">
        <v>3</v>
      </c>
      <c r="B4" s="84" t="s">
        <v>1</v>
      </c>
      <c r="C4" s="84" t="s">
        <v>95</v>
      </c>
      <c r="D4" s="109" t="s">
        <v>145</v>
      </c>
      <c r="E4" s="65" t="str">
        <f t="shared" si="4"/>
        <v>Бабанин Александр Николаевич</v>
      </c>
      <c r="F4" s="105" t="str">
        <f t="shared" si="0"/>
        <v>контролер</v>
      </c>
      <c r="G4" s="65" t="str">
        <f t="shared" si="5"/>
        <v xml:space="preserve">Бабанин </v>
      </c>
      <c r="H4" s="65" t="str">
        <f t="shared" si="1"/>
        <v xml:space="preserve">Александр </v>
      </c>
      <c r="I4" s="65" t="str">
        <f t="shared" si="2"/>
        <v>Николаевич</v>
      </c>
      <c r="J4" s="65" t="str">
        <f t="shared" si="6"/>
        <v>Бабанин А.Н.</v>
      </c>
      <c r="K4" s="65" t="str">
        <f t="shared" si="7"/>
        <v>А.</v>
      </c>
      <c r="L4" s="65" t="str">
        <f t="shared" si="3"/>
        <v>Н.</v>
      </c>
    </row>
    <row r="5" spans="1:12" ht="16.5" customHeight="1">
      <c r="A5" s="107">
        <v>4</v>
      </c>
      <c r="B5" s="84" t="s">
        <v>96</v>
      </c>
      <c r="C5" s="84" t="s">
        <v>95</v>
      </c>
      <c r="D5" s="109" t="s">
        <v>147</v>
      </c>
      <c r="E5" s="65" t="str">
        <f t="shared" si="4"/>
        <v>Боярин Вадим Михайлович</v>
      </c>
      <c r="F5" s="105" t="str">
        <f t="shared" si="0"/>
        <v>контролер</v>
      </c>
      <c r="G5" s="65" t="str">
        <f t="shared" si="5"/>
        <v xml:space="preserve">Боярин </v>
      </c>
      <c r="H5" s="65" t="str">
        <f t="shared" si="1"/>
        <v xml:space="preserve">Вадим </v>
      </c>
      <c r="I5" s="65" t="str">
        <f t="shared" si="2"/>
        <v>Михайлович</v>
      </c>
      <c r="J5" s="65" t="str">
        <f t="shared" si="6"/>
        <v>Боярин В.М.</v>
      </c>
      <c r="K5" s="65" t="str">
        <f t="shared" si="7"/>
        <v>В.</v>
      </c>
      <c r="L5" s="65" t="str">
        <f t="shared" si="3"/>
        <v>М.</v>
      </c>
    </row>
    <row r="6" spans="1:12" ht="16.5" customHeight="1">
      <c r="A6" s="107">
        <v>5</v>
      </c>
      <c r="B6" s="84" t="s">
        <v>138</v>
      </c>
      <c r="C6" s="84" t="s">
        <v>95</v>
      </c>
      <c r="D6" s="109" t="s">
        <v>148</v>
      </c>
      <c r="E6" s="65" t="str">
        <f t="shared" si="4"/>
        <v>Брунов Александр Николаевич</v>
      </c>
      <c r="F6" s="105" t="str">
        <f t="shared" si="0"/>
        <v>контролер</v>
      </c>
      <c r="G6" s="65" t="str">
        <f t="shared" si="5"/>
        <v xml:space="preserve">Брунов </v>
      </c>
      <c r="H6" s="65" t="str">
        <f t="shared" si="1"/>
        <v xml:space="preserve">Александр </v>
      </c>
      <c r="I6" s="65" t="str">
        <f t="shared" si="2"/>
        <v>Николаевич</v>
      </c>
      <c r="J6" s="65" t="str">
        <f t="shared" si="6"/>
        <v>Брунов А.Н.</v>
      </c>
      <c r="K6" s="65" t="str">
        <f t="shared" si="7"/>
        <v>А.</v>
      </c>
      <c r="L6" s="65" t="str">
        <f t="shared" si="3"/>
        <v>Н.</v>
      </c>
    </row>
    <row r="7" spans="1:12" ht="16.5" customHeight="1">
      <c r="A7" s="107">
        <v>6</v>
      </c>
      <c r="B7" s="84" t="s">
        <v>5</v>
      </c>
      <c r="C7" s="84" t="s">
        <v>95</v>
      </c>
      <c r="D7" s="109" t="s">
        <v>146</v>
      </c>
      <c r="E7" s="65" t="str">
        <f t="shared" si="4"/>
        <v>Бухвалов Владимир Сергеевич</v>
      </c>
      <c r="F7" s="105" t="str">
        <f t="shared" si="0"/>
        <v>контролер</v>
      </c>
      <c r="G7" s="65" t="str">
        <f t="shared" si="5"/>
        <v xml:space="preserve">Бухвалов </v>
      </c>
      <c r="H7" s="65" t="str">
        <f t="shared" si="1"/>
        <v xml:space="preserve">Владимир </v>
      </c>
      <c r="I7" s="65" t="str">
        <f t="shared" si="2"/>
        <v>Сергеевич</v>
      </c>
      <c r="J7" s="65" t="str">
        <f t="shared" si="6"/>
        <v>Бухвалов В.С.</v>
      </c>
      <c r="K7" s="65" t="str">
        <f t="shared" si="7"/>
        <v>В.</v>
      </c>
      <c r="L7" s="65" t="str">
        <f t="shared" si="3"/>
        <v>С.</v>
      </c>
    </row>
    <row r="8" spans="1:12" ht="16.5" customHeight="1">
      <c r="A8" s="107">
        <v>7</v>
      </c>
      <c r="B8" s="84" t="s">
        <v>35</v>
      </c>
      <c r="C8" s="84" t="s">
        <v>95</v>
      </c>
      <c r="D8" s="109" t="s">
        <v>150</v>
      </c>
      <c r="E8" s="65" t="str">
        <f t="shared" si="4"/>
        <v>Воробьев Иван Васильевич</v>
      </c>
      <c r="F8" s="105" t="str">
        <f t="shared" si="0"/>
        <v>контролер</v>
      </c>
      <c r="G8" s="65" t="str">
        <f t="shared" si="5"/>
        <v xml:space="preserve">Воробьев </v>
      </c>
      <c r="H8" s="65" t="str">
        <f t="shared" si="1"/>
        <v xml:space="preserve">Иван </v>
      </c>
      <c r="I8" s="65" t="str">
        <f t="shared" si="2"/>
        <v>Васильевич</v>
      </c>
      <c r="J8" s="65" t="str">
        <f t="shared" si="6"/>
        <v>Воробьев И.В.</v>
      </c>
      <c r="K8" s="65" t="str">
        <f t="shared" si="7"/>
        <v>И.</v>
      </c>
      <c r="L8" s="65" t="str">
        <f t="shared" si="3"/>
        <v>В.</v>
      </c>
    </row>
    <row r="9" spans="1:12" ht="16.5" customHeight="1">
      <c r="A9" s="107">
        <v>8</v>
      </c>
      <c r="B9" s="84" t="s">
        <v>404</v>
      </c>
      <c r="C9" s="84" t="s">
        <v>98</v>
      </c>
      <c r="D9" s="109" t="s">
        <v>151</v>
      </c>
      <c r="E9" s="65" t="str">
        <f t="shared" si="4"/>
        <v>Демин Николай Арсентьевич</v>
      </c>
      <c r="F9" s="105" t="str">
        <f t="shared" si="0"/>
        <v>помощник начальника караула</v>
      </c>
      <c r="G9" s="65" t="str">
        <f t="shared" si="5"/>
        <v xml:space="preserve">Демин </v>
      </c>
      <c r="H9" s="65" t="str">
        <f t="shared" si="1"/>
        <v xml:space="preserve">Николай </v>
      </c>
      <c r="I9" s="65" t="str">
        <f t="shared" si="2"/>
        <v>Арсентьевич</v>
      </c>
      <c r="J9" s="65" t="str">
        <f t="shared" si="6"/>
        <v>Демин Н.А.</v>
      </c>
      <c r="K9" s="65" t="str">
        <f t="shared" si="7"/>
        <v>Н.</v>
      </c>
      <c r="L9" s="65" t="str">
        <f t="shared" si="3"/>
        <v>А.</v>
      </c>
    </row>
    <row r="10" spans="1:12" ht="16.5" customHeight="1">
      <c r="A10" s="107">
        <v>9</v>
      </c>
      <c r="B10" s="84" t="s">
        <v>405</v>
      </c>
      <c r="C10" s="84" t="s">
        <v>95</v>
      </c>
      <c r="D10" s="109" t="s">
        <v>152</v>
      </c>
      <c r="E10" s="65" t="str">
        <f t="shared" si="4"/>
        <v>Емельянычев Сергей Константинович</v>
      </c>
      <c r="F10" s="105" t="str">
        <f t="shared" si="0"/>
        <v>контролер</v>
      </c>
      <c r="G10" s="65" t="str">
        <f t="shared" si="5"/>
        <v xml:space="preserve">Емельянычев </v>
      </c>
      <c r="H10" s="65" t="str">
        <f t="shared" si="1"/>
        <v xml:space="preserve">Сергей </v>
      </c>
      <c r="I10" s="65" t="str">
        <f t="shared" si="2"/>
        <v>Константинович</v>
      </c>
      <c r="J10" s="65" t="str">
        <f t="shared" si="6"/>
        <v>Емельянычев С.К.</v>
      </c>
      <c r="K10" s="65" t="str">
        <f t="shared" si="7"/>
        <v>С.</v>
      </c>
      <c r="L10" s="65" t="str">
        <f t="shared" si="3"/>
        <v>К.</v>
      </c>
    </row>
    <row r="11" spans="1:12" ht="16.5" customHeight="1">
      <c r="A11" s="107">
        <v>10</v>
      </c>
      <c r="B11" s="84" t="s">
        <v>406</v>
      </c>
      <c r="C11" s="84" t="s">
        <v>95</v>
      </c>
      <c r="D11" s="109" t="s">
        <v>417</v>
      </c>
      <c r="E11" s="65" t="str">
        <f t="shared" si="4"/>
        <v>Загребалов Сергей Николаевич</v>
      </c>
      <c r="F11" s="105" t="str">
        <f t="shared" si="0"/>
        <v>контролер</v>
      </c>
      <c r="G11" s="65" t="str">
        <f t="shared" si="5"/>
        <v xml:space="preserve">Загребалов </v>
      </c>
      <c r="H11" s="65" t="str">
        <f t="shared" si="1"/>
        <v xml:space="preserve">Сергей </v>
      </c>
      <c r="I11" s="65" t="str">
        <f t="shared" si="2"/>
        <v>Николаевич</v>
      </c>
      <c r="J11" s="65" t="str">
        <f t="shared" si="6"/>
        <v>Загребалов С.Н.</v>
      </c>
      <c r="K11" s="65" t="str">
        <f t="shared" si="7"/>
        <v>С.</v>
      </c>
      <c r="L11" s="65" t="str">
        <f t="shared" si="3"/>
        <v>Н.</v>
      </c>
    </row>
    <row r="12" spans="1:12" ht="16.5" customHeight="1">
      <c r="A12" s="107">
        <v>11</v>
      </c>
      <c r="B12" s="84" t="s">
        <v>20</v>
      </c>
      <c r="C12" s="84" t="s">
        <v>95</v>
      </c>
      <c r="D12" s="109" t="s">
        <v>153</v>
      </c>
      <c r="E12" s="65" t="str">
        <f t="shared" si="4"/>
        <v>Залетин Сергей Павлович</v>
      </c>
      <c r="F12" s="105" t="str">
        <f t="shared" si="0"/>
        <v>контролер</v>
      </c>
      <c r="G12" s="65" t="str">
        <f t="shared" si="5"/>
        <v xml:space="preserve">Залетин </v>
      </c>
      <c r="H12" s="65" t="str">
        <f t="shared" si="1"/>
        <v xml:space="preserve">Сергей </v>
      </c>
      <c r="I12" s="65" t="str">
        <f t="shared" si="2"/>
        <v>Павлович</v>
      </c>
      <c r="J12" s="65" t="str">
        <f t="shared" si="6"/>
        <v>Залетин С.П.</v>
      </c>
      <c r="K12" s="65" t="str">
        <f t="shared" si="7"/>
        <v>С.</v>
      </c>
      <c r="L12" s="65" t="str">
        <f t="shared" si="3"/>
        <v>П.</v>
      </c>
    </row>
    <row r="13" spans="1:12" ht="16.5" customHeight="1">
      <c r="A13" s="107">
        <v>12</v>
      </c>
      <c r="B13" s="84" t="s">
        <v>407</v>
      </c>
      <c r="C13" s="84" t="s">
        <v>98</v>
      </c>
      <c r="D13" s="109" t="s">
        <v>154</v>
      </c>
      <c r="E13" s="65" t="str">
        <f t="shared" si="4"/>
        <v>Иванов Вадим Алексеевич</v>
      </c>
      <c r="F13" s="105" t="str">
        <f t="shared" si="0"/>
        <v>помощник начальника караула</v>
      </c>
      <c r="G13" s="65" t="str">
        <f t="shared" si="5"/>
        <v xml:space="preserve">Иванов </v>
      </c>
      <c r="H13" s="65" t="str">
        <f t="shared" si="1"/>
        <v xml:space="preserve">Вадим </v>
      </c>
      <c r="I13" s="65" t="str">
        <f t="shared" si="2"/>
        <v>Алексеевич</v>
      </c>
      <c r="J13" s="65" t="str">
        <f t="shared" si="6"/>
        <v>Иванов В.А.</v>
      </c>
      <c r="K13" s="65" t="str">
        <f t="shared" si="7"/>
        <v>В.</v>
      </c>
      <c r="L13" s="65" t="str">
        <f t="shared" si="3"/>
        <v>А.</v>
      </c>
    </row>
    <row r="14" spans="1:12" ht="16.5" customHeight="1">
      <c r="A14" s="107">
        <v>13</v>
      </c>
      <c r="B14" s="84" t="s">
        <v>21</v>
      </c>
      <c r="C14" s="84" t="s">
        <v>95</v>
      </c>
      <c r="D14" s="109" t="s">
        <v>155</v>
      </c>
      <c r="E14" s="65" t="str">
        <f t="shared" si="4"/>
        <v>Карев Владимир Валерьевич</v>
      </c>
      <c r="F14" s="105" t="str">
        <f t="shared" si="0"/>
        <v>контролер</v>
      </c>
      <c r="G14" s="65" t="str">
        <f t="shared" si="5"/>
        <v xml:space="preserve">Карев </v>
      </c>
      <c r="H14" s="65" t="str">
        <f t="shared" si="1"/>
        <v xml:space="preserve">Владимир </v>
      </c>
      <c r="I14" s="65" t="str">
        <f t="shared" si="2"/>
        <v>Валерьевич</v>
      </c>
      <c r="J14" s="65" t="str">
        <f t="shared" si="6"/>
        <v>Карев В.В.</v>
      </c>
      <c r="K14" s="65" t="str">
        <f t="shared" si="7"/>
        <v>В.</v>
      </c>
      <c r="L14" s="65" t="str">
        <f t="shared" si="3"/>
        <v>В.</v>
      </c>
    </row>
    <row r="15" spans="1:12" ht="16.5" customHeight="1">
      <c r="A15" s="107">
        <v>14</v>
      </c>
      <c r="B15" s="84" t="s">
        <v>19</v>
      </c>
      <c r="C15" s="84" t="s">
        <v>95</v>
      </c>
      <c r="D15" s="109" t="s">
        <v>156</v>
      </c>
      <c r="E15" s="65" t="str">
        <f t="shared" si="4"/>
        <v>Козлов Павел Степанович</v>
      </c>
      <c r="F15" s="105" t="str">
        <f t="shared" si="0"/>
        <v>контролер</v>
      </c>
      <c r="G15" s="65" t="str">
        <f t="shared" si="5"/>
        <v xml:space="preserve">Козлов </v>
      </c>
      <c r="H15" s="65" t="str">
        <f t="shared" si="1"/>
        <v xml:space="preserve">Павел </v>
      </c>
      <c r="I15" s="65" t="str">
        <f t="shared" si="2"/>
        <v>Степанович</v>
      </c>
      <c r="J15" s="65" t="str">
        <f t="shared" si="6"/>
        <v>Козлов П.С.</v>
      </c>
      <c r="K15" s="65" t="str">
        <f t="shared" si="7"/>
        <v>П.</v>
      </c>
      <c r="L15" s="65" t="str">
        <f t="shared" si="3"/>
        <v>С.</v>
      </c>
    </row>
    <row r="16" spans="1:12" ht="16.5" customHeight="1">
      <c r="A16" s="107">
        <v>15</v>
      </c>
      <c r="B16" s="84" t="s">
        <v>40</v>
      </c>
      <c r="C16" s="84" t="s">
        <v>95</v>
      </c>
      <c r="D16" s="109" t="s">
        <v>157</v>
      </c>
      <c r="E16" s="65" t="str">
        <f t="shared" si="4"/>
        <v>Колобов Сергей Вячеславович</v>
      </c>
      <c r="F16" s="105" t="str">
        <f t="shared" si="0"/>
        <v>контролер</v>
      </c>
      <c r="G16" s="65" t="str">
        <f t="shared" si="5"/>
        <v xml:space="preserve">Колобов </v>
      </c>
      <c r="H16" s="65" t="str">
        <f t="shared" si="1"/>
        <v xml:space="preserve">Сергей </v>
      </c>
      <c r="I16" s="65" t="str">
        <f t="shared" si="2"/>
        <v>Вячеславович</v>
      </c>
      <c r="J16" s="65" t="str">
        <f t="shared" si="6"/>
        <v>Колобов С.В.</v>
      </c>
      <c r="K16" s="65" t="str">
        <f t="shared" si="7"/>
        <v>С.</v>
      </c>
      <c r="L16" s="65" t="str">
        <f t="shared" si="3"/>
        <v>В.</v>
      </c>
    </row>
    <row r="17" spans="1:12" ht="16.5" customHeight="1">
      <c r="A17" s="107">
        <v>16</v>
      </c>
      <c r="B17" s="84" t="s">
        <v>283</v>
      </c>
      <c r="C17" s="84" t="s">
        <v>95</v>
      </c>
      <c r="D17" s="109" t="s">
        <v>418</v>
      </c>
      <c r="E17" s="65" t="str">
        <f t="shared" si="4"/>
        <v>Колчин Александр Николаевич</v>
      </c>
      <c r="F17" s="105" t="str">
        <f t="shared" si="0"/>
        <v>контролер</v>
      </c>
      <c r="G17" s="65" t="str">
        <f t="shared" si="5"/>
        <v xml:space="preserve">Колчин </v>
      </c>
      <c r="H17" s="65" t="str">
        <f t="shared" si="1"/>
        <v xml:space="preserve">Александр </v>
      </c>
      <c r="I17" s="65" t="str">
        <f t="shared" si="2"/>
        <v>Николаевич</v>
      </c>
      <c r="J17" s="65" t="str">
        <f t="shared" si="6"/>
        <v>Колчин А.Н.</v>
      </c>
      <c r="K17" s="65" t="str">
        <f t="shared" si="7"/>
        <v>А.</v>
      </c>
      <c r="L17" s="65" t="str">
        <f t="shared" si="3"/>
        <v>Н.</v>
      </c>
    </row>
    <row r="18" spans="1:12" ht="16.5" customHeight="1">
      <c r="A18" s="107">
        <v>17</v>
      </c>
      <c r="B18" s="84" t="s">
        <v>409</v>
      </c>
      <c r="C18" s="84" t="s">
        <v>99</v>
      </c>
      <c r="D18" s="109" t="s">
        <v>159</v>
      </c>
      <c r="E18" s="65" t="str">
        <f t="shared" si="4"/>
        <v>Кошкин Валерий Юрьевич</v>
      </c>
      <c r="F18" s="105" t="str">
        <f t="shared" si="0"/>
        <v>начальник караула</v>
      </c>
      <c r="G18" s="65" t="str">
        <f t="shared" si="5"/>
        <v xml:space="preserve">Кошкин </v>
      </c>
      <c r="H18" s="65" t="str">
        <f t="shared" si="1"/>
        <v xml:space="preserve">Валерий </v>
      </c>
      <c r="I18" s="65" t="str">
        <f t="shared" si="2"/>
        <v>Юрьевич</v>
      </c>
      <c r="J18" s="65" t="str">
        <f t="shared" si="6"/>
        <v>Кошкин В.Ю.</v>
      </c>
      <c r="K18" s="65" t="str">
        <f t="shared" si="7"/>
        <v>В.</v>
      </c>
      <c r="L18" s="65" t="str">
        <f t="shared" si="3"/>
        <v>Ю.</v>
      </c>
    </row>
    <row r="19" spans="1:12" ht="16.5" customHeight="1">
      <c r="A19" s="107">
        <v>18</v>
      </c>
      <c r="B19" s="84" t="s">
        <v>410</v>
      </c>
      <c r="C19" s="84" t="s">
        <v>95</v>
      </c>
      <c r="D19" s="109" t="s">
        <v>160</v>
      </c>
      <c r="E19" s="65" t="str">
        <f t="shared" si="4"/>
        <v>Лозовой Сергей Леонидович</v>
      </c>
      <c r="F19" s="105" t="str">
        <f t="shared" si="0"/>
        <v>контролер</v>
      </c>
      <c r="G19" s="65" t="str">
        <f t="shared" si="5"/>
        <v xml:space="preserve">Лозовой </v>
      </c>
      <c r="H19" s="65" t="str">
        <f t="shared" si="1"/>
        <v xml:space="preserve">Сергей </v>
      </c>
      <c r="I19" s="65" t="str">
        <f t="shared" si="2"/>
        <v>Леонидович</v>
      </c>
      <c r="J19" s="65" t="str">
        <f t="shared" si="6"/>
        <v>Лозовой С.Л.</v>
      </c>
      <c r="K19" s="65" t="str">
        <f t="shared" si="7"/>
        <v>С.</v>
      </c>
      <c r="L19" s="65" t="str">
        <f t="shared" si="3"/>
        <v>Л.</v>
      </c>
    </row>
    <row r="20" spans="1:12" ht="16.5" customHeight="1">
      <c r="A20" s="107">
        <v>19</v>
      </c>
      <c r="B20" s="84" t="s">
        <v>419</v>
      </c>
      <c r="C20" s="84" t="s">
        <v>95</v>
      </c>
      <c r="D20" s="109" t="s">
        <v>161</v>
      </c>
      <c r="E20" s="65" t="str">
        <f t="shared" si="4"/>
        <v>Лозовой Андрей Леонидович</v>
      </c>
      <c r="F20" s="105" t="str">
        <f t="shared" si="0"/>
        <v>контролер</v>
      </c>
      <c r="G20" s="65" t="str">
        <f t="shared" si="5"/>
        <v xml:space="preserve">Лозовой </v>
      </c>
      <c r="H20" s="65" t="str">
        <f t="shared" si="1"/>
        <v xml:space="preserve">Андрей </v>
      </c>
      <c r="I20" s="65" t="str">
        <f t="shared" si="2"/>
        <v>Леонидович</v>
      </c>
      <c r="J20" s="65" t="str">
        <f t="shared" si="6"/>
        <v>Лозовой А.Л.</v>
      </c>
      <c r="K20" s="65" t="str">
        <f t="shared" si="7"/>
        <v>А.</v>
      </c>
      <c r="L20" s="65" t="str">
        <f t="shared" si="3"/>
        <v>Л.</v>
      </c>
    </row>
    <row r="21" spans="1:12" ht="16.5" customHeight="1">
      <c r="A21" s="107">
        <v>20</v>
      </c>
      <c r="B21" s="84" t="s">
        <v>36</v>
      </c>
      <c r="C21" s="84" t="s">
        <v>95</v>
      </c>
      <c r="D21" s="109" t="s">
        <v>162</v>
      </c>
      <c r="E21" s="65" t="str">
        <f t="shared" si="4"/>
        <v>Макаров Вадим Юрьевич</v>
      </c>
      <c r="F21" s="105" t="str">
        <f t="shared" si="0"/>
        <v>контролер</v>
      </c>
      <c r="G21" s="65" t="str">
        <f t="shared" si="5"/>
        <v xml:space="preserve">Макаров </v>
      </c>
      <c r="H21" s="65" t="str">
        <f t="shared" si="1"/>
        <v xml:space="preserve">Вадим </v>
      </c>
      <c r="I21" s="65" t="str">
        <f t="shared" si="2"/>
        <v>Юрьевич</v>
      </c>
      <c r="J21" s="65" t="str">
        <f t="shared" si="6"/>
        <v>Макаров В.Ю.</v>
      </c>
      <c r="K21" s="65" t="str">
        <f t="shared" si="7"/>
        <v>В.</v>
      </c>
      <c r="L21" s="65" t="str">
        <f t="shared" si="3"/>
        <v>Ю.</v>
      </c>
    </row>
    <row r="22" spans="1:12" ht="16.5" customHeight="1">
      <c r="A22" s="107">
        <v>21</v>
      </c>
      <c r="B22" s="84" t="s">
        <v>411</v>
      </c>
      <c r="C22" s="84" t="s">
        <v>95</v>
      </c>
      <c r="D22" s="109" t="s">
        <v>420</v>
      </c>
      <c r="E22" s="65" t="str">
        <f t="shared" si="4"/>
        <v>Мелехин Александр Сергеевич</v>
      </c>
      <c r="F22" s="105" t="str">
        <f t="shared" si="0"/>
        <v>контролер</v>
      </c>
      <c r="G22" s="65" t="str">
        <f t="shared" si="5"/>
        <v xml:space="preserve">Мелехин </v>
      </c>
      <c r="H22" s="65" t="str">
        <f t="shared" si="1"/>
        <v xml:space="preserve">Александр </v>
      </c>
      <c r="I22" s="65" t="str">
        <f t="shared" si="2"/>
        <v>Сергеевич</v>
      </c>
      <c r="J22" s="65" t="str">
        <f t="shared" si="6"/>
        <v>Мелехин А.С.</v>
      </c>
      <c r="K22" s="65" t="str">
        <f t="shared" si="7"/>
        <v>А.</v>
      </c>
      <c r="L22" s="65" t="str">
        <f t="shared" si="3"/>
        <v>С.</v>
      </c>
    </row>
    <row r="23" spans="1:12" ht="16.5" customHeight="1">
      <c r="A23" s="107">
        <v>22</v>
      </c>
      <c r="B23" s="84" t="s">
        <v>3</v>
      </c>
      <c r="C23" s="84" t="s">
        <v>99</v>
      </c>
      <c r="D23" s="109" t="s">
        <v>421</v>
      </c>
      <c r="E23" s="65" t="str">
        <f t="shared" si="4"/>
        <v>Митрофанов Валерий Валентинович</v>
      </c>
      <c r="F23" s="105" t="str">
        <f t="shared" si="0"/>
        <v>начальник караула</v>
      </c>
      <c r="G23" s="65" t="str">
        <f t="shared" si="5"/>
        <v xml:space="preserve">Митрофанов </v>
      </c>
      <c r="H23" s="65" t="str">
        <f t="shared" si="1"/>
        <v xml:space="preserve">Валерий </v>
      </c>
      <c r="I23" s="65" t="str">
        <f t="shared" si="2"/>
        <v>Валентинович</v>
      </c>
      <c r="J23" s="65" t="str">
        <f t="shared" si="6"/>
        <v>Митрофанов В.В.</v>
      </c>
      <c r="K23" s="65" t="str">
        <f t="shared" si="7"/>
        <v>В.</v>
      </c>
      <c r="L23" s="65" t="str">
        <f t="shared" si="3"/>
        <v>В.</v>
      </c>
    </row>
    <row r="24" spans="1:12" ht="16.5" customHeight="1">
      <c r="A24" s="107">
        <v>23</v>
      </c>
      <c r="B24" s="84" t="s">
        <v>284</v>
      </c>
      <c r="C24" s="84" t="s">
        <v>95</v>
      </c>
      <c r="D24" s="109" t="s">
        <v>422</v>
      </c>
      <c r="E24" s="65" t="str">
        <f t="shared" si="4"/>
        <v>Мозгалёв Евгений Юрьевич</v>
      </c>
      <c r="F24" s="105" t="str">
        <f t="shared" si="0"/>
        <v>контролер</v>
      </c>
      <c r="G24" s="65" t="str">
        <f t="shared" si="5"/>
        <v xml:space="preserve">Мозгалёв </v>
      </c>
      <c r="H24" s="65" t="str">
        <f t="shared" si="1"/>
        <v xml:space="preserve">Евгений </v>
      </c>
      <c r="I24" s="65" t="str">
        <f t="shared" si="2"/>
        <v>Юрьевич</v>
      </c>
      <c r="J24" s="65" t="str">
        <f t="shared" si="6"/>
        <v>Мозгалёв Е.Ю.</v>
      </c>
      <c r="K24" s="65" t="str">
        <f t="shared" si="7"/>
        <v>Е.</v>
      </c>
      <c r="L24" s="65" t="str">
        <f t="shared" si="3"/>
        <v>Ю.</v>
      </c>
    </row>
    <row r="25" spans="1:12" ht="16.5" customHeight="1">
      <c r="A25" s="107">
        <v>24</v>
      </c>
      <c r="B25" s="84" t="s">
        <v>412</v>
      </c>
      <c r="C25" s="84" t="s">
        <v>99</v>
      </c>
      <c r="D25" s="109" t="s">
        <v>146</v>
      </c>
      <c r="E25" s="65" t="str">
        <f t="shared" si="4"/>
        <v>Настин Юрий Анатольевич</v>
      </c>
      <c r="F25" s="105" t="str">
        <f t="shared" si="0"/>
        <v>начальник караула</v>
      </c>
      <c r="G25" s="65" t="str">
        <f t="shared" si="5"/>
        <v xml:space="preserve">Настин </v>
      </c>
      <c r="H25" s="65" t="str">
        <f t="shared" si="1"/>
        <v xml:space="preserve">Юрий </v>
      </c>
      <c r="I25" s="65" t="str">
        <f t="shared" si="2"/>
        <v>Анатольевич</v>
      </c>
      <c r="J25" s="65" t="str">
        <f t="shared" si="6"/>
        <v>Настин Ю.А.</v>
      </c>
      <c r="K25" s="65" t="str">
        <f t="shared" si="7"/>
        <v>Ю.</v>
      </c>
      <c r="L25" s="65" t="str">
        <f t="shared" si="3"/>
        <v>А.</v>
      </c>
    </row>
    <row r="26" spans="1:12" ht="16.5" customHeight="1">
      <c r="A26" s="107">
        <v>25</v>
      </c>
      <c r="B26" s="84" t="s">
        <v>413</v>
      </c>
      <c r="C26" s="84" t="s">
        <v>95</v>
      </c>
      <c r="D26" s="109" t="s">
        <v>146</v>
      </c>
      <c r="E26" s="65" t="str">
        <f t="shared" si="4"/>
        <v>Погодин Владимир Павлович</v>
      </c>
      <c r="F26" s="105" t="str">
        <f t="shared" si="0"/>
        <v>контролер</v>
      </c>
      <c r="G26" s="65" t="str">
        <f t="shared" si="5"/>
        <v xml:space="preserve">Погодин </v>
      </c>
      <c r="H26" s="65" t="str">
        <f t="shared" si="1"/>
        <v xml:space="preserve">Владимир </v>
      </c>
      <c r="I26" s="65" t="str">
        <f t="shared" si="2"/>
        <v>Павлович</v>
      </c>
      <c r="J26" s="65" t="str">
        <f t="shared" si="6"/>
        <v>Погодин В.П.</v>
      </c>
      <c r="K26" s="65" t="str">
        <f t="shared" si="7"/>
        <v>В.</v>
      </c>
      <c r="L26" s="65" t="str">
        <f t="shared" si="3"/>
        <v>П.</v>
      </c>
    </row>
    <row r="27" spans="1:12" ht="16.5" customHeight="1">
      <c r="A27" s="107">
        <v>26</v>
      </c>
      <c r="B27" s="84" t="s">
        <v>414</v>
      </c>
      <c r="C27" s="84" t="s">
        <v>95</v>
      </c>
      <c r="D27" s="109" t="s">
        <v>146</v>
      </c>
      <c r="E27" s="65" t="str">
        <f t="shared" si="4"/>
        <v>Поляков Игорь Григорьевич</v>
      </c>
      <c r="F27" s="105" t="str">
        <f t="shared" si="0"/>
        <v>контролер</v>
      </c>
      <c r="G27" s="65" t="str">
        <f t="shared" si="5"/>
        <v xml:space="preserve">Поляков </v>
      </c>
      <c r="H27" s="65" t="str">
        <f t="shared" si="1"/>
        <v xml:space="preserve">Игорь </v>
      </c>
      <c r="I27" s="65" t="str">
        <f t="shared" si="2"/>
        <v>Григорьевич</v>
      </c>
      <c r="J27" s="65" t="str">
        <f t="shared" si="6"/>
        <v>Поляков И.Г.</v>
      </c>
      <c r="K27" s="65" t="str">
        <f t="shared" si="7"/>
        <v>И.</v>
      </c>
      <c r="L27" s="65" t="str">
        <f t="shared" si="3"/>
        <v>Г.</v>
      </c>
    </row>
    <row r="28" spans="1:12" ht="16.5" customHeight="1">
      <c r="A28" s="107">
        <v>27</v>
      </c>
      <c r="B28" s="84" t="s">
        <v>8</v>
      </c>
      <c r="C28" s="84" t="s">
        <v>95</v>
      </c>
      <c r="D28" s="109" t="s">
        <v>164</v>
      </c>
      <c r="E28" s="65" t="str">
        <f t="shared" si="4"/>
        <v>Прохоров Александр Викторович</v>
      </c>
      <c r="F28" s="105" t="str">
        <f t="shared" si="0"/>
        <v>контролер</v>
      </c>
      <c r="G28" s="65" t="str">
        <f t="shared" si="5"/>
        <v xml:space="preserve">Прохоров </v>
      </c>
      <c r="H28" s="65" t="str">
        <f t="shared" si="1"/>
        <v xml:space="preserve">Александр </v>
      </c>
      <c r="I28" s="65" t="str">
        <f t="shared" si="2"/>
        <v>Викторович</v>
      </c>
      <c r="J28" s="65" t="str">
        <f t="shared" si="6"/>
        <v>Прохоров А.В.</v>
      </c>
      <c r="K28" s="65" t="str">
        <f t="shared" si="7"/>
        <v>А.</v>
      </c>
      <c r="L28" s="65" t="str">
        <f t="shared" si="3"/>
        <v>В.</v>
      </c>
    </row>
    <row r="29" spans="1:12" ht="16.5" customHeight="1">
      <c r="A29" s="107">
        <v>28</v>
      </c>
      <c r="B29" s="84" t="s">
        <v>280</v>
      </c>
      <c r="C29" s="84" t="s">
        <v>95</v>
      </c>
      <c r="D29" s="109" t="s">
        <v>423</v>
      </c>
      <c r="E29" s="65" t="str">
        <f t="shared" si="4"/>
        <v>Резчиков Андрей Михайлович</v>
      </c>
      <c r="F29" s="105" t="str">
        <f t="shared" si="0"/>
        <v>контролер</v>
      </c>
      <c r="G29" s="65" t="str">
        <f t="shared" si="5"/>
        <v xml:space="preserve">Резчиков </v>
      </c>
      <c r="H29" s="65" t="str">
        <f t="shared" si="1"/>
        <v xml:space="preserve">Андрей </v>
      </c>
      <c r="I29" s="65" t="str">
        <f t="shared" si="2"/>
        <v>Михайлович</v>
      </c>
      <c r="J29" s="65" t="str">
        <f t="shared" si="6"/>
        <v>Резчиков А.М.</v>
      </c>
      <c r="K29" s="65" t="str">
        <f t="shared" si="7"/>
        <v>А.</v>
      </c>
      <c r="L29" s="65" t="str">
        <f t="shared" si="3"/>
        <v>М.</v>
      </c>
    </row>
    <row r="30" spans="1:12" ht="16.5" customHeight="1">
      <c r="A30" s="107">
        <v>29</v>
      </c>
      <c r="B30" s="84" t="s">
        <v>296</v>
      </c>
      <c r="C30" s="84" t="s">
        <v>95</v>
      </c>
      <c r="D30" s="109" t="s">
        <v>424</v>
      </c>
      <c r="E30" s="65" t="str">
        <f t="shared" si="4"/>
        <v>Рыбаков Вячеслав Александрович</v>
      </c>
      <c r="F30" s="105" t="str">
        <f t="shared" si="0"/>
        <v>контролер</v>
      </c>
      <c r="G30" s="65" t="str">
        <f t="shared" si="5"/>
        <v xml:space="preserve">Рыбаков </v>
      </c>
      <c r="H30" s="65" t="str">
        <f t="shared" si="1"/>
        <v xml:space="preserve">Вячеслав </v>
      </c>
      <c r="I30" s="65" t="str">
        <f t="shared" si="2"/>
        <v>Александрович</v>
      </c>
      <c r="J30" s="65" t="str">
        <f>G30&amp;K30&amp;L30</f>
        <v>Рыбаков В.А.</v>
      </c>
      <c r="K30" s="65" t="str">
        <f>LEFT(H30,1)&amp;"."</f>
        <v>В.</v>
      </c>
      <c r="L30" s="65" t="str">
        <f t="shared" si="3"/>
        <v>А.</v>
      </c>
    </row>
    <row r="31" spans="1:12" ht="16.5" customHeight="1">
      <c r="A31" s="107">
        <v>30</v>
      </c>
      <c r="B31" s="84" t="s">
        <v>9</v>
      </c>
      <c r="C31" s="84" t="s">
        <v>98</v>
      </c>
      <c r="D31" s="109" t="s">
        <v>146</v>
      </c>
      <c r="E31" s="65" t="str">
        <f t="shared" si="4"/>
        <v>Рябов Петр Викторович</v>
      </c>
      <c r="F31" s="105" t="str">
        <f t="shared" si="0"/>
        <v>помощник начальника караула</v>
      </c>
      <c r="G31" s="65" t="str">
        <f t="shared" si="5"/>
        <v xml:space="preserve">Рябов </v>
      </c>
      <c r="H31" s="65" t="str">
        <f t="shared" si="1"/>
        <v xml:space="preserve">Петр </v>
      </c>
      <c r="I31" s="65" t="str">
        <f t="shared" si="2"/>
        <v>Викторович</v>
      </c>
      <c r="J31" s="65" t="str">
        <f t="shared" si="6"/>
        <v>Рябов П.В.</v>
      </c>
      <c r="K31" s="65" t="str">
        <f t="shared" si="7"/>
        <v>П.</v>
      </c>
      <c r="L31" s="65" t="str">
        <f t="shared" si="3"/>
        <v>В.</v>
      </c>
    </row>
    <row r="32" spans="1:12" ht="16.5" customHeight="1">
      <c r="A32" s="107">
        <v>31</v>
      </c>
      <c r="B32" s="84" t="s">
        <v>285</v>
      </c>
      <c r="C32" s="84" t="s">
        <v>95</v>
      </c>
      <c r="D32" s="109" t="s">
        <v>425</v>
      </c>
      <c r="E32" s="65" t="str">
        <f t="shared" si="4"/>
        <v>Сачков Андрей Витальевич</v>
      </c>
      <c r="F32" s="105" t="str">
        <f t="shared" si="0"/>
        <v>контролер</v>
      </c>
      <c r="G32" s="65" t="str">
        <f t="shared" si="5"/>
        <v xml:space="preserve">Сачков </v>
      </c>
      <c r="H32" s="65" t="str">
        <f t="shared" si="1"/>
        <v xml:space="preserve">Андрей </v>
      </c>
      <c r="I32" s="65" t="str">
        <f t="shared" si="2"/>
        <v>Витальевич</v>
      </c>
      <c r="J32" s="65" t="str">
        <f t="shared" si="6"/>
        <v>Сачков А.В.</v>
      </c>
      <c r="K32" s="65" t="str">
        <f t="shared" si="7"/>
        <v>А.</v>
      </c>
      <c r="L32" s="65" t="str">
        <f t="shared" si="3"/>
        <v>В.</v>
      </c>
    </row>
    <row r="33" spans="1:12" ht="16.5" customHeight="1">
      <c r="A33" s="107">
        <v>32</v>
      </c>
      <c r="B33" s="84" t="s">
        <v>16</v>
      </c>
      <c r="C33" s="84" t="s">
        <v>95</v>
      </c>
      <c r="D33" s="109" t="s">
        <v>165</v>
      </c>
      <c r="E33" s="65" t="str">
        <f t="shared" si="4"/>
        <v>Семенов Владимир Леонидович</v>
      </c>
      <c r="F33" s="105" t="str">
        <f t="shared" si="0"/>
        <v>контролер</v>
      </c>
      <c r="G33" s="65" t="str">
        <f t="shared" si="5"/>
        <v xml:space="preserve">Семенов </v>
      </c>
      <c r="H33" s="65" t="str">
        <f t="shared" si="1"/>
        <v xml:space="preserve">Владимир </v>
      </c>
      <c r="I33" s="65" t="str">
        <f t="shared" si="2"/>
        <v>Леонидович</v>
      </c>
      <c r="J33" s="65" t="str">
        <f t="shared" si="6"/>
        <v>Семенов В.Л.</v>
      </c>
      <c r="K33" s="65" t="str">
        <f t="shared" si="7"/>
        <v>В.</v>
      </c>
      <c r="L33" s="65" t="str">
        <f t="shared" si="3"/>
        <v>Л.</v>
      </c>
    </row>
    <row r="34" spans="1:12" ht="16.5" customHeight="1">
      <c r="A34" s="107">
        <v>33</v>
      </c>
      <c r="B34" s="84" t="s">
        <v>10</v>
      </c>
      <c r="C34" s="84" t="s">
        <v>95</v>
      </c>
      <c r="D34" s="109" t="s">
        <v>146</v>
      </c>
      <c r="E34" s="65" t="str">
        <f t="shared" si="4"/>
        <v>Сергеев Алексей Викторович</v>
      </c>
      <c r="F34" s="105" t="str">
        <f t="shared" si="0"/>
        <v>контролер</v>
      </c>
      <c r="G34" s="65" t="str">
        <f t="shared" si="5"/>
        <v xml:space="preserve">Сергеев </v>
      </c>
      <c r="H34" s="65" t="str">
        <f t="shared" si="1"/>
        <v xml:space="preserve">Алексей </v>
      </c>
      <c r="I34" s="65" t="str">
        <f t="shared" si="2"/>
        <v>Викторович</v>
      </c>
      <c r="J34" s="65" t="str">
        <f t="shared" si="6"/>
        <v>Сергеев А.В.</v>
      </c>
      <c r="K34" s="65" t="str">
        <f t="shared" si="7"/>
        <v>А.</v>
      </c>
      <c r="L34" s="65" t="str">
        <f t="shared" si="3"/>
        <v>В.</v>
      </c>
    </row>
    <row r="35" spans="1:12" ht="16.5" customHeight="1">
      <c r="A35" s="107">
        <v>34</v>
      </c>
      <c r="B35" s="84" t="s">
        <v>45</v>
      </c>
      <c r="C35" s="84" t="s">
        <v>95</v>
      </c>
      <c r="D35" s="109" t="s">
        <v>166</v>
      </c>
      <c r="E35" s="65" t="str">
        <f t="shared" si="4"/>
        <v>Сидоркин Дмитрий Валериянович</v>
      </c>
      <c r="F35" s="105" t="str">
        <f t="shared" si="0"/>
        <v>контролер</v>
      </c>
      <c r="G35" s="65" t="str">
        <f t="shared" si="5"/>
        <v xml:space="preserve">Сидоркин </v>
      </c>
      <c r="H35" s="65" t="str">
        <f t="shared" si="1"/>
        <v xml:space="preserve">Дмитрий </v>
      </c>
      <c r="I35" s="65" t="str">
        <f t="shared" si="2"/>
        <v>Валериянович</v>
      </c>
      <c r="J35" s="65" t="str">
        <f t="shared" si="6"/>
        <v>Сидоркин Д.В.</v>
      </c>
      <c r="K35" s="65" t="str">
        <f t="shared" si="7"/>
        <v>Д.</v>
      </c>
      <c r="L35" s="65" t="str">
        <f t="shared" si="3"/>
        <v>В.</v>
      </c>
    </row>
    <row r="36" spans="1:12" ht="16.5" customHeight="1">
      <c r="A36" s="107">
        <v>35</v>
      </c>
      <c r="B36" s="84" t="s">
        <v>38</v>
      </c>
      <c r="C36" s="84" t="s">
        <v>95</v>
      </c>
      <c r="D36" s="109" t="s">
        <v>167</v>
      </c>
      <c r="E36" s="65" t="str">
        <f t="shared" si="4"/>
        <v>Сологубов Владислав Николаевич</v>
      </c>
      <c r="F36" s="105" t="str">
        <f t="shared" si="0"/>
        <v>контролер</v>
      </c>
      <c r="G36" s="65" t="str">
        <f t="shared" si="5"/>
        <v xml:space="preserve">Сологубов </v>
      </c>
      <c r="H36" s="65" t="str">
        <f t="shared" si="1"/>
        <v xml:space="preserve">Владислав </v>
      </c>
      <c r="I36" s="65" t="str">
        <f t="shared" si="2"/>
        <v>Николаевич</v>
      </c>
      <c r="J36" s="65" t="str">
        <f t="shared" si="6"/>
        <v>Сологубов В.Н.</v>
      </c>
      <c r="K36" s="65" t="str">
        <f t="shared" si="7"/>
        <v>В.</v>
      </c>
      <c r="L36" s="65" t="str">
        <f t="shared" si="3"/>
        <v>Н.</v>
      </c>
    </row>
    <row r="37" spans="1:12" ht="16.5" customHeight="1">
      <c r="A37" s="107">
        <v>36</v>
      </c>
      <c r="B37" s="84" t="s">
        <v>39</v>
      </c>
      <c r="C37" s="84" t="s">
        <v>95</v>
      </c>
      <c r="D37" s="109" t="s">
        <v>168</v>
      </c>
      <c r="E37" s="65" t="str">
        <f t="shared" si="4"/>
        <v>Солодов Олег Леонидович</v>
      </c>
      <c r="F37" s="105" t="str">
        <f t="shared" si="0"/>
        <v>контролер</v>
      </c>
      <c r="G37" s="65" t="str">
        <f t="shared" si="5"/>
        <v xml:space="preserve">Солодов </v>
      </c>
      <c r="H37" s="65" t="str">
        <f t="shared" si="1"/>
        <v xml:space="preserve">Олег </v>
      </c>
      <c r="I37" s="65" t="str">
        <f t="shared" si="2"/>
        <v>Леонидович</v>
      </c>
      <c r="J37" s="65" t="str">
        <f t="shared" si="6"/>
        <v>Солодов О.Л.</v>
      </c>
      <c r="K37" s="65" t="str">
        <f t="shared" si="7"/>
        <v>О.</v>
      </c>
      <c r="L37" s="65" t="str">
        <f t="shared" si="3"/>
        <v>Л.</v>
      </c>
    </row>
    <row r="38" spans="1:12" ht="16.5" customHeight="1">
      <c r="A38" s="107">
        <v>37</v>
      </c>
      <c r="B38" s="84" t="s">
        <v>41</v>
      </c>
      <c r="C38" s="84" t="s">
        <v>99</v>
      </c>
      <c r="D38" s="109" t="s">
        <v>169</v>
      </c>
      <c r="E38" s="65" t="str">
        <f t="shared" si="4"/>
        <v>Стародубов Виталий Геннадьевич</v>
      </c>
      <c r="F38" s="105" t="str">
        <f t="shared" si="0"/>
        <v>начальник караула</v>
      </c>
      <c r="G38" s="65" t="str">
        <f t="shared" si="5"/>
        <v xml:space="preserve">Стародубов </v>
      </c>
      <c r="H38" s="65" t="str">
        <f t="shared" si="1"/>
        <v xml:space="preserve">Виталий </v>
      </c>
      <c r="I38" s="65" t="str">
        <f t="shared" si="2"/>
        <v>Геннадьевич</v>
      </c>
      <c r="J38" s="65" t="str">
        <f t="shared" si="6"/>
        <v>Стародубов В.Г.</v>
      </c>
      <c r="K38" s="65" t="str">
        <f t="shared" si="7"/>
        <v>В.</v>
      </c>
      <c r="L38" s="65" t="str">
        <f t="shared" si="3"/>
        <v>Г.</v>
      </c>
    </row>
    <row r="39" spans="1:12" ht="16.5" customHeight="1">
      <c r="A39" s="107">
        <v>38</v>
      </c>
      <c r="B39" s="84" t="s">
        <v>415</v>
      </c>
      <c r="C39" s="84" t="s">
        <v>95</v>
      </c>
      <c r="D39" s="109" t="s">
        <v>170</v>
      </c>
      <c r="E39" s="65" t="str">
        <f t="shared" si="4"/>
        <v>Сторожев Андрей Павлович</v>
      </c>
      <c r="F39" s="105" t="str">
        <f t="shared" si="0"/>
        <v>контролер</v>
      </c>
      <c r="G39" s="65" t="str">
        <f t="shared" si="5"/>
        <v xml:space="preserve">Сторожев </v>
      </c>
      <c r="H39" s="65" t="str">
        <f t="shared" si="1"/>
        <v xml:space="preserve">Андрей </v>
      </c>
      <c r="I39" s="65" t="str">
        <f t="shared" si="2"/>
        <v>Павлович</v>
      </c>
      <c r="J39" s="65" t="str">
        <f t="shared" si="6"/>
        <v>Сторожев А.П.</v>
      </c>
      <c r="K39" s="65" t="str">
        <f t="shared" si="7"/>
        <v>А.</v>
      </c>
      <c r="L39" s="65" t="str">
        <f t="shared" si="3"/>
        <v>П.</v>
      </c>
    </row>
    <row r="40" spans="1:12" ht="16.5" customHeight="1">
      <c r="A40" s="107">
        <v>39</v>
      </c>
      <c r="B40" s="84" t="s">
        <v>11</v>
      </c>
      <c r="C40" s="84" t="s">
        <v>95</v>
      </c>
      <c r="D40" s="109" t="s">
        <v>171</v>
      </c>
      <c r="E40" s="65" t="str">
        <f t="shared" si="4"/>
        <v>Трофимов Владимир Юрьевич</v>
      </c>
      <c r="F40" s="105" t="str">
        <f t="shared" si="0"/>
        <v>контролер</v>
      </c>
      <c r="G40" s="65" t="str">
        <f t="shared" si="5"/>
        <v xml:space="preserve">Трофимов </v>
      </c>
      <c r="H40" s="65" t="str">
        <f t="shared" si="1"/>
        <v xml:space="preserve">Владимир </v>
      </c>
      <c r="I40" s="65" t="str">
        <f t="shared" si="2"/>
        <v>Юрьевич</v>
      </c>
      <c r="J40" s="65" t="str">
        <f t="shared" si="6"/>
        <v>Трофимов В.Ю.</v>
      </c>
      <c r="K40" s="65" t="str">
        <f t="shared" si="7"/>
        <v>В.</v>
      </c>
      <c r="L40" s="65" t="str">
        <f t="shared" si="3"/>
        <v>Ю.</v>
      </c>
    </row>
    <row r="41" spans="1:12" ht="16.5" customHeight="1">
      <c r="A41" s="107">
        <v>40</v>
      </c>
      <c r="B41" s="84" t="s">
        <v>12</v>
      </c>
      <c r="C41" s="84" t="s">
        <v>95</v>
      </c>
      <c r="D41" s="109" t="s">
        <v>149</v>
      </c>
      <c r="E41" s="65" t="str">
        <f t="shared" si="4"/>
        <v>Тюхалкин Федор Николаевич</v>
      </c>
      <c r="F41" s="105" t="str">
        <f t="shared" si="0"/>
        <v>контролер</v>
      </c>
      <c r="G41" s="65" t="str">
        <f t="shared" si="5"/>
        <v xml:space="preserve">Тюхалкин </v>
      </c>
      <c r="H41" s="65" t="str">
        <f t="shared" si="1"/>
        <v xml:space="preserve">Федор </v>
      </c>
      <c r="I41" s="65" t="str">
        <f t="shared" si="2"/>
        <v>Николаевич</v>
      </c>
      <c r="J41" s="65" t="str">
        <f t="shared" si="6"/>
        <v>Тюхалкин Ф.Н.</v>
      </c>
      <c r="K41" s="65" t="str">
        <f t="shared" si="7"/>
        <v>Ф.</v>
      </c>
      <c r="L41" s="65" t="str">
        <f t="shared" si="3"/>
        <v>Н.</v>
      </c>
    </row>
    <row r="42" spans="1:12" ht="16.5" customHeight="1">
      <c r="A42" s="107">
        <v>41</v>
      </c>
      <c r="B42" s="84" t="s">
        <v>37</v>
      </c>
      <c r="C42" s="84" t="s">
        <v>95</v>
      </c>
      <c r="D42" s="109" t="s">
        <v>172</v>
      </c>
      <c r="E42" s="65" t="str">
        <f t="shared" si="4"/>
        <v>Утенков Михаил Сергеевич</v>
      </c>
      <c r="F42" s="105" t="str">
        <f t="shared" si="0"/>
        <v>контролер</v>
      </c>
      <c r="G42" s="65" t="str">
        <f t="shared" si="5"/>
        <v xml:space="preserve">Утенков </v>
      </c>
      <c r="H42" s="65" t="str">
        <f t="shared" si="1"/>
        <v xml:space="preserve">Михаил </v>
      </c>
      <c r="I42" s="65" t="str">
        <f t="shared" si="2"/>
        <v>Сергеевич</v>
      </c>
      <c r="J42" s="65" t="str">
        <f t="shared" si="6"/>
        <v>Утенков М.С.</v>
      </c>
      <c r="K42" s="65" t="str">
        <f t="shared" si="7"/>
        <v>М.</v>
      </c>
      <c r="L42" s="65" t="str">
        <f t="shared" si="3"/>
        <v>С.</v>
      </c>
    </row>
    <row r="43" spans="1:12" ht="16.5" customHeight="1">
      <c r="A43" s="107">
        <v>42</v>
      </c>
      <c r="B43" s="84" t="s">
        <v>13</v>
      </c>
      <c r="C43" s="84" t="s">
        <v>95</v>
      </c>
      <c r="D43" s="109" t="s">
        <v>173</v>
      </c>
      <c r="E43" s="65" t="str">
        <f t="shared" si="4"/>
        <v>Хитюнин Валерий Владимирович</v>
      </c>
      <c r="F43" s="105" t="str">
        <f t="shared" si="0"/>
        <v>контролер</v>
      </c>
      <c r="G43" s="65" t="str">
        <f t="shared" si="5"/>
        <v xml:space="preserve">Хитюнин </v>
      </c>
      <c r="H43" s="65" t="str">
        <f t="shared" si="1"/>
        <v xml:space="preserve">Валерий </v>
      </c>
      <c r="I43" s="65" t="str">
        <f t="shared" si="2"/>
        <v>Владимирович</v>
      </c>
      <c r="J43" s="65" t="str">
        <f t="shared" si="6"/>
        <v>Хитюнин В.В.</v>
      </c>
      <c r="K43" s="65" t="str">
        <f t="shared" si="7"/>
        <v>В.</v>
      </c>
      <c r="L43" s="65" t="str">
        <f t="shared" si="3"/>
        <v>В.</v>
      </c>
    </row>
    <row r="44" spans="1:12" ht="16.5" customHeight="1">
      <c r="A44" s="107">
        <v>43</v>
      </c>
      <c r="B44" s="84" t="s">
        <v>134</v>
      </c>
      <c r="C44" s="84" t="s">
        <v>95</v>
      </c>
      <c r="D44" s="109" t="s">
        <v>174</v>
      </c>
      <c r="E44" s="65" t="str">
        <f t="shared" si="4"/>
        <v>Хохлов Вадим Константинович</v>
      </c>
      <c r="F44" s="105" t="str">
        <f t="shared" si="0"/>
        <v>контролер</v>
      </c>
      <c r="G44" s="65" t="str">
        <f t="shared" si="5"/>
        <v xml:space="preserve">Хохлов </v>
      </c>
      <c r="H44" s="65" t="str">
        <f t="shared" si="1"/>
        <v xml:space="preserve">Вадим </v>
      </c>
      <c r="I44" s="65" t="str">
        <f t="shared" si="2"/>
        <v>Константинович</v>
      </c>
      <c r="J44" s="65" t="str">
        <f t="shared" si="6"/>
        <v>Хохлов В.К.</v>
      </c>
      <c r="K44" s="65" t="str">
        <f t="shared" si="7"/>
        <v>В.</v>
      </c>
      <c r="L44" s="65" t="str">
        <f t="shared" si="3"/>
        <v>К.</v>
      </c>
    </row>
    <row r="45" spans="1:12" ht="16.5" customHeight="1">
      <c r="A45" s="107">
        <v>44</v>
      </c>
      <c r="B45" s="84" t="s">
        <v>133</v>
      </c>
      <c r="C45" s="84" t="s">
        <v>95</v>
      </c>
      <c r="D45" s="109" t="s">
        <v>174</v>
      </c>
      <c r="E45" s="65" t="str">
        <f t="shared" si="4"/>
        <v>Шишкунов Борис Владимирович</v>
      </c>
      <c r="F45" s="105" t="str">
        <f t="shared" si="0"/>
        <v>контролер</v>
      </c>
      <c r="G45" s="65" t="str">
        <f t="shared" si="5"/>
        <v xml:space="preserve">Шишкунов </v>
      </c>
      <c r="H45" s="65" t="str">
        <f t="shared" si="1"/>
        <v xml:space="preserve">Борис </v>
      </c>
      <c r="I45" s="65" t="str">
        <f t="shared" si="2"/>
        <v>Владимирович</v>
      </c>
      <c r="J45" s="65" t="str">
        <f t="shared" si="6"/>
        <v>Шишкунов Б.В.</v>
      </c>
      <c r="K45" s="65" t="str">
        <f t="shared" si="7"/>
        <v>Б.</v>
      </c>
      <c r="L45" s="65" t="str">
        <f t="shared" si="3"/>
        <v>В.</v>
      </c>
    </row>
    <row r="46" spans="1:12" ht="16.5" customHeight="1">
      <c r="A46" s="107">
        <v>45</v>
      </c>
      <c r="B46" s="84" t="s">
        <v>408</v>
      </c>
      <c r="C46" s="84" t="s">
        <v>97</v>
      </c>
      <c r="D46" s="109" t="s">
        <v>158</v>
      </c>
      <c r="E46" s="65" t="str">
        <f t="shared" si="4"/>
        <v>Косолапов Михаил Николаевич</v>
      </c>
      <c r="F46" s="105" t="str">
        <f t="shared" si="0"/>
        <v>начальник команды</v>
      </c>
      <c r="G46" s="65" t="str">
        <f t="shared" si="5"/>
        <v xml:space="preserve">Косолапов </v>
      </c>
      <c r="H46" s="65" t="str">
        <f t="shared" si="1"/>
        <v xml:space="preserve">Михаил </v>
      </c>
      <c r="I46" s="65" t="str">
        <f t="shared" si="2"/>
        <v>Николаевич</v>
      </c>
      <c r="J46" s="65" t="str">
        <f t="shared" si="6"/>
        <v>Косолапов М.Н.</v>
      </c>
      <c r="K46" s="65" t="str">
        <f t="shared" si="7"/>
        <v>М.</v>
      </c>
      <c r="L46" s="65" t="str">
        <f t="shared" si="3"/>
        <v>Н.</v>
      </c>
    </row>
    <row r="47" spans="1:12">
      <c r="A47" s="107">
        <v>46</v>
      </c>
      <c r="B47" s="84" t="s">
        <v>426</v>
      </c>
      <c r="C47" s="84" t="s">
        <v>427</v>
      </c>
      <c r="D47" s="109" t="s">
        <v>163</v>
      </c>
      <c r="E47" s="65" t="str">
        <f t="shared" si="4"/>
        <v>Молдаванцев Юрий Борисович</v>
      </c>
      <c r="F47" s="105" t="str">
        <f t="shared" si="0"/>
        <v>зам. начальника команды</v>
      </c>
      <c r="G47" s="65" t="str">
        <f t="shared" si="5"/>
        <v xml:space="preserve">Молдаванцев </v>
      </c>
      <c r="H47" s="65" t="str">
        <f t="shared" si="1"/>
        <v xml:space="preserve">Юрий </v>
      </c>
      <c r="I47" s="65" t="str">
        <f t="shared" si="2"/>
        <v>Борисович</v>
      </c>
      <c r="J47" s="65" t="str">
        <f t="shared" si="6"/>
        <v>Молдаванцев Ю.Б.</v>
      </c>
      <c r="K47" s="65" t="str">
        <f t="shared" si="7"/>
        <v>Ю.</v>
      </c>
      <c r="L47" s="65" t="str">
        <f t="shared" si="3"/>
        <v>Б.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AI77"/>
  <sheetViews>
    <sheetView zoomScale="85" zoomScaleNormal="85" workbookViewId="0">
      <pane ySplit="1" topLeftCell="A5" activePane="bottomLeft" state="frozen"/>
      <selection pane="bottomLeft" activeCell="Y20" sqref="Y20"/>
    </sheetView>
  </sheetViews>
  <sheetFormatPr defaultRowHeight="15"/>
  <cols>
    <col min="1" max="1" width="5.28515625" style="37" customWidth="1"/>
    <col min="2" max="4" width="5" style="9" customWidth="1"/>
    <col min="5" max="5" width="15.85546875" style="37" customWidth="1"/>
    <col min="6" max="6" width="13.7109375" style="9" customWidth="1"/>
    <col min="7" max="7" width="6.42578125" style="9" customWidth="1"/>
    <col min="8" max="8" width="7.140625" style="9" customWidth="1"/>
    <col min="9" max="9" width="10.5703125" style="9" customWidth="1"/>
    <col min="10" max="10" width="6.140625" style="9" customWidth="1"/>
    <col min="11" max="11" width="10.140625" style="125" customWidth="1"/>
    <col min="12" max="12" width="5.85546875" style="9" customWidth="1"/>
    <col min="13" max="13" width="9.85546875" style="37" customWidth="1"/>
    <col min="14" max="14" width="5.28515625" style="9" customWidth="1"/>
    <col min="15" max="15" width="6.42578125" style="37" customWidth="1"/>
    <col min="16" max="16" width="5.28515625" style="37" customWidth="1"/>
    <col min="17" max="17" width="5.28515625" style="9" customWidth="1"/>
    <col min="18" max="18" width="5.28515625" style="37" customWidth="1"/>
    <col min="19" max="19" width="5.28515625" style="9" customWidth="1"/>
    <col min="20" max="20" width="5.28515625" style="37" customWidth="1"/>
    <col min="21" max="22" width="5.28515625" style="9" customWidth="1"/>
    <col min="23" max="23" width="5.28515625" style="37" customWidth="1"/>
    <col min="24" max="24" width="5.28515625" style="9" customWidth="1"/>
    <col min="25" max="27" width="9.140625" style="6"/>
    <col min="28" max="35" width="9.140625" style="7"/>
  </cols>
  <sheetData>
    <row r="1" spans="1:35" s="30" customFormat="1" ht="61.5" customHeight="1">
      <c r="A1" s="31" t="s">
        <v>104</v>
      </c>
      <c r="B1" s="23" t="s">
        <v>24</v>
      </c>
      <c r="C1" s="23" t="s">
        <v>25</v>
      </c>
      <c r="D1" s="24" t="s">
        <v>26</v>
      </c>
      <c r="E1" s="32" t="s">
        <v>104</v>
      </c>
      <c r="F1" s="23" t="s">
        <v>27</v>
      </c>
      <c r="G1" s="23" t="s">
        <v>28</v>
      </c>
      <c r="H1" s="24" t="s">
        <v>33</v>
      </c>
      <c r="I1" s="132"/>
      <c r="J1" s="23" t="s">
        <v>27</v>
      </c>
      <c r="K1" s="157" t="s">
        <v>494</v>
      </c>
      <c r="L1" s="24" t="s">
        <v>32</v>
      </c>
      <c r="M1" s="32" t="s">
        <v>336</v>
      </c>
      <c r="N1" s="146" t="s">
        <v>337</v>
      </c>
      <c r="O1" s="32" t="s">
        <v>104</v>
      </c>
      <c r="P1" s="31" t="s">
        <v>104</v>
      </c>
      <c r="Q1" s="25" t="s">
        <v>29</v>
      </c>
      <c r="R1" s="31" t="s">
        <v>104</v>
      </c>
      <c r="S1" s="24" t="s">
        <v>30</v>
      </c>
      <c r="T1" s="32" t="s">
        <v>104</v>
      </c>
      <c r="U1" s="26" t="s">
        <v>42</v>
      </c>
      <c r="V1" s="25" t="s">
        <v>34</v>
      </c>
      <c r="W1" s="31" t="s">
        <v>104</v>
      </c>
      <c r="X1" s="26" t="s">
        <v>31</v>
      </c>
      <c r="Y1" s="27"/>
      <c r="Z1" s="28"/>
      <c r="AA1" s="28"/>
      <c r="AB1" s="29"/>
      <c r="AC1" s="29"/>
      <c r="AD1" s="29"/>
      <c r="AE1" s="29"/>
      <c r="AF1" s="29"/>
      <c r="AG1" s="29"/>
      <c r="AH1" s="29"/>
      <c r="AI1" s="29"/>
    </row>
    <row r="2" spans="1:35" ht="15" customHeight="1">
      <c r="A2" s="33">
        <v>55</v>
      </c>
      <c r="B2" s="5" t="e">
        <f>SUMIF(#REF!,A2)/A2</f>
        <v>#REF!</v>
      </c>
      <c r="C2" s="5" t="e">
        <f>SUMIF(#REF!,A2)/A2</f>
        <v>#REF!</v>
      </c>
      <c r="D2" s="10" t="e">
        <f>SUMIF(#REF!,A2)/A2</f>
        <v>#REF!</v>
      </c>
      <c r="E2" s="35" t="s">
        <v>381</v>
      </c>
      <c r="F2" s="5" t="e">
        <f>COUNTIF(#REF!,'Сводная ростовка2 (изм)'!E2)</f>
        <v>#REF!</v>
      </c>
      <c r="G2" s="5" t="e">
        <f>COUNTIF(#REF!,'Сводная ростовка2 (изм)'!E2)</f>
        <v>#REF!</v>
      </c>
      <c r="H2" s="10" t="e">
        <f>COUNTIF(#REF!,'Сводная ростовка2 (изм)'!E2)</f>
        <v>#REF!</v>
      </c>
      <c r="I2" s="127" t="s">
        <v>452</v>
      </c>
      <c r="J2" s="5" t="e">
        <f>COUNTIF(#REF!,I2)</f>
        <v>#REF!</v>
      </c>
      <c r="K2" s="127" t="s">
        <v>452</v>
      </c>
      <c r="L2" s="5" t="e">
        <f>COUNTIF(#REF!,K2)</f>
        <v>#REF!</v>
      </c>
      <c r="M2" s="127" t="s">
        <v>458</v>
      </c>
      <c r="N2" s="17" t="e">
        <f>COUNTIF(#REF!,M2)</f>
        <v>#REF!</v>
      </c>
      <c r="O2" s="35" t="s">
        <v>101</v>
      </c>
      <c r="P2" s="38">
        <v>10</v>
      </c>
      <c r="Q2" s="17" t="e">
        <f>COUNTIF(#REF!,'Сводная ростовка2 (изм)'!P2)</f>
        <v>#REF!</v>
      </c>
      <c r="R2" s="41">
        <v>23</v>
      </c>
      <c r="S2" s="10" t="e">
        <f>COUNTIF(#REF!,'Сводная ростовка2 (изм)'!R2)</f>
        <v>#REF!</v>
      </c>
      <c r="T2" s="39">
        <v>39</v>
      </c>
      <c r="U2" s="5" t="e">
        <f>COUNTIF(#REF!,'Сводная ростовка2 (изм)'!T2)</f>
        <v>#REF!</v>
      </c>
      <c r="V2" s="17" t="e">
        <f>COUNTIF(#REF!,'Сводная ростовка2 (изм)'!T2)</f>
        <v>#REF!</v>
      </c>
      <c r="W2" s="42">
        <v>1</v>
      </c>
      <c r="X2" s="5" t="e">
        <f>COUNTIF(#REF!,'Сводная ростовка2 (изм)'!W2)</f>
        <v>#REF!</v>
      </c>
      <c r="Y2" s="8"/>
      <c r="Z2" s="8"/>
    </row>
    <row r="3" spans="1:35" ht="15" customHeight="1">
      <c r="A3" s="33">
        <v>56</v>
      </c>
      <c r="B3" s="5" t="e">
        <f>SUMIF(#REF!,A3)/A3</f>
        <v>#REF!</v>
      </c>
      <c r="C3" s="5" t="e">
        <f>SUMIF(#REF!,A3)/A3</f>
        <v>#REF!</v>
      </c>
      <c r="D3" s="10" t="e">
        <f>SUMIF(#REF!,A3)/A3</f>
        <v>#REF!</v>
      </c>
      <c r="E3" s="35" t="s">
        <v>382</v>
      </c>
      <c r="F3" s="5" t="e">
        <f>COUNTIF(#REF!,'Сводная ростовка2 (изм)'!E3)</f>
        <v>#REF!</v>
      </c>
      <c r="G3" s="5" t="e">
        <f>COUNTIF(#REF!,'Сводная ростовка2 (изм)'!E3)</f>
        <v>#REF!</v>
      </c>
      <c r="H3" s="10" t="e">
        <f>COUNTIF(#REF!,'Сводная ростовка2 (изм)'!E3)</f>
        <v>#REF!</v>
      </c>
      <c r="I3" s="127" t="s">
        <v>453</v>
      </c>
      <c r="J3" s="5" t="e">
        <f>COUNTIF(#REF!,I3)</f>
        <v>#REF!</v>
      </c>
      <c r="K3" s="127" t="s">
        <v>453</v>
      </c>
      <c r="L3" s="5" t="e">
        <f>COUNTIF(#REF!,K3)</f>
        <v>#REF!</v>
      </c>
      <c r="M3" s="127" t="s">
        <v>459</v>
      </c>
      <c r="N3" s="17" t="e">
        <f>COUNTIF(#REF!,M3)</f>
        <v>#REF!</v>
      </c>
      <c r="O3" s="35" t="s">
        <v>103</v>
      </c>
      <c r="P3" s="38">
        <v>11</v>
      </c>
      <c r="Q3" s="17" t="e">
        <f>COUNTIF(#REF!,'Сводная ростовка2 (изм)'!P3)</f>
        <v>#REF!</v>
      </c>
      <c r="R3" s="41">
        <v>24</v>
      </c>
      <c r="S3" s="10" t="e">
        <f>COUNTIF(#REF!,'Сводная ростовка2 (изм)'!R3)</f>
        <v>#REF!</v>
      </c>
      <c r="T3" s="39">
        <v>40</v>
      </c>
      <c r="U3" s="5" t="e">
        <f>COUNTIF(#REF!,'Сводная ростовка2 (изм)'!T3)</f>
        <v>#REF!</v>
      </c>
      <c r="V3" s="17" t="e">
        <f>COUNTIF(#REF!,'Сводная ростовка2 (изм)'!T3)</f>
        <v>#REF!</v>
      </c>
      <c r="W3" s="42">
        <v>2</v>
      </c>
      <c r="X3" s="5" t="e">
        <f>COUNTIF(#REF!,'Сводная ростовка2 (изм)'!W3)</f>
        <v>#REF!</v>
      </c>
      <c r="Y3" s="8"/>
      <c r="Z3" s="8"/>
    </row>
    <row r="4" spans="1:35" ht="15" customHeight="1">
      <c r="A4" s="33">
        <v>57</v>
      </c>
      <c r="B4" s="5" t="e">
        <f>SUMIF(#REF!,A4)/A4</f>
        <v>#REF!</v>
      </c>
      <c r="C4" s="5" t="e">
        <f>SUMIF(#REF!,A4)/A4</f>
        <v>#REF!</v>
      </c>
      <c r="D4" s="10" t="e">
        <f>SUMIF(#REF!,A4)/A4</f>
        <v>#REF!</v>
      </c>
      <c r="E4" s="35" t="s">
        <v>383</v>
      </c>
      <c r="F4" s="5" t="e">
        <f>COUNTIF(#REF!,'Сводная ростовка2 (изм)'!E4)</f>
        <v>#REF!</v>
      </c>
      <c r="G4" s="5" t="e">
        <f>COUNTIF(#REF!,'Сводная ростовка2 (изм)'!E4)</f>
        <v>#REF!</v>
      </c>
      <c r="H4" s="10" t="e">
        <f>COUNTIF(#REF!,'Сводная ростовка2 (изм)'!E4)</f>
        <v>#REF!</v>
      </c>
      <c r="I4" s="127" t="s">
        <v>454</v>
      </c>
      <c r="J4" s="5" t="e">
        <f>COUNTIF(#REF!,I4)</f>
        <v>#REF!</v>
      </c>
      <c r="K4" s="127" t="s">
        <v>454</v>
      </c>
      <c r="L4" s="5" t="e">
        <f>COUNTIF(#REF!,K4)</f>
        <v>#REF!</v>
      </c>
      <c r="M4" s="127" t="s">
        <v>460</v>
      </c>
      <c r="N4" s="17" t="e">
        <f>COUNTIF(#REF!,M4)</f>
        <v>#REF!</v>
      </c>
      <c r="O4" s="35" t="s">
        <v>102</v>
      </c>
      <c r="P4" s="38">
        <v>12</v>
      </c>
      <c r="Q4" s="17" t="e">
        <f>COUNTIF(#REF!,'Сводная ростовка2 (изм)'!P4)</f>
        <v>#REF!</v>
      </c>
      <c r="R4" s="41">
        <v>25</v>
      </c>
      <c r="S4" s="10" t="e">
        <f>COUNTIF(#REF!,'Сводная ростовка2 (изм)'!R4)</f>
        <v>#REF!</v>
      </c>
      <c r="T4" s="39">
        <v>41</v>
      </c>
      <c r="U4" s="5" t="e">
        <f>COUNTIF(#REF!,'Сводная ростовка2 (изм)'!T4)</f>
        <v>#REF!</v>
      </c>
      <c r="V4" s="17" t="e">
        <f>COUNTIF(#REF!,'Сводная ростовка2 (изм)'!T4)</f>
        <v>#REF!</v>
      </c>
      <c r="W4" s="42">
        <v>3</v>
      </c>
      <c r="X4" s="5" t="e">
        <f>COUNTIF(#REF!,'Сводная ростовка2 (изм)'!W4)</f>
        <v>#REF!</v>
      </c>
      <c r="Y4" s="8"/>
      <c r="Z4" s="8"/>
    </row>
    <row r="5" spans="1:35" ht="15" customHeight="1">
      <c r="A5" s="34">
        <v>58</v>
      </c>
      <c r="B5" s="5" t="e">
        <f>SUMIF(#REF!,A5)/A5</f>
        <v>#REF!</v>
      </c>
      <c r="C5" s="5" t="e">
        <f>SUMIF(#REF!,A5)/A5</f>
        <v>#REF!</v>
      </c>
      <c r="D5" s="10" t="e">
        <f>SUMIF(#REF!,A5)/A5</f>
        <v>#REF!</v>
      </c>
      <c r="E5" s="35" t="s">
        <v>495</v>
      </c>
      <c r="F5" s="5" t="e">
        <f>COUNTIF(#REF!,'Сводная ростовка2 (изм)'!E5)</f>
        <v>#REF!</v>
      </c>
      <c r="G5" s="5" t="e">
        <f>COUNTIF(#REF!,'Сводная ростовка2 (изм)'!E5)</f>
        <v>#REF!</v>
      </c>
      <c r="H5" s="10"/>
      <c r="I5" s="127" t="s">
        <v>455</v>
      </c>
      <c r="J5" s="5" t="e">
        <f>COUNTIF(#REF!,I5)</f>
        <v>#REF!</v>
      </c>
      <c r="K5" s="127" t="s">
        <v>455</v>
      </c>
      <c r="L5" s="5" t="e">
        <f>COUNTIF(#REF!,K5)</f>
        <v>#REF!</v>
      </c>
      <c r="M5" s="127" t="s">
        <v>461</v>
      </c>
      <c r="N5" s="17" t="e">
        <f>COUNTIF(#REF!,M5)</f>
        <v>#REF!</v>
      </c>
      <c r="O5" s="39"/>
      <c r="P5" s="40"/>
      <c r="Q5" s="18"/>
      <c r="R5" s="41">
        <v>26</v>
      </c>
      <c r="S5" s="10" t="e">
        <f>COUNTIF(#REF!,'Сводная ростовка2 (изм)'!R5)</f>
        <v>#REF!</v>
      </c>
      <c r="T5" s="36">
        <v>42</v>
      </c>
      <c r="U5" s="5" t="e">
        <f>COUNTIF(#REF!,'Сводная ростовка2 (изм)'!T5)</f>
        <v>#REF!</v>
      </c>
      <c r="V5" s="17" t="e">
        <f>COUNTIF(#REF!,'Сводная ростовка2 (изм)'!T5)</f>
        <v>#REF!</v>
      </c>
      <c r="W5" s="42">
        <v>4</v>
      </c>
      <c r="X5" s="5" t="e">
        <f>COUNTIF(#REF!,'Сводная ростовка2 (изм)'!W5)</f>
        <v>#REF!</v>
      </c>
    </row>
    <row r="6" spans="1:35" ht="15" customHeight="1">
      <c r="A6" s="34">
        <v>59</v>
      </c>
      <c r="B6" s="5" t="e">
        <f>SUMIF(#REF!,A6)/A6</f>
        <v>#REF!</v>
      </c>
      <c r="C6" s="5" t="e">
        <f>SUMIF(#REF!,A6)/A6</f>
        <v>#REF!</v>
      </c>
      <c r="D6" s="10" t="e">
        <f>SUMIF(#REF!,A6)/A6</f>
        <v>#REF!</v>
      </c>
      <c r="E6" s="35" t="s">
        <v>140</v>
      </c>
      <c r="F6" s="5" t="e">
        <f>COUNTIF(#REF!,'Сводная ростовка2 (изм)'!E6)</f>
        <v>#REF!</v>
      </c>
      <c r="G6" s="5" t="e">
        <f>COUNTIF(#REF!,'Сводная ростовка2 (изм)'!E6)</f>
        <v>#REF!</v>
      </c>
      <c r="H6" s="10" t="e">
        <f>COUNTIF(#REF!,'Сводная ростовка2 (изм)'!E6)</f>
        <v>#REF!</v>
      </c>
      <c r="I6" s="127" t="s">
        <v>456</v>
      </c>
      <c r="J6" s="5" t="e">
        <f>COUNTIF(#REF!,I6)</f>
        <v>#REF!</v>
      </c>
      <c r="K6" s="127" t="s">
        <v>456</v>
      </c>
      <c r="L6" s="5" t="e">
        <f>COUNTIF(#REF!,K6)</f>
        <v>#REF!</v>
      </c>
      <c r="M6" s="127" t="s">
        <v>462</v>
      </c>
      <c r="N6" s="17" t="e">
        <f>COUNTIF(#REF!,M6)</f>
        <v>#REF!</v>
      </c>
      <c r="O6" s="39"/>
      <c r="P6" s="40"/>
      <c r="Q6" s="18"/>
      <c r="R6" s="41">
        <v>27</v>
      </c>
      <c r="S6" s="10" t="e">
        <f>COUNTIF(#REF!,'Сводная ростовка2 (изм)'!R6)</f>
        <v>#REF!</v>
      </c>
      <c r="T6" s="36">
        <v>43</v>
      </c>
      <c r="U6" s="5" t="e">
        <f>COUNTIF(#REF!,'Сводная ростовка2 (изм)'!T6)</f>
        <v>#REF!</v>
      </c>
      <c r="V6" s="17" t="e">
        <f>COUNTIF(#REF!,'Сводная ростовка2 (изм)'!T6)</f>
        <v>#REF!</v>
      </c>
      <c r="W6" s="42">
        <v>5</v>
      </c>
      <c r="X6" s="5" t="e">
        <f>COUNTIF(#REF!,'Сводная ростовка2 (изм)'!W6)</f>
        <v>#REF!</v>
      </c>
    </row>
    <row r="7" spans="1:35" ht="15" customHeight="1">
      <c r="A7" s="34">
        <v>60</v>
      </c>
      <c r="B7" s="5" t="e">
        <f>SUMIF(#REF!,A7)/A7</f>
        <v>#REF!</v>
      </c>
      <c r="C7" s="5" t="e">
        <f>SUMIF(#REF!,A7)/A7</f>
        <v>#REF!</v>
      </c>
      <c r="D7" s="10" t="e">
        <f>SUMIF(#REF!,A7)/A7</f>
        <v>#REF!</v>
      </c>
      <c r="E7" s="35" t="s">
        <v>135</v>
      </c>
      <c r="F7" s="5" t="e">
        <f>COUNTIF(#REF!,'Сводная ростовка2 (изм)'!E7)</f>
        <v>#REF!</v>
      </c>
      <c r="G7" s="5" t="e">
        <f>COUNTIF(#REF!,'Сводная ростовка2 (изм)'!E7)</f>
        <v>#REF!</v>
      </c>
      <c r="H7" s="10" t="e">
        <f>COUNTIF(#REF!,'Сводная ростовка2 (изм)'!E7)</f>
        <v>#REF!</v>
      </c>
      <c r="I7" s="127" t="s">
        <v>457</v>
      </c>
      <c r="J7" s="5" t="e">
        <f>COUNTIF(#REF!,I7)</f>
        <v>#REF!</v>
      </c>
      <c r="K7" s="127" t="s">
        <v>457</v>
      </c>
      <c r="L7" s="5" t="e">
        <f>COUNTIF(#REF!,K7)</f>
        <v>#REF!</v>
      </c>
      <c r="M7" s="127" t="s">
        <v>463</v>
      </c>
      <c r="N7" s="17" t="e">
        <f>COUNTIF(#REF!,M7)</f>
        <v>#REF!</v>
      </c>
      <c r="O7" s="39"/>
      <c r="P7" s="40"/>
      <c r="Q7" s="18"/>
      <c r="R7" s="41">
        <v>28</v>
      </c>
      <c r="S7" s="10" t="e">
        <f>COUNTIF(#REF!,'Сводная ростовка2 (изм)'!R7)</f>
        <v>#REF!</v>
      </c>
      <c r="T7" s="36">
        <v>44</v>
      </c>
      <c r="U7" s="5" t="e">
        <f>COUNTIF(#REF!,'Сводная ростовка2 (изм)'!T7)</f>
        <v>#REF!</v>
      </c>
      <c r="V7" s="17" t="e">
        <f>COUNTIF(#REF!,'Сводная ростовка2 (изм)'!T7)</f>
        <v>#REF!</v>
      </c>
      <c r="W7" s="42"/>
      <c r="X7" s="5"/>
    </row>
    <row r="8" spans="1:35" ht="15" customHeight="1">
      <c r="A8" s="34">
        <v>61</v>
      </c>
      <c r="B8" s="5" t="e">
        <f>SUMIF(#REF!,A8)/A8</f>
        <v>#REF!</v>
      </c>
      <c r="C8" s="5" t="e">
        <f>SUMIF(#REF!,A8)/A8</f>
        <v>#REF!</v>
      </c>
      <c r="D8" s="10" t="e">
        <f>SUMIF(#REF!,A8)/A8</f>
        <v>#REF!</v>
      </c>
      <c r="E8" s="35" t="s">
        <v>278</v>
      </c>
      <c r="F8" s="5" t="e">
        <f>COUNTIF(#REF!,'Сводная ростовка2 (изм)'!E8)</f>
        <v>#REF!</v>
      </c>
      <c r="G8" s="5" t="e">
        <f>COUNTIF(#REF!,'Сводная ростовка2 (изм)'!E8)</f>
        <v>#REF!</v>
      </c>
      <c r="H8" s="10" t="e">
        <f>COUNTIF(#REF!,'Сводная ростовка2 (изм)'!E8)</f>
        <v>#REF!</v>
      </c>
      <c r="I8" s="127" t="s">
        <v>440</v>
      </c>
      <c r="J8" s="5" t="e">
        <f>COUNTIF(#REF!,I8)</f>
        <v>#REF!</v>
      </c>
      <c r="K8" s="127" t="s">
        <v>440</v>
      </c>
      <c r="L8" s="5" t="e">
        <f>COUNTIF(#REF!,K8)</f>
        <v>#REF!</v>
      </c>
      <c r="M8" s="127" t="s">
        <v>464</v>
      </c>
      <c r="N8" s="17" t="e">
        <f>COUNTIF(#REF!,M8)</f>
        <v>#REF!</v>
      </c>
      <c r="O8" s="39"/>
      <c r="P8" s="40"/>
      <c r="Q8" s="18"/>
      <c r="R8" s="41">
        <v>29</v>
      </c>
      <c r="S8" s="10" t="e">
        <f>COUNTIF(#REF!,'Сводная ростовка2 (изм)'!R8)</f>
        <v>#REF!</v>
      </c>
      <c r="T8" s="36">
        <v>45</v>
      </c>
      <c r="U8" s="5" t="e">
        <f>COUNTIF(#REF!,'Сводная ростовка2 (изм)'!T8)</f>
        <v>#REF!</v>
      </c>
      <c r="V8" s="17" t="e">
        <f>COUNTIF(#REF!,'Сводная ростовка2 (изм)'!T8)</f>
        <v>#REF!</v>
      </c>
      <c r="W8" s="42"/>
      <c r="X8" s="3"/>
    </row>
    <row r="9" spans="1:35" ht="15" customHeight="1">
      <c r="A9" s="34">
        <v>62</v>
      </c>
      <c r="B9" s="5" t="e">
        <f>SUMIF(#REF!,A9)/A9</f>
        <v>#REF!</v>
      </c>
      <c r="C9" s="5" t="e">
        <f>SUMIF(#REF!,A9)/A9</f>
        <v>#REF!</v>
      </c>
      <c r="D9" s="10" t="e">
        <f>SUMIF(#REF!,A9)/A9</f>
        <v>#REF!</v>
      </c>
      <c r="E9" s="35" t="s">
        <v>496</v>
      </c>
      <c r="F9" s="5" t="e">
        <f>COUNTIF(#REF!,'Сводная ростовка2 (изм)'!E9)</f>
        <v>#REF!</v>
      </c>
      <c r="G9" s="5" t="e">
        <f>COUNTIF(#REF!,'Сводная ростовка2 (изм)'!E9)</f>
        <v>#REF!</v>
      </c>
      <c r="H9" s="10"/>
      <c r="I9" s="127" t="s">
        <v>355</v>
      </c>
      <c r="J9" s="5" t="e">
        <f>COUNTIF(#REF!,I9)</f>
        <v>#REF!</v>
      </c>
      <c r="K9" s="127" t="s">
        <v>355</v>
      </c>
      <c r="L9" s="5" t="e">
        <f>COUNTIF(#REF!,K9)</f>
        <v>#REF!</v>
      </c>
      <c r="M9" s="127" t="s">
        <v>326</v>
      </c>
      <c r="N9" s="17" t="e">
        <f>COUNTIF(#REF!,M9)</f>
        <v>#REF!</v>
      </c>
      <c r="O9" s="39"/>
      <c r="P9" s="40"/>
      <c r="Q9" s="18"/>
      <c r="R9" s="41">
        <v>30</v>
      </c>
      <c r="S9" s="10" t="e">
        <f>COUNTIF(#REF!,'Сводная ростовка2 (изм)'!R9)</f>
        <v>#REF!</v>
      </c>
      <c r="T9" s="36">
        <v>46</v>
      </c>
      <c r="U9" s="5" t="e">
        <f>COUNTIF(#REF!,'Сводная ростовка2 (изм)'!T9)</f>
        <v>#REF!</v>
      </c>
      <c r="V9" s="17" t="e">
        <f>COUNTIF(#REF!,'Сводная ростовка2 (изм)'!T9)</f>
        <v>#REF!</v>
      </c>
      <c r="W9" s="42"/>
      <c r="X9" s="3"/>
    </row>
    <row r="10" spans="1:35" ht="15" customHeight="1">
      <c r="A10" s="34">
        <v>63</v>
      </c>
      <c r="B10" s="5" t="e">
        <f>SUMIF(#REF!,A10)/A10</f>
        <v>#REF!</v>
      </c>
      <c r="C10" s="5" t="e">
        <f>SUMIF(#REF!,A10)/A10</f>
        <v>#REF!</v>
      </c>
      <c r="D10" s="10" t="e">
        <f>SUMIF(#REF!,A10)/A10</f>
        <v>#REF!</v>
      </c>
      <c r="E10" s="35" t="s">
        <v>142</v>
      </c>
      <c r="F10" s="5" t="e">
        <f>COUNTIF(#REF!,'Сводная ростовка2 (изм)'!E10)</f>
        <v>#REF!</v>
      </c>
      <c r="G10" s="5" t="e">
        <f>COUNTIF(#REF!,'Сводная ростовка2 (изм)'!E10)</f>
        <v>#REF!</v>
      </c>
      <c r="H10" s="10" t="e">
        <f>COUNTIF(#REF!,'Сводная ростовка2 (изм)'!E10)</f>
        <v>#REF!</v>
      </c>
      <c r="I10" s="127" t="s">
        <v>344</v>
      </c>
      <c r="J10" s="5" t="e">
        <f>COUNTIF(#REF!,I10)</f>
        <v>#REF!</v>
      </c>
      <c r="K10" s="127" t="s">
        <v>344</v>
      </c>
      <c r="L10" s="5" t="e">
        <f>COUNTIF(#REF!,K10)</f>
        <v>#REF!</v>
      </c>
      <c r="M10" s="127" t="s">
        <v>315</v>
      </c>
      <c r="N10" s="17" t="e">
        <f>COUNTIF(#REF!,M10)</f>
        <v>#REF!</v>
      </c>
      <c r="O10" s="39"/>
      <c r="P10" s="40"/>
      <c r="Q10" s="18"/>
      <c r="R10" s="41">
        <v>31</v>
      </c>
      <c r="S10" s="10" t="e">
        <f>COUNTIF(#REF!,'Сводная ростовка2 (изм)'!R10)</f>
        <v>#REF!</v>
      </c>
      <c r="T10" s="36">
        <v>47</v>
      </c>
      <c r="U10" s="5" t="e">
        <f>COUNTIF(#REF!,'Сводная ростовка2 (изм)'!T10)</f>
        <v>#REF!</v>
      </c>
      <c r="V10" s="17" t="e">
        <f>COUNTIF(#REF!,'Сводная ростовка2 (изм)'!T10)</f>
        <v>#REF!</v>
      </c>
      <c r="W10" s="42"/>
      <c r="X10" s="3"/>
    </row>
    <row r="11" spans="1:35" ht="15" customHeight="1">
      <c r="A11" s="34">
        <v>64</v>
      </c>
      <c r="B11" s="5" t="e">
        <f>SUMIF(#REF!,A11)/A11</f>
        <v>#REF!</v>
      </c>
      <c r="C11" s="5" t="e">
        <f>SUMIF(#REF!,A11)/A11</f>
        <v>#REF!</v>
      </c>
      <c r="D11" s="10" t="e">
        <f>SUMIF(#REF!,A11)/A11</f>
        <v>#REF!</v>
      </c>
      <c r="E11" s="35" t="s">
        <v>136</v>
      </c>
      <c r="F11" s="5" t="e">
        <f>COUNTIF(#REF!,'Сводная ростовка2 (изм)'!E11)</f>
        <v>#REF!</v>
      </c>
      <c r="G11" s="5" t="e">
        <f>COUNTIF(#REF!,'Сводная ростовка2 (изм)'!E11)</f>
        <v>#REF!</v>
      </c>
      <c r="H11" s="10" t="e">
        <f>COUNTIF(#REF!,'Сводная ростовка2 (изм)'!E11)</f>
        <v>#REF!</v>
      </c>
      <c r="I11" s="127" t="s">
        <v>356</v>
      </c>
      <c r="J11" s="5" t="e">
        <f>COUNTIF(#REF!,I11)</f>
        <v>#REF!</v>
      </c>
      <c r="K11" s="127" t="s">
        <v>356</v>
      </c>
      <c r="L11" s="5" t="e">
        <f>COUNTIF(#REF!,K11)</f>
        <v>#REF!</v>
      </c>
      <c r="M11" s="127" t="s">
        <v>311</v>
      </c>
      <c r="N11" s="17" t="e">
        <f>COUNTIF(#REF!,M11)</f>
        <v>#REF!</v>
      </c>
      <c r="O11" s="39"/>
      <c r="P11" s="40"/>
      <c r="Q11" s="18"/>
      <c r="R11" s="22"/>
      <c r="S11" s="2"/>
      <c r="T11" s="36"/>
      <c r="U11" s="3"/>
      <c r="V11" s="18"/>
      <c r="W11" s="21"/>
      <c r="X11" s="3"/>
    </row>
    <row r="12" spans="1:35" ht="15" customHeight="1">
      <c r="A12" s="34">
        <v>65</v>
      </c>
      <c r="B12" s="5" t="e">
        <f>SUMIF(#REF!,A12)/A12</f>
        <v>#REF!</v>
      </c>
      <c r="C12" s="5" t="e">
        <f>SUMIF(#REF!,A12)/A12</f>
        <v>#REF!</v>
      </c>
      <c r="D12" s="10" t="e">
        <f>SUMIF(#REF!,A12)/A12</f>
        <v>#REF!</v>
      </c>
      <c r="E12" s="35" t="s">
        <v>139</v>
      </c>
      <c r="F12" s="5" t="e">
        <f>COUNTIF(#REF!,'Сводная ростовка2 (изм)'!E12)</f>
        <v>#REF!</v>
      </c>
      <c r="G12" s="5" t="e">
        <f>COUNTIF(#REF!,'Сводная ростовка2 (изм)'!E12)</f>
        <v>#REF!</v>
      </c>
      <c r="H12" s="10" t="e">
        <f>COUNTIF(#REF!,'Сводная ростовка2 (изм)'!E12)</f>
        <v>#REF!</v>
      </c>
      <c r="I12" s="127" t="s">
        <v>357</v>
      </c>
      <c r="J12" s="5" t="e">
        <f>COUNTIF(#REF!,I12)</f>
        <v>#REF!</v>
      </c>
      <c r="K12" s="127" t="s">
        <v>357</v>
      </c>
      <c r="L12" s="5" t="e">
        <f>COUNTIF(#REF!,K12)</f>
        <v>#REF!</v>
      </c>
      <c r="M12" s="127" t="s">
        <v>327</v>
      </c>
      <c r="N12" s="17" t="e">
        <f>COUNTIF(#REF!,M12)</f>
        <v>#REF!</v>
      </c>
      <c r="O12" s="39"/>
      <c r="P12" s="40"/>
      <c r="Q12" s="18"/>
      <c r="R12" s="22"/>
      <c r="S12" s="2"/>
      <c r="T12" s="36"/>
      <c r="U12" s="3"/>
      <c r="V12" s="18"/>
      <c r="W12" s="21"/>
      <c r="X12" s="3"/>
    </row>
    <row r="13" spans="1:35" ht="15" customHeight="1">
      <c r="A13" s="34"/>
      <c r="B13" s="3"/>
      <c r="C13" s="3"/>
      <c r="D13" s="2"/>
      <c r="E13" s="35" t="s">
        <v>497</v>
      </c>
      <c r="F13" s="5" t="e">
        <f>COUNTIF(#REF!,'Сводная ростовка2 (изм)'!E13)</f>
        <v>#REF!</v>
      </c>
      <c r="G13" s="5" t="e">
        <f>COUNTIF(#REF!,'Сводная ростовка2 (изм)'!E13)</f>
        <v>#REF!</v>
      </c>
      <c r="H13" s="10"/>
      <c r="I13" s="127" t="s">
        <v>441</v>
      </c>
      <c r="J13" s="5" t="e">
        <f>COUNTIF(#REF!,I13)</f>
        <v>#REF!</v>
      </c>
      <c r="K13" s="127" t="s">
        <v>441</v>
      </c>
      <c r="L13" s="5" t="e">
        <f>COUNTIF(#REF!,K13)</f>
        <v>#REF!</v>
      </c>
      <c r="M13" s="127" t="s">
        <v>328</v>
      </c>
      <c r="N13" s="17" t="e">
        <f>COUNTIF(#REF!,M13)</f>
        <v>#REF!</v>
      </c>
      <c r="O13" s="39"/>
      <c r="P13" s="40"/>
      <c r="Q13" s="18"/>
      <c r="R13" s="22"/>
      <c r="S13" s="2"/>
      <c r="T13" s="36"/>
      <c r="U13" s="3"/>
      <c r="V13" s="18"/>
      <c r="W13" s="21"/>
      <c r="X13" s="3"/>
    </row>
    <row r="14" spans="1:35" ht="15" customHeight="1">
      <c r="A14" s="34"/>
      <c r="B14" s="3"/>
      <c r="C14" s="3"/>
      <c r="D14" s="2"/>
      <c r="E14" s="35" t="s">
        <v>376</v>
      </c>
      <c r="F14" s="5" t="e">
        <f>COUNTIF(#REF!,'Сводная ростовка2 (изм)'!E14)</f>
        <v>#REF!</v>
      </c>
      <c r="G14" s="5" t="e">
        <f>COUNTIF(#REF!,'Сводная ростовка2 (изм)'!E14)</f>
        <v>#REF!</v>
      </c>
      <c r="H14" s="10" t="e">
        <f>COUNTIF(#REF!,'Сводная ростовка2 (изм)'!#REF!)</f>
        <v>#REF!</v>
      </c>
      <c r="I14" s="127" t="s">
        <v>442</v>
      </c>
      <c r="J14" s="5" t="e">
        <f>COUNTIF(#REF!,I14)</f>
        <v>#REF!</v>
      </c>
      <c r="K14" s="127" t="s">
        <v>442</v>
      </c>
      <c r="L14" s="5" t="e">
        <f>COUNTIF(#REF!,K14)</f>
        <v>#REF!</v>
      </c>
      <c r="M14" s="127" t="s">
        <v>465</v>
      </c>
      <c r="N14" s="17" t="e">
        <f>COUNTIF(#REF!,M14)</f>
        <v>#REF!</v>
      </c>
      <c r="O14" s="39"/>
      <c r="P14" s="40"/>
      <c r="Q14" s="18"/>
      <c r="R14" s="22"/>
      <c r="S14" s="2"/>
      <c r="T14" s="36"/>
      <c r="U14" s="3"/>
      <c r="V14" s="18"/>
      <c r="W14" s="21"/>
      <c r="X14" s="3"/>
    </row>
    <row r="15" spans="1:35" ht="15" customHeight="1">
      <c r="A15" s="34"/>
      <c r="B15" s="3"/>
      <c r="C15" s="3"/>
      <c r="D15" s="2"/>
      <c r="E15" s="35" t="s">
        <v>141</v>
      </c>
      <c r="F15" s="5" t="e">
        <f>COUNTIF(#REF!,'Сводная ростовка2 (изм)'!E15)</f>
        <v>#REF!</v>
      </c>
      <c r="G15" s="5" t="e">
        <f>COUNTIF(#REF!,'Сводная ростовка2 (изм)'!E15)</f>
        <v>#REF!</v>
      </c>
      <c r="H15" s="10" t="e">
        <f>COUNTIF(#REF!,'Сводная ростовка2 (изм)'!E14)</f>
        <v>#REF!</v>
      </c>
      <c r="I15" s="127" t="s">
        <v>365</v>
      </c>
      <c r="J15" s="5" t="e">
        <f>COUNTIF(#REF!,I15)</f>
        <v>#REF!</v>
      </c>
      <c r="K15" s="127" t="s">
        <v>365</v>
      </c>
      <c r="L15" s="5" t="e">
        <f>COUNTIF(#REF!,K15)</f>
        <v>#REF!</v>
      </c>
      <c r="M15" s="127" t="s">
        <v>329</v>
      </c>
      <c r="N15" s="17" t="e">
        <f>COUNTIF(#REF!,M15)</f>
        <v>#REF!</v>
      </c>
      <c r="O15" s="39"/>
      <c r="P15" s="40"/>
      <c r="Q15" s="18"/>
      <c r="R15" s="22"/>
      <c r="S15" s="2"/>
      <c r="T15" s="36"/>
      <c r="U15" s="3"/>
      <c r="V15" s="18"/>
      <c r="W15" s="21"/>
      <c r="X15" s="3"/>
    </row>
    <row r="16" spans="1:35" ht="15" customHeight="1">
      <c r="A16" s="34"/>
      <c r="B16" s="3"/>
      <c r="C16" s="3"/>
      <c r="D16" s="2"/>
      <c r="E16" s="35" t="s">
        <v>137</v>
      </c>
      <c r="F16" s="5" t="e">
        <f>COUNTIF(#REF!,'Сводная ростовка2 (изм)'!E16)</f>
        <v>#REF!</v>
      </c>
      <c r="G16" s="5" t="e">
        <f>COUNTIF(#REF!,'Сводная ростовка2 (изм)'!E16)</f>
        <v>#REF!</v>
      </c>
      <c r="H16" s="10" t="e">
        <f>COUNTIF(#REF!,'Сводная ростовка2 (изм)'!E15)</f>
        <v>#REF!</v>
      </c>
      <c r="I16" s="127" t="s">
        <v>348</v>
      </c>
      <c r="J16" s="5" t="e">
        <f>COUNTIF(#REF!,I16)</f>
        <v>#REF!</v>
      </c>
      <c r="K16" s="127" t="s">
        <v>348</v>
      </c>
      <c r="L16" s="5" t="e">
        <f>COUNTIF(#REF!,K16)</f>
        <v>#REF!</v>
      </c>
      <c r="M16" s="127" t="s">
        <v>317</v>
      </c>
      <c r="N16" s="17" t="e">
        <f>COUNTIF(#REF!,M16)</f>
        <v>#REF!</v>
      </c>
      <c r="O16" s="39"/>
      <c r="P16" s="40"/>
      <c r="Q16" s="18"/>
      <c r="R16" s="22"/>
      <c r="S16" s="2"/>
      <c r="T16" s="36"/>
      <c r="U16" s="3"/>
      <c r="V16" s="18"/>
      <c r="W16" s="21"/>
      <c r="X16" s="3"/>
    </row>
    <row r="17" spans="1:24" ht="15" customHeight="1">
      <c r="A17" s="34"/>
      <c r="B17" s="3"/>
      <c r="C17" s="3"/>
      <c r="D17" s="2"/>
      <c r="E17" s="35" t="s">
        <v>498</v>
      </c>
      <c r="F17" s="5" t="e">
        <f>COUNTIF(#REF!,'Сводная ростовка2 (изм)'!E17)</f>
        <v>#REF!</v>
      </c>
      <c r="G17" s="5" t="e">
        <f>COUNTIF(#REF!,'Сводная ростовка2 (изм)'!E17)</f>
        <v>#REF!</v>
      </c>
      <c r="H17" s="10"/>
      <c r="I17" s="127" t="s">
        <v>339</v>
      </c>
      <c r="J17" s="5" t="e">
        <f>COUNTIF(#REF!,I17)</f>
        <v>#REF!</v>
      </c>
      <c r="K17" s="127" t="s">
        <v>339</v>
      </c>
      <c r="L17" s="5" t="e">
        <f>COUNTIF(#REF!,K17)</f>
        <v>#REF!</v>
      </c>
      <c r="M17" s="127" t="s">
        <v>308</v>
      </c>
      <c r="N17" s="17" t="e">
        <f>COUNTIF(#REF!,M17)</f>
        <v>#REF!</v>
      </c>
      <c r="O17" s="39"/>
      <c r="P17" s="40"/>
      <c r="Q17" s="18"/>
      <c r="R17" s="22"/>
      <c r="S17" s="2"/>
      <c r="T17" s="36"/>
      <c r="U17" s="3"/>
      <c r="V17" s="18"/>
      <c r="W17" s="21"/>
      <c r="X17" s="3"/>
    </row>
    <row r="18" spans="1:24" ht="15" customHeight="1">
      <c r="A18" s="34"/>
      <c r="B18" s="3"/>
      <c r="C18" s="3"/>
      <c r="D18" s="2"/>
      <c r="E18" s="35" t="s">
        <v>377</v>
      </c>
      <c r="F18" s="5" t="e">
        <f>COUNTIF(#REF!,'Сводная ростовка2 (изм)'!E18)</f>
        <v>#REF!</v>
      </c>
      <c r="G18" s="5" t="e">
        <f>COUNTIF(#REF!,'Сводная ростовка2 (изм)'!E18)</f>
        <v>#REF!</v>
      </c>
      <c r="H18" s="10" t="e">
        <f>COUNTIF(#REF!,'Сводная ростовка2 (изм)'!E17)</f>
        <v>#REF!</v>
      </c>
      <c r="I18" s="127" t="s">
        <v>358</v>
      </c>
      <c r="J18" s="5" t="e">
        <f>COUNTIF(#REF!,I18)</f>
        <v>#REF!</v>
      </c>
      <c r="K18" s="127" t="s">
        <v>358</v>
      </c>
      <c r="L18" s="5" t="e">
        <f>COUNTIF(#REF!,K18)</f>
        <v>#REF!</v>
      </c>
      <c r="M18" s="127" t="s">
        <v>330</v>
      </c>
      <c r="N18" s="17" t="e">
        <f>COUNTIF(#REF!,M18)</f>
        <v>#REF!</v>
      </c>
      <c r="O18" s="39"/>
      <c r="P18" s="40"/>
      <c r="Q18" s="18"/>
      <c r="R18" s="22"/>
      <c r="S18" s="2"/>
      <c r="T18" s="36"/>
      <c r="U18" s="3"/>
      <c r="V18" s="18"/>
      <c r="W18" s="21"/>
      <c r="X18" s="3"/>
    </row>
    <row r="19" spans="1:24" ht="15" customHeight="1">
      <c r="A19" s="34"/>
      <c r="B19" s="3"/>
      <c r="C19" s="3"/>
      <c r="D19" s="2"/>
      <c r="E19" s="35" t="s">
        <v>277</v>
      </c>
      <c r="F19" s="5" t="e">
        <f>COUNTIF(#REF!,'Сводная ростовка2 (изм)'!E19)</f>
        <v>#REF!</v>
      </c>
      <c r="G19" s="5" t="e">
        <f>COUNTIF(#REF!,'Сводная ростовка2 (изм)'!E19)</f>
        <v>#REF!</v>
      </c>
      <c r="H19" s="10" t="e">
        <f>COUNTIF(#REF!,'Сводная ростовка2 (изм)'!E18)</f>
        <v>#REF!</v>
      </c>
      <c r="I19" s="127" t="s">
        <v>432</v>
      </c>
      <c r="J19" s="5" t="e">
        <f>COUNTIF(#REF!,I19)</f>
        <v>#REF!</v>
      </c>
      <c r="K19" s="127" t="s">
        <v>432</v>
      </c>
      <c r="L19" s="5" t="e">
        <f>COUNTIF(#REF!,K19)</f>
        <v>#REF!</v>
      </c>
      <c r="M19" s="127" t="s">
        <v>331</v>
      </c>
      <c r="N19" s="17" t="e">
        <f>COUNTIF(#REF!,M19)</f>
        <v>#REF!</v>
      </c>
      <c r="O19" s="39"/>
      <c r="P19" s="40"/>
      <c r="Q19" s="18"/>
      <c r="R19" s="22"/>
      <c r="S19" s="2"/>
      <c r="T19" s="36"/>
      <c r="U19" s="3"/>
      <c r="V19" s="18"/>
      <c r="W19" s="21"/>
      <c r="X19" s="3"/>
    </row>
    <row r="20" spans="1:24" ht="15" customHeight="1">
      <c r="A20" s="34"/>
      <c r="B20" s="3"/>
      <c r="C20" s="3"/>
      <c r="D20" s="2"/>
      <c r="E20" s="35" t="s">
        <v>279</v>
      </c>
      <c r="F20" s="5" t="e">
        <f>COUNTIF(#REF!,'Сводная ростовка2 (изм)'!E20)</f>
        <v>#REF!</v>
      </c>
      <c r="G20" s="5" t="e">
        <f>COUNTIF(#REF!,'Сводная ростовка2 (изм)'!E20)</f>
        <v>#REF!</v>
      </c>
      <c r="H20" s="10" t="e">
        <f>COUNTIF(#REF!,'Сводная ростовка2 (изм)'!E19)</f>
        <v>#REF!</v>
      </c>
      <c r="I20" s="127" t="s">
        <v>443</v>
      </c>
      <c r="J20" s="5" t="e">
        <f>COUNTIF(#REF!,I20)</f>
        <v>#REF!</v>
      </c>
      <c r="K20" s="127" t="s">
        <v>443</v>
      </c>
      <c r="L20" s="5" t="e">
        <f>COUNTIF(#REF!,K20)</f>
        <v>#REF!</v>
      </c>
      <c r="M20" s="127" t="s">
        <v>466</v>
      </c>
      <c r="N20" s="17" t="e">
        <f>COUNTIF(#REF!,M20)</f>
        <v>#REF!</v>
      </c>
      <c r="O20" s="39"/>
      <c r="P20" s="40"/>
      <c r="Q20" s="18"/>
      <c r="R20" s="22"/>
      <c r="S20" s="2"/>
      <c r="T20" s="36"/>
      <c r="U20" s="3"/>
      <c r="V20" s="18"/>
      <c r="W20" s="21"/>
      <c r="X20" s="3"/>
    </row>
    <row r="21" spans="1:24" ht="15" customHeight="1">
      <c r="A21" s="34"/>
      <c r="B21" s="3"/>
      <c r="C21" s="3"/>
      <c r="D21" s="2"/>
      <c r="E21" s="35" t="s">
        <v>499</v>
      </c>
      <c r="F21" s="5" t="e">
        <f>COUNTIF(#REF!,'Сводная ростовка2 (изм)'!E21)</f>
        <v>#REF!</v>
      </c>
      <c r="G21" s="5" t="e">
        <f>COUNTIF(#REF!,'Сводная ростовка2 (изм)'!E21)</f>
        <v>#REF!</v>
      </c>
      <c r="H21" s="111"/>
      <c r="I21" s="127" t="s">
        <v>351</v>
      </c>
      <c r="J21" s="5" t="e">
        <f>COUNTIF(#REF!,I21)</f>
        <v>#REF!</v>
      </c>
      <c r="K21" s="127" t="s">
        <v>351</v>
      </c>
      <c r="L21" s="5" t="e">
        <f>COUNTIF(#REF!,K21)</f>
        <v>#REF!</v>
      </c>
      <c r="M21" s="127" t="s">
        <v>322</v>
      </c>
      <c r="N21" s="17" t="e">
        <f>COUNTIF(#REF!,M21)</f>
        <v>#REF!</v>
      </c>
      <c r="O21" s="39"/>
      <c r="P21" s="40"/>
      <c r="Q21" s="18"/>
      <c r="R21" s="22"/>
      <c r="S21" s="2"/>
      <c r="T21" s="36"/>
      <c r="U21" s="3"/>
      <c r="V21" s="18"/>
      <c r="W21" s="21"/>
      <c r="X21" s="3"/>
    </row>
    <row r="22" spans="1:24" ht="15" customHeight="1">
      <c r="A22" s="34"/>
      <c r="B22" s="3"/>
      <c r="C22" s="3"/>
      <c r="D22" s="2"/>
      <c r="E22" s="36"/>
      <c r="F22" s="10"/>
      <c r="G22" s="5"/>
      <c r="H22" s="111"/>
      <c r="I22" s="127" t="s">
        <v>341</v>
      </c>
      <c r="J22" s="5" t="e">
        <f>COUNTIF(#REF!,I22)</f>
        <v>#REF!</v>
      </c>
      <c r="K22" s="127" t="s">
        <v>341</v>
      </c>
      <c r="L22" s="5" t="e">
        <f>COUNTIF(#REF!,K22)</f>
        <v>#REF!</v>
      </c>
      <c r="M22" s="127" t="s">
        <v>313</v>
      </c>
      <c r="N22" s="17" t="e">
        <f>COUNTIF(#REF!,M22)</f>
        <v>#REF!</v>
      </c>
      <c r="O22" s="39"/>
      <c r="P22" s="40"/>
      <c r="Q22" s="18"/>
      <c r="R22" s="22"/>
      <c r="S22" s="2"/>
      <c r="T22" s="36"/>
      <c r="U22" s="3"/>
      <c r="V22" s="18"/>
      <c r="W22" s="21"/>
      <c r="X22" s="3"/>
    </row>
    <row r="23" spans="1:24" ht="15" customHeight="1">
      <c r="A23" s="34"/>
      <c r="B23" s="3"/>
      <c r="C23" s="3"/>
      <c r="D23" s="2"/>
      <c r="E23" s="36"/>
      <c r="F23" s="10"/>
      <c r="G23" s="5"/>
      <c r="H23" s="111"/>
      <c r="I23" s="127" t="s">
        <v>346</v>
      </c>
      <c r="J23" s="5" t="e">
        <f>COUNTIF(#REF!,I23)</f>
        <v>#REF!</v>
      </c>
      <c r="K23" s="127" t="s">
        <v>346</v>
      </c>
      <c r="L23" s="5" t="e">
        <f>COUNTIF(#REF!,K23)</f>
        <v>#REF!</v>
      </c>
      <c r="M23" s="127" t="s">
        <v>312</v>
      </c>
      <c r="N23" s="17" t="e">
        <f>COUNTIF(#REF!,M23)</f>
        <v>#REF!</v>
      </c>
      <c r="O23" s="39"/>
      <c r="P23" s="40"/>
      <c r="Q23" s="18"/>
      <c r="R23" s="22"/>
      <c r="S23" s="2"/>
      <c r="T23" s="36"/>
      <c r="U23" s="3"/>
      <c r="V23" s="18"/>
      <c r="W23" s="21"/>
      <c r="X23" s="3"/>
    </row>
    <row r="24" spans="1:24" ht="15" customHeight="1">
      <c r="A24" s="34"/>
      <c r="B24" s="3"/>
      <c r="C24" s="3"/>
      <c r="D24" s="2"/>
      <c r="E24" s="36"/>
      <c r="F24" s="10"/>
      <c r="G24" s="5"/>
      <c r="H24" s="111"/>
      <c r="I24" s="127" t="s">
        <v>350</v>
      </c>
      <c r="J24" s="5" t="e">
        <f>COUNTIF(#REF!,I24)</f>
        <v>#REF!</v>
      </c>
      <c r="K24" s="127" t="s">
        <v>350</v>
      </c>
      <c r="L24" s="5" t="e">
        <f>COUNTIF(#REF!,K24)</f>
        <v>#REF!</v>
      </c>
      <c r="M24" s="127" t="s">
        <v>316</v>
      </c>
      <c r="N24" s="17" t="e">
        <f>COUNTIF(#REF!,M24)</f>
        <v>#REF!</v>
      </c>
      <c r="O24" s="39"/>
      <c r="P24" s="40"/>
      <c r="Q24" s="18"/>
      <c r="R24" s="22"/>
      <c r="S24" s="2"/>
      <c r="T24" s="36"/>
      <c r="U24" s="3"/>
      <c r="V24" s="18"/>
      <c r="W24" s="21"/>
      <c r="X24" s="3"/>
    </row>
    <row r="25" spans="1:24" ht="15" customHeight="1">
      <c r="A25" s="34"/>
      <c r="B25" s="3"/>
      <c r="C25" s="3"/>
      <c r="D25" s="2"/>
      <c r="E25" s="35"/>
      <c r="F25" s="10"/>
      <c r="G25" s="5"/>
      <c r="H25" s="111"/>
      <c r="I25" s="127" t="s">
        <v>345</v>
      </c>
      <c r="J25" s="5" t="e">
        <f>COUNTIF(#REF!,I25)</f>
        <v>#REF!</v>
      </c>
      <c r="K25" s="127" t="s">
        <v>345</v>
      </c>
      <c r="L25" s="5" t="e">
        <f>COUNTIF(#REF!,K25)</f>
        <v>#REF!</v>
      </c>
      <c r="M25" s="127" t="s">
        <v>332</v>
      </c>
      <c r="N25" s="17" t="e">
        <f>COUNTIF(#REF!,M25)</f>
        <v>#REF!</v>
      </c>
      <c r="O25" s="39"/>
      <c r="P25" s="40"/>
      <c r="Q25" s="18"/>
      <c r="R25" s="22"/>
      <c r="S25" s="2"/>
      <c r="T25" s="36"/>
      <c r="U25" s="3"/>
      <c r="V25" s="18"/>
      <c r="W25" s="21"/>
      <c r="X25" s="3"/>
    </row>
    <row r="26" spans="1:24" ht="15" customHeight="1">
      <c r="A26" s="34"/>
      <c r="B26" s="3"/>
      <c r="C26" s="3"/>
      <c r="D26" s="2"/>
      <c r="E26" s="35"/>
      <c r="F26" s="10"/>
      <c r="G26" s="5"/>
      <c r="H26" s="111"/>
      <c r="I26" s="127" t="s">
        <v>444</v>
      </c>
      <c r="J26" s="5" t="e">
        <f>COUNTIF(#REF!,I26)</f>
        <v>#REF!</v>
      </c>
      <c r="K26" s="127" t="s">
        <v>444</v>
      </c>
      <c r="L26" s="5" t="e">
        <f>COUNTIF(#REF!,K26)</f>
        <v>#REF!</v>
      </c>
      <c r="M26" s="127" t="s">
        <v>467</v>
      </c>
      <c r="N26" s="17" t="e">
        <f>COUNTIF(#REF!,M26)</f>
        <v>#REF!</v>
      </c>
      <c r="O26" s="39"/>
      <c r="P26" s="40"/>
      <c r="Q26" s="18"/>
      <c r="R26" s="22"/>
      <c r="S26" s="2"/>
      <c r="T26" s="36"/>
      <c r="U26" s="3"/>
      <c r="V26" s="18"/>
      <c r="W26" s="21"/>
      <c r="X26" s="3"/>
    </row>
    <row r="27" spans="1:24" ht="15" customHeight="1">
      <c r="A27" s="34"/>
      <c r="B27" s="3"/>
      <c r="C27" s="3"/>
      <c r="D27" s="2"/>
      <c r="E27" s="35"/>
      <c r="F27" s="10"/>
      <c r="G27" s="5"/>
      <c r="H27" s="111"/>
      <c r="I27" s="127" t="s">
        <v>366</v>
      </c>
      <c r="J27" s="5" t="e">
        <f>COUNTIF(#REF!,I27)</f>
        <v>#REF!</v>
      </c>
      <c r="K27" s="127" t="s">
        <v>366</v>
      </c>
      <c r="L27" s="5" t="e">
        <f>COUNTIF(#REF!,K27)</f>
        <v>#REF!</v>
      </c>
      <c r="M27" s="127" t="s">
        <v>333</v>
      </c>
      <c r="N27" s="17" t="e">
        <f>COUNTIF(#REF!,M27)</f>
        <v>#REF!</v>
      </c>
      <c r="O27" s="39"/>
      <c r="P27" s="40"/>
      <c r="Q27" s="18"/>
      <c r="R27" s="22"/>
      <c r="S27" s="2"/>
      <c r="T27" s="36"/>
      <c r="U27" s="3"/>
      <c r="V27" s="18"/>
      <c r="W27" s="21"/>
      <c r="X27" s="3"/>
    </row>
    <row r="28" spans="1:24" ht="15" customHeight="1">
      <c r="A28" s="34"/>
      <c r="B28" s="3"/>
      <c r="C28" s="3"/>
      <c r="D28" s="2"/>
      <c r="E28" s="35"/>
      <c r="F28" s="10"/>
      <c r="G28" s="5"/>
      <c r="H28" s="111"/>
      <c r="I28" s="127" t="s">
        <v>347</v>
      </c>
      <c r="J28" s="5" t="e">
        <f>COUNTIF(#REF!,I28)</f>
        <v>#REF!</v>
      </c>
      <c r="K28" s="127" t="s">
        <v>347</v>
      </c>
      <c r="L28" s="5" t="e">
        <f>COUNTIF(#REF!,K28)</f>
        <v>#REF!</v>
      </c>
      <c r="M28" s="127" t="s">
        <v>323</v>
      </c>
      <c r="N28" s="17" t="e">
        <f>COUNTIF(#REF!,M28)</f>
        <v>#REF!</v>
      </c>
      <c r="O28" s="39"/>
      <c r="P28" s="40"/>
      <c r="Q28" s="18"/>
      <c r="R28" s="22"/>
      <c r="S28" s="2"/>
      <c r="T28" s="36"/>
      <c r="U28" s="3"/>
      <c r="V28" s="18"/>
      <c r="W28" s="21"/>
      <c r="X28" s="3"/>
    </row>
    <row r="29" spans="1:24" ht="15" customHeight="1">
      <c r="A29" s="34"/>
      <c r="B29" s="3"/>
      <c r="C29" s="3"/>
      <c r="D29" s="2"/>
      <c r="E29" s="35"/>
      <c r="F29" s="5"/>
      <c r="G29" s="5"/>
      <c r="H29" s="10"/>
      <c r="I29" s="127" t="s">
        <v>340</v>
      </c>
      <c r="J29" s="5" t="e">
        <f>COUNTIF(#REF!,I29)</f>
        <v>#REF!</v>
      </c>
      <c r="K29" s="127" t="s">
        <v>340</v>
      </c>
      <c r="L29" s="5" t="e">
        <f>COUNTIF(#REF!,K29)</f>
        <v>#REF!</v>
      </c>
      <c r="M29" s="127" t="s">
        <v>305</v>
      </c>
      <c r="N29" s="17" t="e">
        <f>COUNTIF(#REF!,M29)</f>
        <v>#REF!</v>
      </c>
      <c r="O29" s="39"/>
      <c r="P29" s="40"/>
      <c r="Q29" s="18"/>
      <c r="R29" s="22"/>
      <c r="S29" s="2"/>
      <c r="T29" s="36"/>
      <c r="U29" s="3"/>
      <c r="V29" s="18"/>
      <c r="W29" s="21"/>
      <c r="X29" s="3"/>
    </row>
    <row r="30" spans="1:24" ht="15" customHeight="1">
      <c r="A30" s="34"/>
      <c r="B30" s="3"/>
      <c r="C30" s="3"/>
      <c r="D30" s="2"/>
      <c r="E30" s="36"/>
      <c r="F30" s="5"/>
      <c r="G30" s="5"/>
      <c r="H30" s="10"/>
      <c r="I30" s="127" t="s">
        <v>343</v>
      </c>
      <c r="J30" s="5" t="e">
        <f>COUNTIF(#REF!,I30)</f>
        <v>#REF!</v>
      </c>
      <c r="K30" s="127" t="s">
        <v>343</v>
      </c>
      <c r="L30" s="5" t="e">
        <f>COUNTIF(#REF!,K30)</f>
        <v>#REF!</v>
      </c>
      <c r="M30" s="127" t="s">
        <v>314</v>
      </c>
      <c r="N30" s="17" t="e">
        <f>COUNTIF(#REF!,M30)</f>
        <v>#REF!</v>
      </c>
      <c r="O30" s="39"/>
      <c r="P30" s="40"/>
      <c r="Q30" s="18"/>
      <c r="R30" s="22"/>
      <c r="S30" s="2"/>
      <c r="T30" s="36"/>
      <c r="U30" s="3"/>
      <c r="V30" s="18"/>
      <c r="W30" s="21"/>
      <c r="X30" s="3"/>
    </row>
    <row r="31" spans="1:24" ht="15" customHeight="1">
      <c r="A31" s="34"/>
      <c r="B31" s="3"/>
      <c r="C31" s="3"/>
      <c r="D31" s="2"/>
      <c r="E31" s="35"/>
      <c r="F31" s="5"/>
      <c r="G31" s="5"/>
      <c r="H31" s="10"/>
      <c r="I31" s="127" t="s">
        <v>353</v>
      </c>
      <c r="J31" s="5" t="e">
        <f>COUNTIF(#REF!,I31)</f>
        <v>#REF!</v>
      </c>
      <c r="K31" s="127" t="s">
        <v>353</v>
      </c>
      <c r="L31" s="5" t="e">
        <f>COUNTIF(#REF!,K31)</f>
        <v>#REF!</v>
      </c>
      <c r="M31" s="127" t="s">
        <v>310</v>
      </c>
      <c r="N31" s="17" t="e">
        <f>COUNTIF(#REF!,M31)</f>
        <v>#REF!</v>
      </c>
      <c r="O31" s="39"/>
      <c r="P31" s="40"/>
      <c r="Q31" s="18"/>
      <c r="R31" s="22"/>
      <c r="S31" s="2"/>
      <c r="T31" s="36"/>
      <c r="U31" s="3"/>
      <c r="V31" s="18"/>
      <c r="W31" s="21"/>
      <c r="X31" s="3"/>
    </row>
    <row r="32" spans="1:24" ht="15" customHeight="1">
      <c r="A32" s="34"/>
      <c r="B32" s="3"/>
      <c r="C32" s="3"/>
      <c r="D32" s="2"/>
      <c r="E32" s="35"/>
      <c r="F32" s="5"/>
      <c r="G32" s="5"/>
      <c r="H32" s="10"/>
      <c r="I32" s="127" t="s">
        <v>445</v>
      </c>
      <c r="J32" s="5" t="e">
        <f>COUNTIF(#REF!,I32)</f>
        <v>#REF!</v>
      </c>
      <c r="K32" s="127" t="s">
        <v>445</v>
      </c>
      <c r="L32" s="5" t="e">
        <f>COUNTIF(#REF!,K32)</f>
        <v>#REF!</v>
      </c>
      <c r="M32" s="127" t="s">
        <v>468</v>
      </c>
      <c r="N32" s="17" t="e">
        <f>COUNTIF(#REF!,M32)</f>
        <v>#REF!</v>
      </c>
      <c r="O32" s="39"/>
      <c r="P32" s="40"/>
      <c r="Q32" s="18"/>
      <c r="R32" s="22"/>
      <c r="S32" s="2"/>
      <c r="T32" s="36"/>
      <c r="U32" s="3"/>
      <c r="V32" s="18"/>
      <c r="W32" s="21"/>
      <c r="X32" s="3"/>
    </row>
    <row r="33" spans="1:24" ht="15" customHeight="1">
      <c r="A33" s="34"/>
      <c r="B33" s="3"/>
      <c r="C33" s="3"/>
      <c r="D33" s="2"/>
      <c r="E33" s="35"/>
      <c r="F33" s="5"/>
      <c r="G33" s="5"/>
      <c r="H33" s="10"/>
      <c r="I33" s="127" t="s">
        <v>368</v>
      </c>
      <c r="J33" s="5" t="e">
        <f>COUNTIF(#REF!,I33)</f>
        <v>#REF!</v>
      </c>
      <c r="K33" s="127" t="s">
        <v>368</v>
      </c>
      <c r="L33" s="5" t="e">
        <f>COUNTIF(#REF!,K33)</f>
        <v>#REF!</v>
      </c>
      <c r="M33" s="127" t="s">
        <v>469</v>
      </c>
      <c r="N33" s="17" t="e">
        <f>COUNTIF(#REF!,M33)</f>
        <v>#REF!</v>
      </c>
      <c r="O33" s="39"/>
      <c r="P33" s="40"/>
      <c r="Q33" s="18"/>
      <c r="R33" s="22"/>
      <c r="S33" s="2"/>
      <c r="T33" s="36"/>
      <c r="U33" s="3"/>
      <c r="V33" s="18"/>
      <c r="W33" s="21"/>
      <c r="X33" s="3"/>
    </row>
    <row r="34" spans="1:24" ht="15" customHeight="1">
      <c r="A34" s="34"/>
      <c r="B34" s="3"/>
      <c r="C34" s="3"/>
      <c r="D34" s="2"/>
      <c r="E34" s="35"/>
      <c r="F34" s="10"/>
      <c r="G34" s="5"/>
      <c r="H34" s="111"/>
      <c r="I34" s="127" t="s">
        <v>359</v>
      </c>
      <c r="J34" s="5" t="e">
        <f>COUNTIF(#REF!,I34)</f>
        <v>#REF!</v>
      </c>
      <c r="K34" s="127" t="s">
        <v>359</v>
      </c>
      <c r="L34" s="5" t="e">
        <f>COUNTIF(#REF!,K34)</f>
        <v>#REF!</v>
      </c>
      <c r="M34" s="127" t="s">
        <v>318</v>
      </c>
      <c r="N34" s="17" t="e">
        <f>COUNTIF(#REF!,M34)</f>
        <v>#REF!</v>
      </c>
      <c r="O34" s="39"/>
      <c r="P34" s="40"/>
      <c r="Q34" s="18"/>
      <c r="R34" s="22"/>
      <c r="S34" s="2"/>
      <c r="T34" s="36"/>
      <c r="U34" s="3"/>
      <c r="V34" s="18"/>
      <c r="W34" s="21"/>
      <c r="X34" s="3"/>
    </row>
    <row r="35" spans="1:24" ht="15" customHeight="1">
      <c r="A35" s="34"/>
      <c r="B35" s="3"/>
      <c r="C35" s="3"/>
      <c r="D35" s="2"/>
      <c r="E35" s="36"/>
      <c r="F35" s="10"/>
      <c r="G35" s="5"/>
      <c r="H35" s="111"/>
      <c r="I35" s="127" t="s">
        <v>354</v>
      </c>
      <c r="J35" s="5" t="e">
        <f>COUNTIF(#REF!,I35)</f>
        <v>#REF!</v>
      </c>
      <c r="K35" s="127" t="s">
        <v>354</v>
      </c>
      <c r="L35" s="5" t="e">
        <f>COUNTIF(#REF!,K35)</f>
        <v>#REF!</v>
      </c>
      <c r="M35" s="127" t="s">
        <v>321</v>
      </c>
      <c r="N35" s="17" t="e">
        <f>COUNTIF(#REF!,M35)</f>
        <v>#REF!</v>
      </c>
      <c r="O35" s="39"/>
      <c r="P35" s="40"/>
      <c r="Q35" s="18"/>
      <c r="R35" s="22"/>
      <c r="S35" s="2"/>
      <c r="T35" s="36"/>
      <c r="U35" s="3"/>
      <c r="V35" s="18"/>
      <c r="W35" s="21"/>
      <c r="X35" s="3"/>
    </row>
    <row r="36" spans="1:24" ht="15" customHeight="1">
      <c r="A36" s="34"/>
      <c r="B36" s="3"/>
      <c r="C36" s="3"/>
      <c r="D36" s="2"/>
      <c r="E36" s="36"/>
      <c r="F36" s="10"/>
      <c r="G36" s="5"/>
      <c r="H36" s="111"/>
      <c r="I36" s="127" t="s">
        <v>360</v>
      </c>
      <c r="J36" s="5" t="e">
        <f>COUNTIF(#REF!,I36)</f>
        <v>#REF!</v>
      </c>
      <c r="K36" s="127" t="s">
        <v>360</v>
      </c>
      <c r="L36" s="5" t="e">
        <f>COUNTIF(#REF!,K36)</f>
        <v>#REF!</v>
      </c>
      <c r="M36" s="127" t="s">
        <v>334</v>
      </c>
      <c r="N36" s="17" t="e">
        <f>COUNTIF(#REF!,M36)</f>
        <v>#REF!</v>
      </c>
      <c r="O36" s="39"/>
      <c r="P36" s="40"/>
      <c r="Q36" s="18"/>
      <c r="R36" s="22"/>
      <c r="S36" s="2"/>
      <c r="T36" s="36"/>
      <c r="U36" s="3"/>
      <c r="V36" s="18"/>
      <c r="W36" s="21"/>
      <c r="X36" s="3"/>
    </row>
    <row r="37" spans="1:24" ht="15" customHeight="1">
      <c r="A37" s="34"/>
      <c r="B37" s="3"/>
      <c r="C37" s="3"/>
      <c r="D37" s="2"/>
      <c r="E37" s="36"/>
      <c r="F37" s="10"/>
      <c r="G37" s="5"/>
      <c r="H37" s="111"/>
      <c r="I37" s="127" t="s">
        <v>349</v>
      </c>
      <c r="J37" s="5" t="e">
        <f>COUNTIF(#REF!,I37)</f>
        <v>#REF!</v>
      </c>
      <c r="K37" s="127" t="s">
        <v>349</v>
      </c>
      <c r="L37" s="5" t="e">
        <f>COUNTIF(#REF!,K37)</f>
        <v>#REF!</v>
      </c>
      <c r="M37" s="127" t="s">
        <v>320</v>
      </c>
      <c r="N37" s="17" t="e">
        <f>COUNTIF(#REF!,M37)</f>
        <v>#REF!</v>
      </c>
      <c r="O37" s="39"/>
      <c r="P37" s="40"/>
      <c r="Q37" s="18"/>
      <c r="R37" s="22"/>
      <c r="S37" s="2"/>
      <c r="T37" s="36"/>
      <c r="U37" s="3"/>
      <c r="V37" s="18"/>
      <c r="W37" s="21"/>
      <c r="X37" s="3"/>
    </row>
    <row r="38" spans="1:24" ht="15" customHeight="1">
      <c r="A38" s="34"/>
      <c r="B38" s="3"/>
      <c r="C38" s="3"/>
      <c r="D38" s="2"/>
      <c r="E38" s="35"/>
      <c r="F38" s="10"/>
      <c r="G38" s="5"/>
      <c r="H38" s="111"/>
      <c r="I38" s="127" t="s">
        <v>446</v>
      </c>
      <c r="J38" s="5" t="e">
        <f>COUNTIF(#REF!,I38)</f>
        <v>#REF!</v>
      </c>
      <c r="K38" s="127" t="s">
        <v>446</v>
      </c>
      <c r="L38" s="5" t="e">
        <f>COUNTIF(#REF!,K38)</f>
        <v>#REF!</v>
      </c>
      <c r="M38" s="127" t="s">
        <v>470</v>
      </c>
      <c r="N38" s="17" t="e">
        <f>COUNTIF(#REF!,M38)</f>
        <v>#REF!</v>
      </c>
      <c r="O38" s="39"/>
      <c r="P38" s="40"/>
      <c r="Q38" s="18"/>
      <c r="R38" s="22"/>
      <c r="S38" s="2"/>
      <c r="T38" s="36"/>
      <c r="U38" s="3"/>
      <c r="V38" s="18"/>
      <c r="W38" s="21"/>
      <c r="X38" s="3"/>
    </row>
    <row r="39" spans="1:24" ht="15" customHeight="1">
      <c r="A39" s="34"/>
      <c r="B39" s="3"/>
      <c r="C39" s="3"/>
      <c r="D39" s="2"/>
      <c r="E39" s="35"/>
      <c r="F39" s="10"/>
      <c r="G39" s="5"/>
      <c r="H39" s="111"/>
      <c r="I39" s="127" t="s">
        <v>367</v>
      </c>
      <c r="J39" s="5" t="e">
        <f>COUNTIF(#REF!,I39)</f>
        <v>#REF!</v>
      </c>
      <c r="K39" s="127" t="s">
        <v>367</v>
      </c>
      <c r="L39" s="5" t="e">
        <f>COUNTIF(#REF!,K39)</f>
        <v>#REF!</v>
      </c>
      <c r="M39" s="127" t="s">
        <v>471</v>
      </c>
      <c r="N39" s="17" t="e">
        <f>COUNTIF(#REF!,M39)</f>
        <v>#REF!</v>
      </c>
      <c r="O39" s="39"/>
      <c r="P39" s="40"/>
      <c r="Q39" s="18"/>
      <c r="R39" s="22"/>
      <c r="S39" s="2"/>
      <c r="T39" s="36"/>
      <c r="U39" s="3"/>
      <c r="V39" s="18"/>
      <c r="W39" s="21"/>
      <c r="X39" s="3"/>
    </row>
    <row r="40" spans="1:24" ht="15" customHeight="1">
      <c r="A40" s="34"/>
      <c r="B40" s="3"/>
      <c r="C40" s="3"/>
      <c r="D40" s="2"/>
      <c r="E40" s="35"/>
      <c r="F40" s="10"/>
      <c r="G40" s="5"/>
      <c r="H40" s="111"/>
      <c r="I40" s="127" t="s">
        <v>361</v>
      </c>
      <c r="J40" s="5" t="e">
        <f>COUNTIF(#REF!,I40)</f>
        <v>#REF!</v>
      </c>
      <c r="K40" s="127" t="s">
        <v>361</v>
      </c>
      <c r="L40" s="5" t="e">
        <f>COUNTIF(#REF!,K40)</f>
        <v>#REF!</v>
      </c>
      <c r="M40" s="127" t="s">
        <v>433</v>
      </c>
      <c r="N40" s="17" t="e">
        <f>COUNTIF(#REF!,M40)</f>
        <v>#REF!</v>
      </c>
      <c r="O40" s="39"/>
      <c r="P40" s="40"/>
      <c r="Q40" s="18"/>
      <c r="R40" s="22"/>
      <c r="S40" s="2"/>
      <c r="T40" s="36"/>
      <c r="U40" s="3"/>
      <c r="V40" s="18"/>
      <c r="W40" s="21"/>
      <c r="X40" s="3"/>
    </row>
    <row r="41" spans="1:24" ht="15" customHeight="1">
      <c r="A41" s="34"/>
      <c r="B41" s="3"/>
      <c r="C41" s="3"/>
      <c r="D41" s="2"/>
      <c r="E41" s="35"/>
      <c r="F41" s="10"/>
      <c r="G41" s="5"/>
      <c r="H41" s="111"/>
      <c r="I41" s="127" t="s">
        <v>342</v>
      </c>
      <c r="J41" s="5" t="e">
        <f>COUNTIF(#REF!,I41)</f>
        <v>#REF!</v>
      </c>
      <c r="K41" s="127" t="s">
        <v>342</v>
      </c>
      <c r="L41" s="5" t="e">
        <f>COUNTIF(#REF!,K41)</f>
        <v>#REF!</v>
      </c>
      <c r="M41" s="127" t="s">
        <v>309</v>
      </c>
      <c r="N41" s="17" t="e">
        <f>COUNTIF(#REF!,M41)</f>
        <v>#REF!</v>
      </c>
      <c r="O41" s="39"/>
      <c r="P41" s="40"/>
      <c r="Q41" s="18"/>
      <c r="R41" s="22"/>
      <c r="S41" s="2"/>
      <c r="T41" s="36"/>
      <c r="U41" s="3"/>
      <c r="V41" s="18"/>
      <c r="W41" s="21"/>
      <c r="X41" s="3"/>
    </row>
    <row r="42" spans="1:24" ht="15" customHeight="1">
      <c r="A42" s="34"/>
      <c r="B42" s="3"/>
      <c r="C42" s="3"/>
      <c r="D42" s="2"/>
      <c r="E42" s="35"/>
      <c r="F42" s="10"/>
      <c r="G42" s="5"/>
      <c r="H42" s="111"/>
      <c r="I42" s="127" t="s">
        <v>338</v>
      </c>
      <c r="J42" s="5" t="e">
        <f>COUNTIF(#REF!,I42)</f>
        <v>#REF!</v>
      </c>
      <c r="K42" s="127" t="s">
        <v>338</v>
      </c>
      <c r="L42" s="5" t="e">
        <f>COUNTIF(#REF!,K42)</f>
        <v>#REF!</v>
      </c>
      <c r="M42" s="127" t="s">
        <v>325</v>
      </c>
      <c r="N42" s="17" t="e">
        <f>COUNTIF(#REF!,M42)</f>
        <v>#REF!</v>
      </c>
      <c r="O42" s="39"/>
      <c r="P42" s="40"/>
      <c r="Q42" s="18"/>
      <c r="R42" s="22"/>
      <c r="S42" s="2"/>
      <c r="T42" s="36"/>
      <c r="U42" s="3"/>
      <c r="V42" s="18"/>
      <c r="W42" s="21"/>
      <c r="X42" s="3"/>
    </row>
    <row r="43" spans="1:24" ht="15" customHeight="1">
      <c r="A43" s="34"/>
      <c r="B43" s="3"/>
      <c r="C43" s="3"/>
      <c r="D43" s="2"/>
      <c r="E43" s="35"/>
      <c r="F43" s="10"/>
      <c r="G43" s="5"/>
      <c r="H43" s="111"/>
      <c r="I43" s="127" t="s">
        <v>352</v>
      </c>
      <c r="J43" s="5" t="e">
        <f>COUNTIF(#REF!,I43)</f>
        <v>#REF!</v>
      </c>
      <c r="K43" s="127" t="s">
        <v>352</v>
      </c>
      <c r="L43" s="5" t="e">
        <f>COUNTIF(#REF!,K43)</f>
        <v>#REF!</v>
      </c>
      <c r="M43" s="127" t="s">
        <v>319</v>
      </c>
      <c r="N43" s="17" t="e">
        <f>COUNTIF(#REF!,M43)</f>
        <v>#REF!</v>
      </c>
      <c r="O43" s="39"/>
      <c r="P43" s="40"/>
      <c r="Q43" s="18"/>
      <c r="R43" s="22"/>
      <c r="S43" s="2"/>
      <c r="T43" s="36"/>
      <c r="U43" s="3"/>
      <c r="V43" s="18"/>
      <c r="W43" s="21"/>
      <c r="X43" s="3"/>
    </row>
    <row r="44" spans="1:24" ht="15" customHeight="1">
      <c r="A44" s="34"/>
      <c r="B44" s="3"/>
      <c r="C44" s="3"/>
      <c r="D44" s="2"/>
      <c r="E44" s="35"/>
      <c r="F44" s="10"/>
      <c r="G44" s="5"/>
      <c r="H44" s="111"/>
      <c r="I44" s="127" t="s">
        <v>447</v>
      </c>
      <c r="J44" s="5" t="e">
        <f>COUNTIF(#REF!,I44)</f>
        <v>#REF!</v>
      </c>
      <c r="K44" s="127" t="s">
        <v>447</v>
      </c>
      <c r="L44" s="5" t="e">
        <f>COUNTIF(#REF!,K44)</f>
        <v>#REF!</v>
      </c>
      <c r="M44" s="127" t="s">
        <v>472</v>
      </c>
      <c r="N44" s="17" t="e">
        <f>COUNTIF(#REF!,M44)</f>
        <v>#REF!</v>
      </c>
      <c r="O44" s="39"/>
      <c r="P44" s="40"/>
      <c r="Q44" s="18"/>
      <c r="R44" s="22"/>
      <c r="S44" s="2"/>
      <c r="T44" s="36"/>
      <c r="U44" s="3"/>
      <c r="V44" s="18"/>
      <c r="W44" s="21"/>
      <c r="X44" s="3"/>
    </row>
    <row r="45" spans="1:24" ht="15" customHeight="1">
      <c r="A45" s="34"/>
      <c r="B45" s="3"/>
      <c r="C45" s="3"/>
      <c r="D45" s="2"/>
      <c r="E45" s="35"/>
      <c r="F45" s="10"/>
      <c r="G45" s="5"/>
      <c r="H45" s="111"/>
      <c r="I45" s="127" t="s">
        <v>448</v>
      </c>
      <c r="J45" s="5" t="e">
        <f>COUNTIF(#REF!,I45)</f>
        <v>#REF!</v>
      </c>
      <c r="K45" s="127" t="s">
        <v>448</v>
      </c>
      <c r="L45" s="5" t="e">
        <f>COUNTIF(#REF!,K45)</f>
        <v>#REF!</v>
      </c>
      <c r="M45" s="127" t="s">
        <v>473</v>
      </c>
      <c r="N45" s="17" t="e">
        <f>COUNTIF(#REF!,M45)</f>
        <v>#REF!</v>
      </c>
      <c r="O45" s="39"/>
      <c r="P45" s="40"/>
      <c r="Q45" s="18"/>
      <c r="R45" s="22"/>
      <c r="S45" s="2"/>
      <c r="T45" s="36"/>
      <c r="U45" s="3"/>
      <c r="V45" s="18"/>
      <c r="W45" s="21"/>
      <c r="X45" s="3"/>
    </row>
    <row r="46" spans="1:24" ht="15" customHeight="1">
      <c r="A46" s="34"/>
      <c r="B46" s="3"/>
      <c r="C46" s="3"/>
      <c r="D46" s="2"/>
      <c r="E46" s="35"/>
      <c r="F46" s="10"/>
      <c r="G46" s="5"/>
      <c r="H46" s="111"/>
      <c r="I46" s="127" t="s">
        <v>449</v>
      </c>
      <c r="J46" s="5" t="e">
        <f>COUNTIF(#REF!,I46)</f>
        <v>#REF!</v>
      </c>
      <c r="K46" s="127" t="s">
        <v>449</v>
      </c>
      <c r="L46" s="5" t="e">
        <f>COUNTIF(#REF!,K46)</f>
        <v>#REF!</v>
      </c>
      <c r="M46" s="127" t="s">
        <v>474</v>
      </c>
      <c r="N46" s="17" t="e">
        <f>COUNTIF(#REF!,M46)</f>
        <v>#REF!</v>
      </c>
      <c r="O46" s="39"/>
      <c r="P46" s="40"/>
      <c r="Q46" s="18"/>
      <c r="R46" s="22"/>
      <c r="S46" s="2"/>
      <c r="T46" s="36"/>
      <c r="U46" s="3"/>
      <c r="V46" s="18"/>
      <c r="W46" s="21"/>
      <c r="X46" s="3"/>
    </row>
    <row r="47" spans="1:24" ht="15" customHeight="1">
      <c r="A47" s="34"/>
      <c r="B47" s="3"/>
      <c r="C47" s="3"/>
      <c r="D47" s="2"/>
      <c r="E47" s="35"/>
      <c r="F47" s="10"/>
      <c r="G47" s="5"/>
      <c r="H47" s="111"/>
      <c r="I47" s="127" t="s">
        <v>362</v>
      </c>
      <c r="J47" s="5" t="e">
        <f>COUNTIF(#REF!,I47)</f>
        <v>#REF!</v>
      </c>
      <c r="K47" s="127" t="s">
        <v>362</v>
      </c>
      <c r="L47" s="5" t="e">
        <f>COUNTIF(#REF!,K47)</f>
        <v>#REF!</v>
      </c>
      <c r="M47" s="127" t="s">
        <v>475</v>
      </c>
      <c r="N47" s="17" t="e">
        <f>COUNTIF(#REF!,M47)</f>
        <v>#REF!</v>
      </c>
      <c r="O47" s="39"/>
      <c r="P47" s="40"/>
      <c r="Q47" s="18"/>
      <c r="R47" s="22"/>
      <c r="S47" s="2"/>
      <c r="T47" s="36"/>
      <c r="U47" s="3"/>
      <c r="V47" s="18"/>
      <c r="W47" s="21"/>
      <c r="X47" s="3"/>
    </row>
    <row r="48" spans="1:24" ht="15" customHeight="1">
      <c r="A48" s="34"/>
      <c r="B48" s="3"/>
      <c r="C48" s="3"/>
      <c r="D48" s="2"/>
      <c r="E48" s="35"/>
      <c r="F48" s="10"/>
      <c r="G48" s="5"/>
      <c r="H48" s="111"/>
      <c r="I48" s="127" t="s">
        <v>363</v>
      </c>
      <c r="J48" s="5" t="e">
        <f>COUNTIF(#REF!,I48)</f>
        <v>#REF!</v>
      </c>
      <c r="K48" s="127" t="s">
        <v>363</v>
      </c>
      <c r="L48" s="5" t="e">
        <f>COUNTIF(#REF!,K48)</f>
        <v>#REF!</v>
      </c>
      <c r="M48" s="127" t="s">
        <v>387</v>
      </c>
      <c r="N48" s="17" t="e">
        <f>COUNTIF(#REF!,M48)</f>
        <v>#REF!</v>
      </c>
      <c r="O48" s="39"/>
      <c r="P48" s="40"/>
      <c r="Q48" s="18"/>
      <c r="R48" s="22"/>
      <c r="S48" s="2"/>
      <c r="T48" s="36"/>
      <c r="U48" s="3"/>
      <c r="V48" s="18"/>
      <c r="W48" s="21"/>
      <c r="X48" s="3"/>
    </row>
    <row r="49" spans="1:24" ht="15" customHeight="1">
      <c r="A49" s="34"/>
      <c r="B49" s="3"/>
      <c r="C49" s="3"/>
      <c r="D49" s="2"/>
      <c r="E49" s="35"/>
      <c r="F49" s="10"/>
      <c r="G49" s="5"/>
      <c r="H49" s="111"/>
      <c r="I49" s="127" t="s">
        <v>364</v>
      </c>
      <c r="J49" s="5" t="e">
        <f>COUNTIF(#REF!,I49)</f>
        <v>#REF!</v>
      </c>
      <c r="K49" s="127" t="s">
        <v>364</v>
      </c>
      <c r="L49" s="5" t="e">
        <f>COUNTIF(#REF!,K49)</f>
        <v>#REF!</v>
      </c>
      <c r="M49" s="127" t="s">
        <v>380</v>
      </c>
      <c r="N49" s="17" t="e">
        <f>COUNTIF(#REF!,M49)</f>
        <v>#REF!</v>
      </c>
      <c r="O49" s="39"/>
      <c r="P49" s="40"/>
      <c r="Q49" s="18"/>
      <c r="R49" s="22"/>
      <c r="S49" s="2"/>
      <c r="T49" s="36"/>
      <c r="U49" s="3"/>
      <c r="V49" s="18"/>
      <c r="W49" s="21"/>
      <c r="X49" s="3"/>
    </row>
    <row r="50" spans="1:24" ht="15" customHeight="1">
      <c r="A50" s="34"/>
      <c r="B50" s="3"/>
      <c r="C50" s="3"/>
      <c r="D50" s="2"/>
      <c r="E50" s="35"/>
      <c r="F50" s="10"/>
      <c r="G50" s="5"/>
      <c r="H50" s="111"/>
      <c r="I50" s="127" t="s">
        <v>450</v>
      </c>
      <c r="J50" s="5" t="e">
        <f>COUNTIF(#REF!,I50)</f>
        <v>#REF!</v>
      </c>
      <c r="K50" s="127" t="s">
        <v>450</v>
      </c>
      <c r="L50" s="5" t="e">
        <f>COUNTIF(#REF!,K50)</f>
        <v>#REF!</v>
      </c>
      <c r="M50" s="127" t="s">
        <v>476</v>
      </c>
      <c r="N50" s="17" t="e">
        <f>COUNTIF(#REF!,M50)</f>
        <v>#REF!</v>
      </c>
      <c r="O50" s="39"/>
      <c r="P50" s="40"/>
      <c r="Q50" s="18"/>
      <c r="R50" s="22"/>
      <c r="S50" s="2"/>
      <c r="T50" s="36"/>
      <c r="U50" s="3"/>
      <c r="V50" s="18"/>
      <c r="W50" s="21"/>
      <c r="X50" s="3"/>
    </row>
    <row r="51" spans="1:24" ht="15" customHeight="1">
      <c r="A51" s="34"/>
      <c r="B51" s="3"/>
      <c r="C51" s="3"/>
      <c r="D51" s="2"/>
      <c r="E51" s="35"/>
      <c r="F51" s="10"/>
      <c r="G51" s="5"/>
      <c r="H51" s="111"/>
      <c r="I51" s="127" t="s">
        <v>451</v>
      </c>
      <c r="J51" s="5" t="e">
        <f>COUNTIF(#REF!,I51)</f>
        <v>#REF!</v>
      </c>
      <c r="K51" s="127" t="s">
        <v>451</v>
      </c>
      <c r="L51" s="5" t="e">
        <f>COUNTIF(#REF!,K51)</f>
        <v>#REF!</v>
      </c>
      <c r="M51" s="127" t="s">
        <v>477</v>
      </c>
      <c r="N51" s="17" t="e">
        <f>COUNTIF(#REF!,M51)</f>
        <v>#REF!</v>
      </c>
      <c r="O51" s="39"/>
      <c r="P51" s="40"/>
      <c r="Q51" s="18"/>
      <c r="R51" s="22"/>
      <c r="S51" s="2"/>
      <c r="T51" s="36"/>
      <c r="U51" s="3"/>
      <c r="V51" s="18"/>
      <c r="W51" s="21"/>
      <c r="X51" s="3"/>
    </row>
    <row r="52" spans="1:24" ht="15" customHeight="1">
      <c r="A52" s="34"/>
      <c r="B52" s="3"/>
      <c r="C52" s="3"/>
      <c r="D52" s="2"/>
      <c r="E52" s="35"/>
      <c r="F52" s="10"/>
      <c r="G52" s="5"/>
      <c r="H52" s="111"/>
      <c r="I52" s="127" t="s">
        <v>431</v>
      </c>
      <c r="J52" s="5" t="e">
        <f>COUNTIF(#REF!,I52)</f>
        <v>#REF!</v>
      </c>
      <c r="K52" s="127" t="s">
        <v>431</v>
      </c>
      <c r="L52" s="5" t="e">
        <f>COUNTIF(#REF!,K52)</f>
        <v>#REF!</v>
      </c>
      <c r="M52" s="127" t="s">
        <v>392</v>
      </c>
      <c r="N52" s="17" t="e">
        <f>COUNTIF(#REF!,M52)</f>
        <v>#REF!</v>
      </c>
      <c r="O52" s="39"/>
      <c r="P52" s="40"/>
      <c r="Q52" s="18"/>
      <c r="R52" s="22"/>
      <c r="S52" s="2"/>
      <c r="T52" s="36"/>
      <c r="U52" s="3"/>
      <c r="V52" s="18"/>
      <c r="W52" s="21"/>
      <c r="X52" s="3"/>
    </row>
    <row r="53" spans="1:24" ht="15" customHeight="1">
      <c r="A53" s="34"/>
      <c r="B53" s="3"/>
      <c r="C53" s="3"/>
      <c r="D53" s="2"/>
      <c r="E53" s="35"/>
      <c r="F53" s="10"/>
      <c r="G53" s="5"/>
      <c r="H53" s="111"/>
      <c r="I53" s="127" t="s">
        <v>439</v>
      </c>
      <c r="J53" s="5" t="e">
        <f>COUNTIF(#REF!,I53)</f>
        <v>#REF!</v>
      </c>
      <c r="K53" s="127" t="s">
        <v>439</v>
      </c>
      <c r="L53" s="5" t="e">
        <f>COUNTIF(#REF!,K53)</f>
        <v>#REF!</v>
      </c>
      <c r="M53" s="127" t="s">
        <v>399</v>
      </c>
      <c r="N53" s="17" t="e">
        <f>COUNTIF(#REF!,M53)</f>
        <v>#REF!</v>
      </c>
      <c r="O53" s="39"/>
      <c r="P53" s="40"/>
      <c r="Q53" s="18"/>
      <c r="R53" s="22"/>
      <c r="S53" s="2"/>
      <c r="T53" s="36"/>
      <c r="U53" s="3"/>
      <c r="V53" s="18"/>
      <c r="W53" s="21"/>
      <c r="X53" s="3"/>
    </row>
    <row r="54" spans="1:24" ht="15" customHeight="1">
      <c r="A54" s="34"/>
      <c r="B54" s="3"/>
      <c r="C54" s="3"/>
      <c r="D54" s="2"/>
      <c r="E54" s="35"/>
      <c r="F54" s="10"/>
      <c r="G54" s="5"/>
      <c r="H54" s="111"/>
      <c r="I54" s="127" t="s">
        <v>430</v>
      </c>
      <c r="J54" s="5" t="e">
        <f>COUNTIF(#REF!,I54)</f>
        <v>#REF!</v>
      </c>
      <c r="K54" s="127" t="s">
        <v>430</v>
      </c>
      <c r="L54" s="5" t="e">
        <f>COUNTIF(#REF!,K54)</f>
        <v>#REF!</v>
      </c>
      <c r="M54" s="127" t="s">
        <v>478</v>
      </c>
      <c r="N54" s="17" t="e">
        <f>COUNTIF(#REF!,M54)</f>
        <v>#REF!</v>
      </c>
      <c r="O54" s="39"/>
      <c r="P54" s="40"/>
      <c r="Q54" s="18"/>
      <c r="R54" s="22"/>
      <c r="S54" s="2"/>
      <c r="T54" s="36"/>
      <c r="U54" s="3"/>
      <c r="V54" s="18"/>
      <c r="W54" s="21"/>
      <c r="X54" s="3"/>
    </row>
    <row r="55" spans="1:24" ht="15" customHeight="1">
      <c r="A55" s="34"/>
      <c r="B55" s="3"/>
      <c r="C55" s="3"/>
      <c r="D55" s="2"/>
      <c r="E55" s="35"/>
      <c r="F55" s="10"/>
      <c r="G55" s="5"/>
      <c r="H55" s="111"/>
      <c r="I55" s="127" t="s">
        <v>438</v>
      </c>
      <c r="J55" s="5" t="e">
        <f>COUNTIF(#REF!,I55)</f>
        <v>#REF!</v>
      </c>
      <c r="K55" s="127" t="s">
        <v>438</v>
      </c>
      <c r="L55" s="5" t="e">
        <f>COUNTIF(#REF!,K55)</f>
        <v>#REF!</v>
      </c>
      <c r="M55" s="127" t="s">
        <v>479</v>
      </c>
      <c r="N55" s="17" t="e">
        <f>COUNTIF(#REF!,M55)</f>
        <v>#REF!</v>
      </c>
      <c r="O55" s="39"/>
      <c r="P55" s="40"/>
      <c r="Q55" s="18"/>
      <c r="R55" s="22"/>
      <c r="S55" s="2"/>
      <c r="T55" s="36"/>
      <c r="U55" s="3"/>
      <c r="V55" s="18"/>
      <c r="W55" s="21"/>
      <c r="X55" s="3"/>
    </row>
    <row r="56" spans="1:24" ht="15" customHeight="1">
      <c r="A56" s="34"/>
      <c r="B56" s="3"/>
      <c r="C56" s="3"/>
      <c r="D56" s="2"/>
      <c r="E56" s="35"/>
      <c r="F56" s="10"/>
      <c r="G56" s="5"/>
      <c r="H56" s="111"/>
      <c r="I56" s="127" t="s">
        <v>488</v>
      </c>
      <c r="J56" s="5" t="e">
        <f>COUNTIF(#REF!,I56)</f>
        <v>#REF!</v>
      </c>
      <c r="K56" s="127"/>
      <c r="L56" s="5" t="e">
        <f>COUNTIF(#REF!,K56)</f>
        <v>#REF!</v>
      </c>
      <c r="M56" s="127" t="s">
        <v>480</v>
      </c>
      <c r="N56" s="17" t="e">
        <f>COUNTIF(#REF!,M56)</f>
        <v>#REF!</v>
      </c>
      <c r="O56" s="39"/>
      <c r="P56" s="40"/>
      <c r="Q56" s="18"/>
      <c r="R56" s="22"/>
      <c r="S56" s="2"/>
      <c r="T56" s="36"/>
      <c r="U56" s="3"/>
      <c r="V56" s="18"/>
      <c r="W56" s="21"/>
      <c r="X56" s="3"/>
    </row>
    <row r="57" spans="1:24" ht="15" customHeight="1">
      <c r="A57" s="34"/>
      <c r="B57" s="3"/>
      <c r="C57" s="3"/>
      <c r="D57" s="2"/>
      <c r="E57" s="35"/>
      <c r="F57" s="10"/>
      <c r="G57" s="5"/>
      <c r="H57" s="111"/>
      <c r="I57" s="127" t="s">
        <v>489</v>
      </c>
      <c r="J57" s="5" t="e">
        <f>COUNTIF(#REF!,I57)</f>
        <v>#REF!</v>
      </c>
      <c r="K57" s="127"/>
      <c r="L57" s="5" t="e">
        <f>COUNTIF(#REF!,K57)</f>
        <v>#REF!</v>
      </c>
      <c r="M57" s="127" t="s">
        <v>481</v>
      </c>
      <c r="N57" s="17" t="e">
        <f>COUNTIF(#REF!,M57)</f>
        <v>#REF!</v>
      </c>
      <c r="O57" s="39"/>
      <c r="P57" s="40"/>
      <c r="Q57" s="18"/>
      <c r="R57" s="22"/>
      <c r="S57" s="2"/>
      <c r="T57" s="36"/>
      <c r="U57" s="3"/>
      <c r="V57" s="18"/>
      <c r="W57" s="21"/>
      <c r="X57" s="3"/>
    </row>
    <row r="58" spans="1:24" ht="15" customHeight="1">
      <c r="A58" s="34"/>
      <c r="B58" s="3"/>
      <c r="C58" s="3"/>
      <c r="D58" s="2"/>
      <c r="E58" s="35"/>
      <c r="F58" s="10"/>
      <c r="G58" s="5"/>
      <c r="H58" s="111"/>
      <c r="I58" s="127" t="s">
        <v>490</v>
      </c>
      <c r="J58" s="5" t="e">
        <f>COUNTIF(#REF!,I58)</f>
        <v>#REF!</v>
      </c>
      <c r="K58" s="127"/>
      <c r="L58" s="5" t="e">
        <f>COUNTIF(#REF!,K58)</f>
        <v>#REF!</v>
      </c>
      <c r="M58" s="127" t="s">
        <v>482</v>
      </c>
      <c r="N58" s="17" t="e">
        <f>COUNTIF(#REF!,M58)</f>
        <v>#REF!</v>
      </c>
      <c r="O58" s="39"/>
      <c r="P58" s="40"/>
      <c r="Q58" s="18"/>
      <c r="R58" s="22"/>
      <c r="S58" s="2"/>
      <c r="T58" s="36"/>
      <c r="U58" s="3"/>
      <c r="V58" s="18"/>
      <c r="W58" s="21"/>
      <c r="X58" s="3"/>
    </row>
    <row r="59" spans="1:24" ht="15" customHeight="1">
      <c r="A59" s="34"/>
      <c r="B59" s="3"/>
      <c r="C59" s="3"/>
      <c r="D59" s="2"/>
      <c r="E59" s="35"/>
      <c r="F59" s="10"/>
      <c r="G59" s="5"/>
      <c r="H59" s="111"/>
      <c r="I59" s="127" t="s">
        <v>491</v>
      </c>
      <c r="J59" s="5" t="e">
        <f>COUNTIF(#REF!,I59)</f>
        <v>#REF!</v>
      </c>
      <c r="K59" s="127"/>
      <c r="L59" s="5" t="e">
        <f>COUNTIF(#REF!,K59)</f>
        <v>#REF!</v>
      </c>
      <c r="M59" s="127" t="s">
        <v>335</v>
      </c>
      <c r="N59" s="17" t="e">
        <f>COUNTIF(#REF!,M59)</f>
        <v>#REF!</v>
      </c>
      <c r="O59" s="39"/>
      <c r="P59" s="40"/>
      <c r="Q59" s="18"/>
      <c r="R59" s="22"/>
      <c r="S59" s="2"/>
      <c r="T59" s="36"/>
      <c r="U59" s="3"/>
      <c r="V59" s="18"/>
      <c r="W59" s="21"/>
      <c r="X59" s="3"/>
    </row>
    <row r="60" spans="1:24" ht="15" customHeight="1">
      <c r="A60" s="34"/>
      <c r="B60" s="3"/>
      <c r="C60" s="3"/>
      <c r="D60" s="2"/>
      <c r="E60" s="35"/>
      <c r="F60" s="10"/>
      <c r="G60" s="5"/>
      <c r="H60" s="111"/>
      <c r="I60" s="127" t="s">
        <v>492</v>
      </c>
      <c r="J60" s="5" t="e">
        <f>COUNTIF(#REF!,I60)</f>
        <v>#REF!</v>
      </c>
      <c r="K60" s="127"/>
      <c r="L60" s="5" t="e">
        <f>COUNTIF(#REF!,K60)</f>
        <v>#REF!</v>
      </c>
      <c r="M60" s="127" t="s">
        <v>307</v>
      </c>
      <c r="N60" s="17" t="e">
        <f>COUNTIF(#REF!,M60)</f>
        <v>#REF!</v>
      </c>
      <c r="O60" s="39"/>
      <c r="P60" s="40"/>
      <c r="Q60" s="18"/>
      <c r="R60" s="22"/>
      <c r="S60" s="2"/>
      <c r="T60" s="36"/>
      <c r="U60" s="3"/>
      <c r="V60" s="18"/>
      <c r="W60" s="21"/>
      <c r="X60" s="3"/>
    </row>
    <row r="61" spans="1:24" ht="15" customHeight="1">
      <c r="A61" s="34"/>
      <c r="B61" s="3"/>
      <c r="C61" s="3"/>
      <c r="D61" s="2"/>
      <c r="E61" s="35"/>
      <c r="F61" s="10"/>
      <c r="G61" s="5"/>
      <c r="H61" s="111"/>
      <c r="I61" s="127" t="s">
        <v>493</v>
      </c>
      <c r="J61" s="5" t="e">
        <f>COUNTIF(#REF!,I61)</f>
        <v>#REF!</v>
      </c>
      <c r="K61" s="127"/>
      <c r="L61" s="5" t="e">
        <f>COUNTIF(#REF!,K61)</f>
        <v>#REF!</v>
      </c>
      <c r="M61" s="127" t="s">
        <v>324</v>
      </c>
      <c r="N61" s="17" t="e">
        <f>COUNTIF(#REF!,M61)</f>
        <v>#REF!</v>
      </c>
      <c r="O61" s="39"/>
      <c r="P61" s="40"/>
      <c r="Q61" s="18"/>
      <c r="R61" s="22"/>
      <c r="S61" s="2"/>
      <c r="T61" s="36"/>
      <c r="U61" s="3"/>
      <c r="V61" s="18"/>
      <c r="W61" s="21"/>
      <c r="X61" s="3"/>
    </row>
    <row r="62" spans="1:24" ht="15" customHeight="1">
      <c r="A62" s="34"/>
      <c r="B62" s="3"/>
      <c r="C62" s="3"/>
      <c r="D62" s="2"/>
      <c r="E62" s="35"/>
      <c r="F62" s="10"/>
      <c r="G62" s="5"/>
      <c r="H62" s="111"/>
      <c r="I62" s="127"/>
      <c r="J62" s="5" t="e">
        <f>COUNTIF(#REF!,I62)</f>
        <v>#REF!</v>
      </c>
      <c r="K62" s="127"/>
      <c r="L62" s="5" t="e">
        <f>COUNTIF(#REF!,K62)</f>
        <v>#REF!</v>
      </c>
      <c r="M62" s="127" t="s">
        <v>483</v>
      </c>
      <c r="N62" s="17" t="e">
        <f>COUNTIF(#REF!,M62)</f>
        <v>#REF!</v>
      </c>
      <c r="O62" s="39"/>
      <c r="P62" s="40"/>
      <c r="Q62" s="18"/>
      <c r="R62" s="22"/>
      <c r="S62" s="2"/>
      <c r="T62" s="36"/>
      <c r="U62" s="3"/>
      <c r="V62" s="18"/>
      <c r="W62" s="21"/>
      <c r="X62" s="3"/>
    </row>
    <row r="63" spans="1:24" ht="15" customHeight="1">
      <c r="A63" s="34"/>
      <c r="B63" s="3"/>
      <c r="C63" s="3"/>
      <c r="D63" s="2"/>
      <c r="E63" s="35"/>
      <c r="F63" s="10"/>
      <c r="G63" s="5"/>
      <c r="H63" s="111"/>
      <c r="I63" s="127"/>
      <c r="J63" s="5" t="e">
        <f>COUNTIF(#REF!,I63)</f>
        <v>#REF!</v>
      </c>
      <c r="K63" s="127"/>
      <c r="L63" s="5" t="e">
        <f>COUNTIF(#REF!,K63)</f>
        <v>#REF!</v>
      </c>
      <c r="M63" s="127" t="s">
        <v>484</v>
      </c>
      <c r="N63" s="17" t="e">
        <f>COUNTIF(#REF!,M63)</f>
        <v>#REF!</v>
      </c>
      <c r="O63" s="39"/>
      <c r="P63" s="40"/>
      <c r="Q63" s="18"/>
      <c r="R63" s="22"/>
      <c r="S63" s="2"/>
      <c r="T63" s="36"/>
      <c r="U63" s="3"/>
      <c r="V63" s="18"/>
      <c r="W63" s="21"/>
      <c r="X63" s="3"/>
    </row>
    <row r="64" spans="1:24" ht="15" customHeight="1">
      <c r="A64" s="34"/>
      <c r="B64" s="3"/>
      <c r="C64" s="3"/>
      <c r="D64" s="2"/>
      <c r="E64" s="35"/>
      <c r="F64" s="10"/>
      <c r="G64" s="5"/>
      <c r="H64" s="111"/>
      <c r="I64" s="127"/>
      <c r="J64" s="5" t="e">
        <f>COUNTIF(#REF!,I64)</f>
        <v>#REF!</v>
      </c>
      <c r="K64" s="127"/>
      <c r="L64" s="5" t="e">
        <f>COUNTIF(#REF!,K64)</f>
        <v>#REF!</v>
      </c>
      <c r="M64" s="127" t="s">
        <v>485</v>
      </c>
      <c r="N64" s="17" t="e">
        <f>COUNTIF(#REF!,M64)</f>
        <v>#REF!</v>
      </c>
      <c r="O64" s="39"/>
      <c r="P64" s="40"/>
      <c r="Q64" s="18"/>
      <c r="R64" s="22"/>
      <c r="S64" s="2"/>
      <c r="T64" s="36"/>
      <c r="U64" s="3"/>
      <c r="V64" s="18"/>
      <c r="W64" s="21"/>
      <c r="X64" s="3"/>
    </row>
    <row r="65" spans="1:35" ht="15" customHeight="1">
      <c r="A65" s="34"/>
      <c r="B65" s="3"/>
      <c r="C65" s="3"/>
      <c r="D65" s="2"/>
      <c r="E65" s="35"/>
      <c r="F65" s="10"/>
      <c r="G65" s="5"/>
      <c r="H65" s="111"/>
      <c r="I65" s="127"/>
      <c r="J65" s="5" t="e">
        <f>COUNTIF(#REF!,I65)</f>
        <v>#REF!</v>
      </c>
      <c r="K65" s="127"/>
      <c r="L65" s="5" t="e">
        <f>COUNTIF(#REF!,K65)</f>
        <v>#REF!</v>
      </c>
      <c r="M65" s="127" t="s">
        <v>486</v>
      </c>
      <c r="N65" s="17" t="e">
        <f>COUNTIF(#REF!,M65)</f>
        <v>#REF!</v>
      </c>
      <c r="O65" s="39"/>
      <c r="P65" s="40"/>
      <c r="Q65" s="18"/>
      <c r="R65" s="22"/>
      <c r="S65" s="2"/>
      <c r="T65" s="36"/>
      <c r="U65" s="3"/>
      <c r="V65" s="18"/>
      <c r="W65" s="21"/>
      <c r="X65" s="3"/>
    </row>
    <row r="66" spans="1:35" ht="15" customHeight="1">
      <c r="A66" s="34"/>
      <c r="B66" s="3"/>
      <c r="C66" s="3"/>
      <c r="D66" s="2"/>
      <c r="E66" s="35"/>
      <c r="F66" s="10"/>
      <c r="G66" s="5"/>
      <c r="H66" s="111"/>
      <c r="I66" s="127"/>
      <c r="J66" s="5" t="e">
        <f>COUNTIF(#REF!,I66)</f>
        <v>#REF!</v>
      </c>
      <c r="K66" s="127"/>
      <c r="L66" s="5" t="e">
        <f>COUNTIF(#REF!,K66)</f>
        <v>#REF!</v>
      </c>
      <c r="M66" s="127" t="s">
        <v>434</v>
      </c>
      <c r="N66" s="17" t="e">
        <f>COUNTIF(#REF!,M66)</f>
        <v>#REF!</v>
      </c>
      <c r="O66" s="39"/>
      <c r="P66" s="40"/>
      <c r="Q66" s="18"/>
      <c r="R66" s="22"/>
      <c r="S66" s="2"/>
      <c r="T66" s="36"/>
      <c r="U66" s="3"/>
      <c r="V66" s="18"/>
      <c r="W66" s="21"/>
      <c r="X66" s="3"/>
    </row>
    <row r="67" spans="1:35" ht="15" customHeight="1">
      <c r="A67" s="34"/>
      <c r="B67" s="3"/>
      <c r="C67" s="3"/>
      <c r="D67" s="2"/>
      <c r="E67" s="35"/>
      <c r="F67" s="10"/>
      <c r="G67" s="5"/>
      <c r="H67" s="111"/>
      <c r="I67" s="127"/>
      <c r="J67" s="5" t="e">
        <f>COUNTIF(#REF!,I67)</f>
        <v>#REF!</v>
      </c>
      <c r="K67" s="127"/>
      <c r="L67" s="5" t="e">
        <f>COUNTIF(#REF!,K67)</f>
        <v>#REF!</v>
      </c>
      <c r="M67" s="127" t="s">
        <v>487</v>
      </c>
      <c r="N67" s="17" t="e">
        <f>COUNTIF(#REF!,M67)</f>
        <v>#REF!</v>
      </c>
      <c r="O67" s="39"/>
      <c r="P67" s="40"/>
      <c r="Q67" s="18"/>
      <c r="R67" s="22"/>
      <c r="S67" s="2"/>
      <c r="T67" s="36"/>
      <c r="U67" s="3"/>
      <c r="V67" s="18"/>
      <c r="W67" s="21"/>
      <c r="X67" s="3"/>
    </row>
    <row r="68" spans="1:35" ht="15" customHeight="1">
      <c r="A68" s="34"/>
      <c r="B68" s="3"/>
      <c r="C68" s="3"/>
      <c r="D68" s="2"/>
      <c r="E68" s="35"/>
      <c r="F68" s="10"/>
      <c r="G68" s="5"/>
      <c r="H68" s="111"/>
      <c r="I68" s="127"/>
      <c r="J68" s="5"/>
      <c r="K68" s="127"/>
      <c r="L68" s="5"/>
      <c r="M68" s="127"/>
      <c r="N68" s="17"/>
      <c r="O68" s="39"/>
      <c r="P68" s="40"/>
      <c r="Q68" s="18"/>
      <c r="R68" s="22"/>
      <c r="S68" s="2"/>
      <c r="T68" s="36"/>
      <c r="U68" s="3"/>
      <c r="V68" s="18"/>
      <c r="W68" s="21"/>
      <c r="X68" s="3"/>
    </row>
    <row r="69" spans="1:35" ht="15" customHeight="1">
      <c r="A69" s="34"/>
      <c r="B69" s="3"/>
      <c r="C69" s="3"/>
      <c r="D69" s="2"/>
      <c r="E69" s="35"/>
      <c r="F69" s="10"/>
      <c r="G69" s="5"/>
      <c r="H69" s="111"/>
      <c r="I69" s="127"/>
      <c r="J69" s="5"/>
      <c r="K69" s="127"/>
      <c r="L69" s="5"/>
      <c r="M69" s="127"/>
      <c r="N69" s="18"/>
      <c r="O69" s="39"/>
      <c r="P69" s="40"/>
      <c r="Q69" s="18"/>
      <c r="R69" s="22"/>
      <c r="S69" s="2"/>
      <c r="T69" s="36"/>
      <c r="U69" s="3"/>
      <c r="V69" s="18"/>
      <c r="W69" s="21"/>
      <c r="X69" s="3"/>
    </row>
    <row r="70" spans="1:35" s="15" customFormat="1" ht="15" customHeight="1">
      <c r="A70" s="11"/>
      <c r="B70" s="11" t="e">
        <f>SUM(B2:B40)</f>
        <v>#REF!</v>
      </c>
      <c r="C70" s="11" t="e">
        <f>SUM(C2:C40)</f>
        <v>#REF!</v>
      </c>
      <c r="D70" s="12" t="e">
        <f>SUM(D2:D40)</f>
        <v>#REF!</v>
      </c>
      <c r="E70" s="19"/>
      <c r="F70" s="11" t="e">
        <f>SUM(F2:F40)</f>
        <v>#REF!</v>
      </c>
      <c r="G70" s="11" t="e">
        <f>SUM(G2:G40)</f>
        <v>#REF!</v>
      </c>
      <c r="H70" s="12" t="e">
        <f>SUM(H2:H40)</f>
        <v>#REF!</v>
      </c>
      <c r="I70" s="19"/>
      <c r="J70" s="11" t="e">
        <f>SUM(J2:J69)</f>
        <v>#REF!</v>
      </c>
      <c r="K70" s="11">
        <f t="shared" ref="K70" si="0">SUM(K2:K40)</f>
        <v>0</v>
      </c>
      <c r="L70" s="11" t="e">
        <f>SUM(L2:L69)</f>
        <v>#REF!</v>
      </c>
      <c r="M70" s="19"/>
      <c r="N70" s="12" t="e">
        <f>SUM(N2:N69)</f>
        <v>#REF!</v>
      </c>
      <c r="O70" s="19"/>
      <c r="P70" s="11"/>
      <c r="Q70" s="20" t="e">
        <f>SUM(Q2:Q40)</f>
        <v>#REF!</v>
      </c>
      <c r="R70" s="16"/>
      <c r="S70" s="12" t="e">
        <f>SUM(S2:S40)</f>
        <v>#REF!</v>
      </c>
      <c r="T70" s="19"/>
      <c r="U70" s="11" t="e">
        <f>SUM(U2:U40)</f>
        <v>#REF!</v>
      </c>
      <c r="V70" s="20" t="e">
        <f>SUM(V2:V40)</f>
        <v>#REF!</v>
      </c>
      <c r="W70" s="16"/>
      <c r="X70" s="11" t="e">
        <f>SUM(X2:X40)</f>
        <v>#REF!</v>
      </c>
      <c r="Y70" s="13"/>
      <c r="Z70" s="13"/>
      <c r="AA70" s="13"/>
      <c r="AB70" s="14"/>
      <c r="AC70" s="14"/>
      <c r="AD70" s="14"/>
      <c r="AE70" s="14"/>
      <c r="AF70" s="14"/>
      <c r="AG70" s="14"/>
      <c r="AH70" s="14"/>
      <c r="AI70" s="14"/>
    </row>
    <row r="71" spans="1:35">
      <c r="B71" s="156"/>
      <c r="C71" s="156"/>
      <c r="D71" s="156"/>
      <c r="N71" s="156"/>
      <c r="S71" s="156"/>
    </row>
    <row r="76" spans="1:35" s="9" customFormat="1">
      <c r="A76" s="37"/>
      <c r="E76" s="99"/>
      <c r="K76" s="126"/>
      <c r="M76" s="37"/>
      <c r="O76" s="37"/>
      <c r="P76" s="37"/>
      <c r="R76" s="37"/>
      <c r="T76" s="37"/>
      <c r="W76" s="37"/>
      <c r="Y76" s="6"/>
      <c r="Z76" s="6"/>
      <c r="AA76" s="6"/>
      <c r="AB76" s="7"/>
      <c r="AC76" s="7"/>
      <c r="AD76" s="7"/>
      <c r="AE76" s="7"/>
      <c r="AF76" s="7"/>
      <c r="AG76" s="7"/>
      <c r="AH76" s="7"/>
      <c r="AI76" s="7"/>
    </row>
    <row r="77" spans="1:35" s="9" customFormat="1">
      <c r="A77" s="37"/>
      <c r="E77" s="99"/>
      <c r="K77" s="126"/>
      <c r="M77" s="37"/>
      <c r="O77" s="37"/>
      <c r="P77" s="37"/>
      <c r="R77" s="37"/>
      <c r="T77" s="37"/>
      <c r="W77" s="37"/>
      <c r="Y77" s="6"/>
      <c r="Z77" s="6"/>
      <c r="AA77" s="6"/>
      <c r="AB77" s="7"/>
      <c r="AC77" s="7"/>
      <c r="AD77" s="7"/>
      <c r="AE77" s="7"/>
      <c r="AF77" s="7"/>
      <c r="AG77" s="7"/>
      <c r="AH77" s="7"/>
      <c r="AI77" s="7"/>
    </row>
  </sheetData>
  <conditionalFormatting sqref="A2:X69">
    <cfRule type="cellIs" dxfId="21" priority="2" operator="equal">
      <formula>0</formula>
    </cfRule>
  </conditionalFormatting>
  <pageMargins left="0.23" right="0.21" top="0.28000000000000003" bottom="0.31" header="0.23" footer="0.21"/>
  <pageSetup paperSize="9" scale="6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M75"/>
  <sheetViews>
    <sheetView zoomScale="70" zoomScaleNormal="70" workbookViewId="0">
      <pane ySplit="1" topLeftCell="A60" activePane="bottomLeft" state="frozen"/>
      <selection pane="bottomLeft" activeCell="Q64" sqref="Q64"/>
    </sheetView>
  </sheetViews>
  <sheetFormatPr defaultRowHeight="18.75"/>
  <cols>
    <col min="1" max="1" width="5.28515625" style="133" customWidth="1"/>
    <col min="2" max="2" width="15.85546875" style="135" customWidth="1"/>
    <col min="3" max="3" width="4.28515625" style="148" customWidth="1"/>
    <col min="4" max="4" width="4.28515625" style="181" customWidth="1"/>
    <col min="5" max="5" width="4.28515625" style="148" customWidth="1"/>
    <col min="6" max="6" width="4.28515625" style="149" customWidth="1"/>
    <col min="7" max="7" width="4.28515625" style="178" customWidth="1"/>
    <col min="8" max="8" width="4.28515625" style="150" customWidth="1"/>
    <col min="9" max="9" width="4.28515625" style="179" customWidth="1"/>
    <col min="10" max="10" width="4.28515625" style="149" customWidth="1"/>
    <col min="11" max="11" width="4.28515625" style="178" customWidth="1"/>
    <col min="12" max="12" width="4.28515625" style="181" customWidth="1"/>
    <col min="13" max="13" width="10.28515625" style="153" bestFit="1" customWidth="1"/>
    <col min="14" max="16384" width="9.140625" style="165"/>
  </cols>
  <sheetData>
    <row r="1" spans="1:13" s="162" customFormat="1" ht="148.5" customHeight="1">
      <c r="A1" s="144" t="s">
        <v>22</v>
      </c>
      <c r="B1" s="219" t="s">
        <v>23</v>
      </c>
      <c r="C1" s="151" t="s">
        <v>24</v>
      </c>
      <c r="D1" s="147" t="s">
        <v>25</v>
      </c>
      <c r="E1" s="151" t="s">
        <v>26</v>
      </c>
      <c r="F1" s="147" t="s">
        <v>27</v>
      </c>
      <c r="G1" s="151" t="s">
        <v>28</v>
      </c>
      <c r="H1" s="152" t="s">
        <v>508</v>
      </c>
      <c r="I1" s="171" t="s">
        <v>509</v>
      </c>
      <c r="J1" s="147" t="s">
        <v>510</v>
      </c>
      <c r="K1" s="151" t="s">
        <v>511</v>
      </c>
      <c r="L1" s="147" t="s">
        <v>297</v>
      </c>
      <c r="M1" s="153"/>
    </row>
    <row r="2" spans="1:13" s="162" customFormat="1" ht="36" customHeight="1">
      <c r="A2" s="144"/>
      <c r="B2" s="219"/>
      <c r="C2" s="151"/>
      <c r="D2" s="147"/>
      <c r="E2" s="151"/>
      <c r="F2" s="288" t="s">
        <v>516</v>
      </c>
      <c r="G2" s="288" t="s">
        <v>516</v>
      </c>
      <c r="H2" s="152"/>
      <c r="I2" s="171"/>
      <c r="J2" s="147"/>
      <c r="K2" s="151"/>
      <c r="L2" s="147"/>
      <c r="M2" s="153"/>
    </row>
    <row r="3" spans="1:13" s="164" customFormat="1" ht="47.25" customHeight="1">
      <c r="A3" s="158"/>
      <c r="B3" s="170"/>
      <c r="C3" s="160"/>
      <c r="D3" s="159"/>
      <c r="E3" s="160"/>
      <c r="F3" s="289"/>
      <c r="G3" s="289"/>
      <c r="H3" s="161"/>
      <c r="I3" s="172"/>
      <c r="J3" s="159"/>
      <c r="K3" s="160"/>
      <c r="L3" s="159"/>
      <c r="M3" s="163"/>
    </row>
    <row r="4" spans="1:13" ht="26.25" customHeight="1">
      <c r="A4" s="80"/>
      <c r="B4" s="82" t="s">
        <v>43</v>
      </c>
      <c r="C4" s="143">
        <v>48</v>
      </c>
      <c r="D4" s="180">
        <v>36</v>
      </c>
      <c r="E4" s="143">
        <v>48</v>
      </c>
      <c r="F4" s="81">
        <v>36</v>
      </c>
      <c r="G4" s="173">
        <v>36</v>
      </c>
      <c r="H4" s="123">
        <v>48</v>
      </c>
      <c r="I4" s="174"/>
      <c r="J4" s="81">
        <v>24</v>
      </c>
      <c r="K4" s="173"/>
      <c r="L4" s="180">
        <v>12</v>
      </c>
    </row>
    <row r="5" spans="1:13" ht="84.95" customHeight="1">
      <c r="A5" s="145">
        <v>1</v>
      </c>
      <c r="B5" s="1" t="s">
        <v>0</v>
      </c>
      <c r="C5" s="223"/>
      <c r="D5" s="167"/>
      <c r="E5" s="223"/>
      <c r="F5" s="79" t="s">
        <v>141</v>
      </c>
      <c r="G5" s="177" t="s">
        <v>141</v>
      </c>
      <c r="H5" s="224" t="s">
        <v>354</v>
      </c>
      <c r="I5" s="225" t="s">
        <v>354</v>
      </c>
      <c r="J5" s="224" t="s">
        <v>354</v>
      </c>
      <c r="K5" s="225" t="s">
        <v>354</v>
      </c>
      <c r="L5" s="224" t="s">
        <v>305</v>
      </c>
    </row>
    <row r="6" spans="1:13" ht="84.95" customHeight="1">
      <c r="A6" s="145">
        <v>2</v>
      </c>
      <c r="B6" s="1" t="s">
        <v>17</v>
      </c>
      <c r="C6" s="223"/>
      <c r="D6" s="167"/>
      <c r="E6" s="223"/>
      <c r="F6" s="79" t="s">
        <v>141</v>
      </c>
      <c r="G6" s="177" t="s">
        <v>141</v>
      </c>
      <c r="H6" s="224"/>
      <c r="I6" s="225"/>
      <c r="J6" s="224" t="s">
        <v>354</v>
      </c>
      <c r="K6" s="225" t="s">
        <v>354</v>
      </c>
      <c r="L6" s="224" t="s">
        <v>305</v>
      </c>
    </row>
    <row r="7" spans="1:13" ht="84.95" customHeight="1">
      <c r="A7" s="145">
        <v>3</v>
      </c>
      <c r="B7" s="222" t="s">
        <v>1</v>
      </c>
      <c r="C7" s="223"/>
      <c r="D7" s="167"/>
      <c r="E7" s="223"/>
      <c r="F7" s="79"/>
      <c r="G7" s="177"/>
      <c r="H7" s="224"/>
      <c r="I7" s="225"/>
      <c r="J7" s="224"/>
      <c r="K7" s="225"/>
      <c r="L7" s="226"/>
    </row>
    <row r="8" spans="1:13" ht="84.95" customHeight="1">
      <c r="A8" s="145">
        <v>4</v>
      </c>
      <c r="B8" s="155" t="s">
        <v>391</v>
      </c>
      <c r="C8" s="227"/>
      <c r="D8" s="168"/>
      <c r="E8" s="227"/>
      <c r="F8" s="83"/>
      <c r="G8" s="175"/>
      <c r="H8" s="228" t="s">
        <v>359</v>
      </c>
      <c r="I8" s="229" t="s">
        <v>359</v>
      </c>
      <c r="J8" s="228"/>
      <c r="K8" s="229"/>
      <c r="L8" s="228" t="s">
        <v>392</v>
      </c>
      <c r="M8" s="154"/>
    </row>
    <row r="9" spans="1:13" ht="84.95" customHeight="1">
      <c r="A9" s="145">
        <v>5</v>
      </c>
      <c r="B9" s="1" t="s">
        <v>96</v>
      </c>
      <c r="C9" s="223"/>
      <c r="D9" s="167"/>
      <c r="E9" s="223"/>
      <c r="F9" s="79" t="s">
        <v>137</v>
      </c>
      <c r="G9" s="177" t="s">
        <v>137</v>
      </c>
      <c r="H9" s="224" t="s">
        <v>338</v>
      </c>
      <c r="I9" s="225" t="s">
        <v>338</v>
      </c>
      <c r="J9" s="224" t="s">
        <v>338</v>
      </c>
      <c r="K9" s="225" t="s">
        <v>338</v>
      </c>
      <c r="L9" s="224" t="s">
        <v>307</v>
      </c>
    </row>
    <row r="10" spans="1:13" ht="84.95" customHeight="1">
      <c r="A10" s="145">
        <v>6</v>
      </c>
      <c r="B10" s="155" t="s">
        <v>390</v>
      </c>
      <c r="C10" s="227"/>
      <c r="D10" s="168"/>
      <c r="E10" s="227"/>
      <c r="F10" s="83"/>
      <c r="G10" s="175"/>
      <c r="H10" s="228" t="s">
        <v>348</v>
      </c>
      <c r="I10" s="229" t="s">
        <v>348</v>
      </c>
      <c r="J10" s="228"/>
      <c r="K10" s="229"/>
      <c r="L10" s="228" t="s">
        <v>323</v>
      </c>
      <c r="M10" s="154"/>
    </row>
    <row r="11" spans="1:13" ht="84.95" customHeight="1">
      <c r="A11" s="145">
        <v>7</v>
      </c>
      <c r="B11" s="82" t="s">
        <v>138</v>
      </c>
      <c r="C11" s="227"/>
      <c r="D11" s="168"/>
      <c r="E11" s="227"/>
      <c r="F11" s="124" t="s">
        <v>135</v>
      </c>
      <c r="G11" s="176" t="s">
        <v>135</v>
      </c>
      <c r="H11" s="230"/>
      <c r="I11" s="231"/>
      <c r="J11" s="230" t="s">
        <v>339</v>
      </c>
      <c r="K11" s="231" t="s">
        <v>339</v>
      </c>
      <c r="L11" s="228" t="s">
        <v>308</v>
      </c>
    </row>
    <row r="12" spans="1:13" ht="84.95" customHeight="1">
      <c r="A12" s="145">
        <v>8</v>
      </c>
      <c r="B12" s="1" t="s">
        <v>5</v>
      </c>
      <c r="C12" s="223"/>
      <c r="D12" s="167"/>
      <c r="E12" s="223"/>
      <c r="F12" s="79" t="s">
        <v>141</v>
      </c>
      <c r="G12" s="177" t="s">
        <v>141</v>
      </c>
      <c r="H12" s="224" t="s">
        <v>342</v>
      </c>
      <c r="I12" s="225" t="s">
        <v>342</v>
      </c>
      <c r="J12" s="224" t="s">
        <v>342</v>
      </c>
      <c r="K12" s="225" t="s">
        <v>342</v>
      </c>
      <c r="L12" s="224" t="s">
        <v>309</v>
      </c>
    </row>
    <row r="13" spans="1:13" ht="84.95" customHeight="1">
      <c r="A13" s="145">
        <v>9</v>
      </c>
      <c r="B13" s="1" t="s">
        <v>35</v>
      </c>
      <c r="C13" s="223"/>
      <c r="D13" s="167"/>
      <c r="E13" s="223"/>
      <c r="F13" s="124" t="s">
        <v>137</v>
      </c>
      <c r="G13" s="176" t="s">
        <v>137</v>
      </c>
      <c r="H13" s="230" t="s">
        <v>338</v>
      </c>
      <c r="I13" s="231" t="s">
        <v>338</v>
      </c>
      <c r="J13" s="230"/>
      <c r="K13" s="231"/>
      <c r="L13" s="224" t="s">
        <v>310</v>
      </c>
    </row>
    <row r="14" spans="1:13" ht="84.95" customHeight="1">
      <c r="A14" s="145">
        <v>10</v>
      </c>
      <c r="B14" s="1" t="s">
        <v>14</v>
      </c>
      <c r="C14" s="223"/>
      <c r="D14" s="167"/>
      <c r="E14" s="223"/>
      <c r="F14" s="79" t="s">
        <v>135</v>
      </c>
      <c r="G14" s="177" t="s">
        <v>135</v>
      </c>
      <c r="H14" s="224" t="s">
        <v>339</v>
      </c>
      <c r="I14" s="225" t="s">
        <v>339</v>
      </c>
      <c r="J14" s="224" t="s">
        <v>339</v>
      </c>
      <c r="K14" s="225" t="s">
        <v>339</v>
      </c>
      <c r="L14" s="224" t="s">
        <v>312</v>
      </c>
    </row>
    <row r="15" spans="1:13" ht="84.95" customHeight="1">
      <c r="A15" s="145">
        <v>11</v>
      </c>
      <c r="B15" s="221" t="s">
        <v>15</v>
      </c>
      <c r="C15" s="223"/>
      <c r="D15" s="167"/>
      <c r="E15" s="223"/>
      <c r="F15" s="79"/>
      <c r="G15" s="177"/>
      <c r="H15" s="224"/>
      <c r="I15" s="225"/>
      <c r="J15" s="224"/>
      <c r="K15" s="225"/>
      <c r="L15" s="224"/>
    </row>
    <row r="16" spans="1:13" ht="84.95" customHeight="1">
      <c r="A16" s="145">
        <v>12</v>
      </c>
      <c r="B16" s="155" t="s">
        <v>388</v>
      </c>
      <c r="C16" s="227"/>
      <c r="D16" s="168"/>
      <c r="E16" s="227"/>
      <c r="F16" s="83"/>
      <c r="G16" s="175"/>
      <c r="H16" s="228" t="s">
        <v>338</v>
      </c>
      <c r="I16" s="229" t="s">
        <v>338</v>
      </c>
      <c r="J16" s="228"/>
      <c r="K16" s="229"/>
      <c r="L16" s="228" t="s">
        <v>309</v>
      </c>
      <c r="M16" s="154"/>
    </row>
    <row r="17" spans="1:12" ht="84.95" customHeight="1">
      <c r="A17" s="145">
        <v>13</v>
      </c>
      <c r="B17" s="1" t="s">
        <v>6</v>
      </c>
      <c r="C17" s="223"/>
      <c r="D17" s="167"/>
      <c r="E17" s="223"/>
      <c r="F17" s="79" t="s">
        <v>141</v>
      </c>
      <c r="G17" s="177" t="s">
        <v>141</v>
      </c>
      <c r="H17" s="224" t="s">
        <v>361</v>
      </c>
      <c r="I17" s="225" t="s">
        <v>361</v>
      </c>
      <c r="J17" s="224" t="s">
        <v>361</v>
      </c>
      <c r="K17" s="225" t="s">
        <v>361</v>
      </c>
      <c r="L17" s="224" t="s">
        <v>313</v>
      </c>
    </row>
    <row r="18" spans="1:12" ht="84.95" customHeight="1">
      <c r="A18" s="145">
        <v>18</v>
      </c>
      <c r="B18" s="155" t="s">
        <v>429</v>
      </c>
      <c r="C18" s="223"/>
      <c r="D18" s="167"/>
      <c r="E18" s="223"/>
      <c r="F18" s="79" t="s">
        <v>137</v>
      </c>
      <c r="G18" s="177"/>
      <c r="H18" s="224" t="s">
        <v>360</v>
      </c>
      <c r="I18" s="225" t="s">
        <v>360</v>
      </c>
      <c r="J18" s="224"/>
      <c r="K18" s="225"/>
      <c r="L18" s="224" t="s">
        <v>387</v>
      </c>
    </row>
    <row r="19" spans="1:12" ht="84.95" customHeight="1">
      <c r="A19" s="145">
        <v>19</v>
      </c>
      <c r="B19" s="1" t="s">
        <v>19</v>
      </c>
      <c r="C19" s="223"/>
      <c r="D19" s="167"/>
      <c r="E19" s="223"/>
      <c r="F19" s="79"/>
      <c r="G19" s="177"/>
      <c r="H19" s="224" t="s">
        <v>342</v>
      </c>
      <c r="I19" s="225" t="s">
        <v>342</v>
      </c>
      <c r="J19" s="224" t="s">
        <v>342</v>
      </c>
      <c r="K19" s="225" t="s">
        <v>342</v>
      </c>
      <c r="L19" s="224" t="s">
        <v>312</v>
      </c>
    </row>
    <row r="20" spans="1:12" ht="84.95" customHeight="1">
      <c r="A20" s="145">
        <v>20</v>
      </c>
      <c r="B20" s="1" t="s">
        <v>40</v>
      </c>
      <c r="C20" s="223"/>
      <c r="D20" s="167"/>
      <c r="E20" s="223"/>
      <c r="F20" s="124" t="s">
        <v>278</v>
      </c>
      <c r="G20" s="176" t="s">
        <v>278</v>
      </c>
      <c r="H20" s="230"/>
      <c r="I20" s="231"/>
      <c r="J20" s="230" t="s">
        <v>432</v>
      </c>
      <c r="K20" s="231" t="s">
        <v>432</v>
      </c>
      <c r="L20" s="224" t="s">
        <v>316</v>
      </c>
    </row>
    <row r="21" spans="1:12" ht="84.95" customHeight="1">
      <c r="A21" s="145">
        <v>21</v>
      </c>
      <c r="B21" s="1" t="s">
        <v>283</v>
      </c>
      <c r="C21" s="223"/>
      <c r="D21" s="167"/>
      <c r="E21" s="223"/>
      <c r="F21" s="79" t="s">
        <v>137</v>
      </c>
      <c r="G21" s="177" t="s">
        <v>137</v>
      </c>
      <c r="H21" s="224" t="s">
        <v>349</v>
      </c>
      <c r="I21" s="225" t="s">
        <v>349</v>
      </c>
      <c r="J21" s="224" t="s">
        <v>349</v>
      </c>
      <c r="K21" s="225" t="s">
        <v>349</v>
      </c>
      <c r="L21" s="224" t="s">
        <v>310</v>
      </c>
    </row>
    <row r="22" spans="1:12" ht="84.95" customHeight="1">
      <c r="A22" s="145">
        <v>22</v>
      </c>
      <c r="B22" s="155" t="s">
        <v>378</v>
      </c>
      <c r="C22" s="223"/>
      <c r="D22" s="167"/>
      <c r="E22" s="223"/>
      <c r="F22" s="79"/>
      <c r="G22" s="177"/>
      <c r="H22" s="224" t="s">
        <v>358</v>
      </c>
      <c r="I22" s="225" t="s">
        <v>358</v>
      </c>
      <c r="J22" s="224"/>
      <c r="K22" s="225"/>
      <c r="L22" s="224" t="s">
        <v>314</v>
      </c>
    </row>
    <row r="23" spans="1:12" ht="84.95" customHeight="1">
      <c r="A23" s="145">
        <v>23</v>
      </c>
      <c r="B23" s="155" t="s">
        <v>436</v>
      </c>
      <c r="C23" s="223"/>
      <c r="D23" s="167"/>
      <c r="E23" s="223"/>
      <c r="F23" s="79"/>
      <c r="G23" s="177"/>
      <c r="H23" s="224"/>
      <c r="I23" s="225"/>
      <c r="J23" s="224" t="s">
        <v>339</v>
      </c>
      <c r="K23" s="225" t="s">
        <v>339</v>
      </c>
      <c r="L23" s="224" t="s">
        <v>308</v>
      </c>
    </row>
    <row r="24" spans="1:12" ht="84.95" customHeight="1">
      <c r="A24" s="145">
        <v>24</v>
      </c>
      <c r="B24" s="1" t="s">
        <v>2</v>
      </c>
      <c r="C24" s="223"/>
      <c r="D24" s="167"/>
      <c r="E24" s="223"/>
      <c r="F24" s="79" t="s">
        <v>141</v>
      </c>
      <c r="G24" s="177" t="s">
        <v>141</v>
      </c>
      <c r="H24" s="224"/>
      <c r="I24" s="225"/>
      <c r="J24" s="224" t="s">
        <v>354</v>
      </c>
      <c r="K24" s="225" t="s">
        <v>354</v>
      </c>
      <c r="L24" s="224"/>
    </row>
    <row r="25" spans="1:12" ht="84.95" customHeight="1">
      <c r="A25" s="145">
        <v>25</v>
      </c>
      <c r="B25" s="155" t="s">
        <v>401</v>
      </c>
      <c r="C25" s="223"/>
      <c r="D25" s="167"/>
      <c r="E25" s="223"/>
      <c r="F25" s="83"/>
      <c r="G25" s="175"/>
      <c r="H25" s="228" t="s">
        <v>360</v>
      </c>
      <c r="I25" s="229" t="s">
        <v>360</v>
      </c>
      <c r="J25" s="228"/>
      <c r="K25" s="229"/>
      <c r="L25" s="224" t="s">
        <v>334</v>
      </c>
    </row>
    <row r="26" spans="1:12" ht="84.95" customHeight="1">
      <c r="A26" s="145">
        <v>26</v>
      </c>
      <c r="B26" s="155" t="s">
        <v>435</v>
      </c>
      <c r="C26" s="223"/>
      <c r="D26" s="167"/>
      <c r="E26" s="223"/>
      <c r="F26" s="79"/>
      <c r="G26" s="177"/>
      <c r="H26" s="224" t="s">
        <v>346</v>
      </c>
      <c r="I26" s="225" t="s">
        <v>346</v>
      </c>
      <c r="J26" s="224"/>
      <c r="K26" s="225"/>
      <c r="L26" s="224" t="s">
        <v>305</v>
      </c>
    </row>
    <row r="27" spans="1:12" ht="84.95" customHeight="1">
      <c r="A27" s="145">
        <v>27</v>
      </c>
      <c r="B27" s="1" t="s">
        <v>18</v>
      </c>
      <c r="C27" s="223"/>
      <c r="D27" s="167"/>
      <c r="E27" s="223"/>
      <c r="F27" s="79" t="s">
        <v>135</v>
      </c>
      <c r="G27" s="177" t="s">
        <v>135</v>
      </c>
      <c r="H27" s="224" t="s">
        <v>348</v>
      </c>
      <c r="I27" s="225" t="s">
        <v>348</v>
      </c>
      <c r="J27" s="224" t="s">
        <v>348</v>
      </c>
      <c r="K27" s="225" t="s">
        <v>348</v>
      </c>
      <c r="L27" s="224" t="s">
        <v>317</v>
      </c>
    </row>
    <row r="28" spans="1:12" ht="84.95" customHeight="1">
      <c r="A28" s="145">
        <v>28</v>
      </c>
      <c r="B28" s="155" t="s">
        <v>36</v>
      </c>
      <c r="C28" s="223"/>
      <c r="D28" s="167"/>
      <c r="E28" s="223"/>
      <c r="F28" s="79"/>
      <c r="G28" s="177"/>
      <c r="H28" s="224" t="s">
        <v>431</v>
      </c>
      <c r="I28" s="225" t="s">
        <v>431</v>
      </c>
      <c r="J28" s="224"/>
      <c r="K28" s="225"/>
      <c r="L28" s="224" t="s">
        <v>323</v>
      </c>
    </row>
    <row r="29" spans="1:12" ht="84.95" customHeight="1">
      <c r="A29" s="145">
        <v>29</v>
      </c>
      <c r="B29" s="155" t="s">
        <v>384</v>
      </c>
      <c r="C29" s="223"/>
      <c r="D29" s="167"/>
      <c r="E29" s="223"/>
      <c r="F29" s="79"/>
      <c r="G29" s="177"/>
      <c r="H29" s="224" t="s">
        <v>354</v>
      </c>
      <c r="I29" s="225" t="s">
        <v>354</v>
      </c>
      <c r="J29" s="224"/>
      <c r="K29" s="225"/>
      <c r="L29" s="224" t="s">
        <v>323</v>
      </c>
    </row>
    <row r="30" spans="1:12" ht="84.95" customHeight="1">
      <c r="A30" s="145">
        <v>30</v>
      </c>
      <c r="B30" s="1" t="s">
        <v>7</v>
      </c>
      <c r="C30" s="223"/>
      <c r="D30" s="167"/>
      <c r="E30" s="223"/>
      <c r="F30" s="79" t="s">
        <v>136</v>
      </c>
      <c r="G30" s="177" t="s">
        <v>136</v>
      </c>
      <c r="H30" s="224" t="s">
        <v>341</v>
      </c>
      <c r="I30" s="225" t="s">
        <v>341</v>
      </c>
      <c r="J30" s="224"/>
      <c r="K30" s="225"/>
      <c r="L30" s="224"/>
    </row>
    <row r="31" spans="1:12" ht="84.95" customHeight="1">
      <c r="A31" s="145">
        <v>31</v>
      </c>
      <c r="B31" s="155" t="s">
        <v>428</v>
      </c>
      <c r="C31" s="223"/>
      <c r="D31" s="167"/>
      <c r="E31" s="223"/>
      <c r="F31" s="79"/>
      <c r="G31" s="177"/>
      <c r="H31" s="224" t="s">
        <v>360</v>
      </c>
      <c r="I31" s="225" t="s">
        <v>360</v>
      </c>
      <c r="J31" s="224"/>
      <c r="K31" s="225"/>
      <c r="L31" s="224" t="s">
        <v>325</v>
      </c>
    </row>
    <row r="32" spans="1:12" ht="84.95" customHeight="1">
      <c r="A32" s="145">
        <v>32</v>
      </c>
      <c r="B32" s="1" t="s">
        <v>284</v>
      </c>
      <c r="C32" s="223"/>
      <c r="D32" s="167"/>
      <c r="E32" s="223"/>
      <c r="F32" s="79" t="s">
        <v>137</v>
      </c>
      <c r="G32" s="177" t="s">
        <v>137</v>
      </c>
      <c r="H32" s="224" t="s">
        <v>338</v>
      </c>
      <c r="I32" s="225" t="s">
        <v>338</v>
      </c>
      <c r="J32" s="224" t="s">
        <v>338</v>
      </c>
      <c r="K32" s="225" t="s">
        <v>338</v>
      </c>
      <c r="L32" s="224" t="s">
        <v>325</v>
      </c>
    </row>
    <row r="33" spans="1:13" ht="84.95" customHeight="1">
      <c r="A33" s="145">
        <v>33</v>
      </c>
      <c r="B33" s="222" t="s">
        <v>389</v>
      </c>
      <c r="C33" s="227"/>
      <c r="D33" s="168"/>
      <c r="E33" s="227"/>
      <c r="F33" s="83"/>
      <c r="G33" s="175"/>
      <c r="H33" s="228"/>
      <c r="I33" s="229"/>
      <c r="J33" s="228"/>
      <c r="K33" s="229"/>
      <c r="L33" s="228"/>
      <c r="M33" s="154"/>
    </row>
    <row r="34" spans="1:13" ht="84.95" customHeight="1">
      <c r="A34" s="145">
        <v>34</v>
      </c>
      <c r="B34" s="155" t="s">
        <v>402</v>
      </c>
      <c r="C34" s="223"/>
      <c r="D34" s="167"/>
      <c r="E34" s="223"/>
      <c r="F34" s="83"/>
      <c r="G34" s="175"/>
      <c r="H34" s="228" t="s">
        <v>346</v>
      </c>
      <c r="I34" s="229" t="s">
        <v>346</v>
      </c>
      <c r="J34" s="228"/>
      <c r="K34" s="229"/>
      <c r="L34" s="224" t="s">
        <v>312</v>
      </c>
    </row>
    <row r="35" spans="1:13" ht="84.95" customHeight="1">
      <c r="A35" s="145">
        <v>35</v>
      </c>
      <c r="B35" s="1" t="s">
        <v>4</v>
      </c>
      <c r="C35" s="223"/>
      <c r="D35" s="167"/>
      <c r="E35" s="223"/>
      <c r="F35" s="79" t="s">
        <v>135</v>
      </c>
      <c r="G35" s="177" t="s">
        <v>135</v>
      </c>
      <c r="H35" s="224" t="s">
        <v>348</v>
      </c>
      <c r="I35" s="225" t="s">
        <v>348</v>
      </c>
      <c r="J35" s="224" t="s">
        <v>348</v>
      </c>
      <c r="K35" s="225" t="s">
        <v>348</v>
      </c>
      <c r="L35" s="224" t="s">
        <v>315</v>
      </c>
    </row>
    <row r="36" spans="1:13" ht="84.95" customHeight="1">
      <c r="A36" s="145">
        <v>36</v>
      </c>
      <c r="B36" s="155" t="s">
        <v>437</v>
      </c>
      <c r="C36" s="223"/>
      <c r="D36" s="167"/>
      <c r="E36" s="223"/>
      <c r="F36" s="79"/>
      <c r="G36" s="177"/>
      <c r="H36" s="224"/>
      <c r="I36" s="225"/>
      <c r="J36" s="224"/>
      <c r="K36" s="225"/>
      <c r="L36" s="224" t="s">
        <v>305</v>
      </c>
    </row>
    <row r="37" spans="1:13" ht="84.95" customHeight="1">
      <c r="A37" s="145">
        <v>37</v>
      </c>
      <c r="B37" s="1" t="s">
        <v>372</v>
      </c>
      <c r="C37" s="223"/>
      <c r="D37" s="167"/>
      <c r="E37" s="223"/>
      <c r="F37" s="79" t="s">
        <v>141</v>
      </c>
      <c r="G37" s="177" t="s">
        <v>141</v>
      </c>
      <c r="H37" s="224" t="s">
        <v>361</v>
      </c>
      <c r="I37" s="225" t="s">
        <v>361</v>
      </c>
      <c r="J37" s="224" t="s">
        <v>361</v>
      </c>
      <c r="K37" s="225" t="s">
        <v>361</v>
      </c>
      <c r="L37" s="224" t="s">
        <v>321</v>
      </c>
    </row>
    <row r="38" spans="1:13" ht="84.95" customHeight="1">
      <c r="A38" s="145">
        <v>38</v>
      </c>
      <c r="B38" s="155" t="s">
        <v>400</v>
      </c>
      <c r="C38" s="223"/>
      <c r="D38" s="167"/>
      <c r="E38" s="223"/>
      <c r="F38" s="83"/>
      <c r="G38" s="175"/>
      <c r="H38" s="228" t="s">
        <v>348</v>
      </c>
      <c r="I38" s="229" t="s">
        <v>348</v>
      </c>
      <c r="J38" s="228"/>
      <c r="K38" s="229"/>
      <c r="L38" s="224" t="s">
        <v>313</v>
      </c>
    </row>
    <row r="39" spans="1:13" ht="84.95" customHeight="1">
      <c r="A39" s="145">
        <v>39</v>
      </c>
      <c r="B39" s="155" t="s">
        <v>396</v>
      </c>
      <c r="C39" s="223"/>
      <c r="D39" s="167"/>
      <c r="E39" s="223"/>
      <c r="F39" s="83"/>
      <c r="G39" s="175"/>
      <c r="H39" s="228"/>
      <c r="I39" s="229"/>
      <c r="J39" s="228"/>
      <c r="K39" s="229"/>
      <c r="L39" s="224" t="s">
        <v>311</v>
      </c>
    </row>
    <row r="40" spans="1:13" ht="84.95" customHeight="1">
      <c r="A40" s="145">
        <v>43</v>
      </c>
      <c r="B40" s="155" t="s">
        <v>397</v>
      </c>
      <c r="C40" s="223"/>
      <c r="D40" s="167"/>
      <c r="E40" s="223"/>
      <c r="F40" s="83"/>
      <c r="G40" s="175"/>
      <c r="H40" s="228" t="s">
        <v>354</v>
      </c>
      <c r="I40" s="229" t="s">
        <v>354</v>
      </c>
      <c r="J40" s="228"/>
      <c r="K40" s="229"/>
      <c r="L40" s="224" t="s">
        <v>305</v>
      </c>
    </row>
    <row r="41" spans="1:13" ht="84.95" customHeight="1">
      <c r="A41" s="145">
        <v>44</v>
      </c>
      <c r="B41" s="1" t="s">
        <v>296</v>
      </c>
      <c r="C41" s="223"/>
      <c r="D41" s="167"/>
      <c r="E41" s="223"/>
      <c r="F41" s="79" t="s">
        <v>141</v>
      </c>
      <c r="G41" s="177" t="s">
        <v>141</v>
      </c>
      <c r="H41" s="224" t="s">
        <v>354</v>
      </c>
      <c r="I41" s="225" t="s">
        <v>354</v>
      </c>
      <c r="J41" s="224" t="s">
        <v>354</v>
      </c>
      <c r="K41" s="225" t="s">
        <v>354</v>
      </c>
      <c r="L41" s="224" t="s">
        <v>309</v>
      </c>
    </row>
    <row r="42" spans="1:13" ht="84.95" customHeight="1">
      <c r="A42" s="145">
        <v>45</v>
      </c>
      <c r="B42" s="1" t="s">
        <v>9</v>
      </c>
      <c r="C42" s="223"/>
      <c r="D42" s="167"/>
      <c r="E42" s="223"/>
      <c r="F42" s="79" t="s">
        <v>137</v>
      </c>
      <c r="G42" s="177" t="s">
        <v>137</v>
      </c>
      <c r="H42" s="224" t="s">
        <v>352</v>
      </c>
      <c r="I42" s="225" t="s">
        <v>352</v>
      </c>
      <c r="J42" s="224" t="s">
        <v>352</v>
      </c>
      <c r="K42" s="225" t="s">
        <v>352</v>
      </c>
      <c r="L42" s="224" t="s">
        <v>320</v>
      </c>
    </row>
    <row r="43" spans="1:13" ht="84.95" customHeight="1">
      <c r="A43" s="145">
        <v>46</v>
      </c>
      <c r="B43" s="1" t="s">
        <v>285</v>
      </c>
      <c r="C43" s="223"/>
      <c r="D43" s="167"/>
      <c r="E43" s="223"/>
      <c r="F43" s="79" t="s">
        <v>141</v>
      </c>
      <c r="G43" s="177" t="s">
        <v>141</v>
      </c>
      <c r="H43" s="224" t="s">
        <v>354</v>
      </c>
      <c r="I43" s="225" t="s">
        <v>354</v>
      </c>
      <c r="J43" s="224" t="s">
        <v>354</v>
      </c>
      <c r="K43" s="225" t="s">
        <v>354</v>
      </c>
      <c r="L43" s="224" t="s">
        <v>305</v>
      </c>
    </row>
    <row r="44" spans="1:13" ht="84.95" customHeight="1">
      <c r="A44" s="145">
        <v>47</v>
      </c>
      <c r="B44" s="155" t="s">
        <v>394</v>
      </c>
      <c r="C44" s="223"/>
      <c r="D44" s="167"/>
      <c r="E44" s="223"/>
      <c r="F44" s="83"/>
      <c r="G44" s="175"/>
      <c r="H44" s="228" t="s">
        <v>358</v>
      </c>
      <c r="I44" s="229" t="s">
        <v>358</v>
      </c>
      <c r="J44" s="228"/>
      <c r="K44" s="229"/>
      <c r="L44" s="224" t="s">
        <v>314</v>
      </c>
    </row>
    <row r="45" spans="1:13" ht="84.95" customHeight="1">
      <c r="A45" s="145">
        <v>48</v>
      </c>
      <c r="B45" s="1" t="s">
        <v>16</v>
      </c>
      <c r="C45" s="223"/>
      <c r="D45" s="167"/>
      <c r="E45" s="223"/>
      <c r="F45" s="79" t="s">
        <v>136</v>
      </c>
      <c r="G45" s="177" t="s">
        <v>136</v>
      </c>
      <c r="H45" s="224" t="s">
        <v>346</v>
      </c>
      <c r="I45" s="225" t="s">
        <v>346</v>
      </c>
      <c r="J45" s="224" t="s">
        <v>346</v>
      </c>
      <c r="K45" s="225" t="s">
        <v>346</v>
      </c>
      <c r="L45" s="224" t="s">
        <v>321</v>
      </c>
    </row>
    <row r="46" spans="1:13" ht="84.95" customHeight="1">
      <c r="A46" s="145">
        <v>49</v>
      </c>
      <c r="B46" s="1" t="s">
        <v>10</v>
      </c>
      <c r="C46" s="223"/>
      <c r="D46" s="167"/>
      <c r="E46" s="223"/>
      <c r="F46" s="79"/>
      <c r="G46" s="177"/>
      <c r="H46" s="224" t="s">
        <v>349</v>
      </c>
      <c r="I46" s="225" t="s">
        <v>349</v>
      </c>
      <c r="J46" s="224" t="s">
        <v>349</v>
      </c>
      <c r="K46" s="225" t="s">
        <v>349</v>
      </c>
      <c r="L46" s="224" t="s">
        <v>320</v>
      </c>
    </row>
    <row r="47" spans="1:13" ht="84.95" customHeight="1">
      <c r="A47" s="145">
        <v>50</v>
      </c>
      <c r="B47" s="1" t="s">
        <v>45</v>
      </c>
      <c r="C47" s="223"/>
      <c r="D47" s="167"/>
      <c r="E47" s="223"/>
      <c r="F47" s="79" t="s">
        <v>135</v>
      </c>
      <c r="G47" s="177" t="s">
        <v>135</v>
      </c>
      <c r="H47" s="224" t="s">
        <v>339</v>
      </c>
      <c r="I47" s="225" t="s">
        <v>339</v>
      </c>
      <c r="J47" s="224"/>
      <c r="K47" s="225"/>
      <c r="L47" s="224" t="s">
        <v>305</v>
      </c>
    </row>
    <row r="48" spans="1:13" ht="84.95" customHeight="1">
      <c r="A48" s="145">
        <v>51</v>
      </c>
      <c r="B48" s="155" t="s">
        <v>395</v>
      </c>
      <c r="C48" s="223"/>
      <c r="D48" s="167"/>
      <c r="E48" s="223"/>
      <c r="F48" s="83"/>
      <c r="G48" s="175"/>
      <c r="H48" s="228" t="s">
        <v>430</v>
      </c>
      <c r="I48" s="229" t="s">
        <v>430</v>
      </c>
      <c r="J48" s="228"/>
      <c r="K48" s="229"/>
      <c r="L48" s="224" t="s">
        <v>335</v>
      </c>
    </row>
    <row r="49" spans="1:13" ht="84.95" customHeight="1">
      <c r="A49" s="145">
        <v>56</v>
      </c>
      <c r="B49" s="155" t="s">
        <v>398</v>
      </c>
      <c r="C49" s="227"/>
      <c r="D49" s="168"/>
      <c r="E49" s="227"/>
      <c r="F49" s="83"/>
      <c r="G49" s="175"/>
      <c r="H49" s="228" t="s">
        <v>340</v>
      </c>
      <c r="I49" s="229" t="s">
        <v>340</v>
      </c>
      <c r="J49" s="228"/>
      <c r="K49" s="229"/>
      <c r="L49" s="228"/>
      <c r="M49" s="154"/>
    </row>
    <row r="50" spans="1:13" ht="84.95" customHeight="1">
      <c r="A50" s="145">
        <v>57</v>
      </c>
      <c r="B50" s="155" t="s">
        <v>385</v>
      </c>
      <c r="C50" s="223"/>
      <c r="D50" s="167"/>
      <c r="E50" s="223"/>
      <c r="F50" s="79"/>
      <c r="G50" s="177"/>
      <c r="H50" s="224" t="s">
        <v>339</v>
      </c>
      <c r="I50" s="225" t="s">
        <v>339</v>
      </c>
      <c r="J50" s="224"/>
      <c r="K50" s="225"/>
      <c r="L50" s="224" t="s">
        <v>305</v>
      </c>
    </row>
    <row r="51" spans="1:13" ht="84.95" customHeight="1">
      <c r="A51" s="145">
        <v>58</v>
      </c>
      <c r="B51" s="1" t="s">
        <v>11</v>
      </c>
      <c r="C51" s="223"/>
      <c r="D51" s="167"/>
      <c r="E51" s="223"/>
      <c r="F51" s="79"/>
      <c r="G51" s="177"/>
      <c r="H51" s="224" t="s">
        <v>363</v>
      </c>
      <c r="I51" s="225" t="s">
        <v>363</v>
      </c>
      <c r="J51" s="224" t="s">
        <v>363</v>
      </c>
      <c r="K51" s="225" t="s">
        <v>363</v>
      </c>
      <c r="L51" s="224"/>
    </row>
    <row r="52" spans="1:13" s="166" customFormat="1" ht="84.95" customHeight="1">
      <c r="A52" s="145">
        <v>59</v>
      </c>
      <c r="B52" s="1" t="s">
        <v>37</v>
      </c>
      <c r="C52" s="223"/>
      <c r="D52" s="167"/>
      <c r="E52" s="223"/>
      <c r="F52" s="79" t="s">
        <v>135</v>
      </c>
      <c r="G52" s="177" t="s">
        <v>135</v>
      </c>
      <c r="H52" s="224"/>
      <c r="I52" s="225"/>
      <c r="J52" s="224" t="s">
        <v>348</v>
      </c>
      <c r="K52" s="225" t="s">
        <v>348</v>
      </c>
      <c r="L52" s="224" t="s">
        <v>305</v>
      </c>
      <c r="M52" s="153"/>
    </row>
    <row r="53" spans="1:13" s="166" customFormat="1" ht="84.95" customHeight="1">
      <c r="A53" s="145">
        <v>60</v>
      </c>
      <c r="B53" s="155" t="s">
        <v>393</v>
      </c>
      <c r="C53" s="227"/>
      <c r="D53" s="168"/>
      <c r="E53" s="227"/>
      <c r="F53" s="83"/>
      <c r="G53" s="175"/>
      <c r="H53" s="228" t="s">
        <v>345</v>
      </c>
      <c r="I53" s="229" t="s">
        <v>345</v>
      </c>
      <c r="J53" s="228"/>
      <c r="K53" s="229"/>
      <c r="L53" s="228" t="s">
        <v>310</v>
      </c>
      <c r="M53" s="154"/>
    </row>
    <row r="54" spans="1:13" s="166" customFormat="1" ht="84.95" customHeight="1">
      <c r="A54" s="145">
        <v>63</v>
      </c>
      <c r="B54" s="155" t="s">
        <v>373</v>
      </c>
      <c r="C54" s="223"/>
      <c r="D54" s="167"/>
      <c r="E54" s="223"/>
      <c r="F54" s="79"/>
      <c r="G54" s="177"/>
      <c r="H54" s="224" t="s">
        <v>360</v>
      </c>
      <c r="I54" s="225" t="s">
        <v>360</v>
      </c>
      <c r="J54" s="224"/>
      <c r="K54" s="225"/>
      <c r="L54" s="224" t="s">
        <v>316</v>
      </c>
      <c r="M54" s="153"/>
    </row>
    <row r="55" spans="1:13" s="166" customFormat="1" ht="84.95" customHeight="1">
      <c r="A55" s="145">
        <v>64</v>
      </c>
      <c r="B55" s="155" t="s">
        <v>379</v>
      </c>
      <c r="C55" s="223"/>
      <c r="D55" s="167"/>
      <c r="E55" s="223"/>
      <c r="F55" s="79"/>
      <c r="G55" s="177"/>
      <c r="H55" s="224" t="s">
        <v>352</v>
      </c>
      <c r="I55" s="225" t="s">
        <v>352</v>
      </c>
      <c r="J55" s="224"/>
      <c r="K55" s="225"/>
      <c r="L55" s="224" t="s">
        <v>380</v>
      </c>
      <c r="M55" s="153"/>
    </row>
    <row r="56" spans="1:13" s="166" customFormat="1" ht="84.95" customHeight="1">
      <c r="A56" s="145">
        <v>65</v>
      </c>
      <c r="B56" s="1" t="s">
        <v>13</v>
      </c>
      <c r="C56" s="223"/>
      <c r="D56" s="167"/>
      <c r="E56" s="223"/>
      <c r="F56" s="79" t="s">
        <v>141</v>
      </c>
      <c r="G56" s="177" t="s">
        <v>141</v>
      </c>
      <c r="H56" s="224" t="s">
        <v>354</v>
      </c>
      <c r="I56" s="225" t="s">
        <v>354</v>
      </c>
      <c r="J56" s="224" t="s">
        <v>354</v>
      </c>
      <c r="K56" s="225" t="s">
        <v>354</v>
      </c>
      <c r="L56" s="224" t="s">
        <v>305</v>
      </c>
      <c r="M56" s="153"/>
    </row>
    <row r="57" spans="1:13" s="166" customFormat="1" ht="84.95" customHeight="1">
      <c r="A57" s="145">
        <v>66</v>
      </c>
      <c r="B57" s="1" t="s">
        <v>134</v>
      </c>
      <c r="C57" s="223"/>
      <c r="D57" s="167"/>
      <c r="E57" s="223"/>
      <c r="F57" s="124" t="s">
        <v>141</v>
      </c>
      <c r="G57" s="176" t="s">
        <v>141</v>
      </c>
      <c r="H57" s="230" t="s">
        <v>342</v>
      </c>
      <c r="I57" s="231" t="s">
        <v>342</v>
      </c>
      <c r="J57" s="230" t="s">
        <v>342</v>
      </c>
      <c r="K57" s="231" t="s">
        <v>342</v>
      </c>
      <c r="L57" s="224" t="s">
        <v>309</v>
      </c>
      <c r="M57" s="153"/>
    </row>
    <row r="58" spans="1:13" s="166" customFormat="1" ht="84.95" customHeight="1">
      <c r="A58" s="145">
        <v>67</v>
      </c>
      <c r="B58" s="155" t="s">
        <v>386</v>
      </c>
      <c r="C58" s="223"/>
      <c r="D58" s="167"/>
      <c r="E58" s="223"/>
      <c r="F58" s="79"/>
      <c r="G58" s="177"/>
      <c r="H58" s="224" t="s">
        <v>340</v>
      </c>
      <c r="I58" s="225" t="s">
        <v>340</v>
      </c>
      <c r="J58" s="224"/>
      <c r="K58" s="225"/>
      <c r="L58" s="224" t="s">
        <v>312</v>
      </c>
      <c r="M58" s="153"/>
    </row>
    <row r="59" spans="1:13" ht="84.95" customHeight="1">
      <c r="A59" s="145">
        <v>71</v>
      </c>
      <c r="B59" s="1" t="s">
        <v>515</v>
      </c>
      <c r="C59" s="223"/>
      <c r="D59" s="167"/>
      <c r="E59" s="223"/>
      <c r="F59" s="79"/>
      <c r="G59" s="79"/>
      <c r="H59" s="224" t="s">
        <v>347</v>
      </c>
      <c r="I59" s="224" t="s">
        <v>347</v>
      </c>
      <c r="J59" s="224"/>
      <c r="K59" s="224"/>
      <c r="L59" s="224" t="s">
        <v>313</v>
      </c>
    </row>
    <row r="60" spans="1:13" ht="84.95" customHeight="1">
      <c r="A60" s="145">
        <v>72</v>
      </c>
      <c r="B60" s="155" t="s">
        <v>517</v>
      </c>
      <c r="C60" s="223"/>
      <c r="D60" s="167"/>
      <c r="E60" s="223"/>
      <c r="F60" s="79" t="s">
        <v>141</v>
      </c>
      <c r="G60" s="79" t="s">
        <v>141</v>
      </c>
      <c r="H60" s="224" t="s">
        <v>342</v>
      </c>
      <c r="I60" s="224" t="s">
        <v>342</v>
      </c>
      <c r="J60" s="224"/>
      <c r="K60" s="224"/>
      <c r="L60" s="224" t="s">
        <v>475</v>
      </c>
    </row>
    <row r="61" spans="1:13" ht="84.95" customHeight="1">
      <c r="A61" s="145">
        <v>88</v>
      </c>
      <c r="B61" s="1" t="s">
        <v>525</v>
      </c>
      <c r="C61" s="223"/>
      <c r="D61" s="167"/>
      <c r="E61" s="223"/>
      <c r="F61" s="79"/>
      <c r="G61" s="79"/>
      <c r="H61" s="224" t="s">
        <v>356</v>
      </c>
      <c r="I61" s="224" t="s">
        <v>356</v>
      </c>
      <c r="J61" s="224" t="s">
        <v>356</v>
      </c>
      <c r="K61" s="224" t="s">
        <v>356</v>
      </c>
      <c r="L61" s="224" t="s">
        <v>305</v>
      </c>
    </row>
    <row r="62" spans="1:13" ht="84.95" customHeight="1">
      <c r="A62" s="145">
        <v>89</v>
      </c>
      <c r="B62" s="1" t="s">
        <v>527</v>
      </c>
      <c r="C62" s="223">
        <v>58</v>
      </c>
      <c r="D62" s="167"/>
      <c r="E62" s="223">
        <v>58</v>
      </c>
      <c r="F62" s="79"/>
      <c r="G62" s="79"/>
      <c r="H62" s="224" t="s">
        <v>350</v>
      </c>
      <c r="I62" s="224" t="s">
        <v>350</v>
      </c>
      <c r="J62" s="224" t="s">
        <v>350</v>
      </c>
      <c r="K62" s="224" t="s">
        <v>350</v>
      </c>
      <c r="L62" s="224" t="s">
        <v>314</v>
      </c>
    </row>
    <row r="63" spans="1:13" s="153" customFormat="1" ht="84.95" customHeight="1">
      <c r="A63" s="145">
        <v>115</v>
      </c>
      <c r="B63" s="82" t="s">
        <v>528</v>
      </c>
      <c r="C63" s="223">
        <v>58</v>
      </c>
      <c r="D63" s="167"/>
      <c r="E63" s="223">
        <v>58</v>
      </c>
      <c r="F63" s="79" t="s">
        <v>279</v>
      </c>
      <c r="G63" s="79" t="s">
        <v>279</v>
      </c>
      <c r="H63" s="224" t="s">
        <v>363</v>
      </c>
      <c r="I63" s="224" t="s">
        <v>363</v>
      </c>
      <c r="J63" s="224" t="s">
        <v>363</v>
      </c>
      <c r="K63" s="224" t="s">
        <v>363</v>
      </c>
      <c r="L63" s="224" t="s">
        <v>325</v>
      </c>
    </row>
    <row r="64" spans="1:13" s="153" customFormat="1" ht="84.95" customHeight="1">
      <c r="A64" s="145">
        <v>128</v>
      </c>
      <c r="B64" s="82" t="s">
        <v>529</v>
      </c>
      <c r="C64" s="223">
        <v>56</v>
      </c>
      <c r="D64" s="167">
        <v>56</v>
      </c>
      <c r="E64" s="223">
        <v>56</v>
      </c>
      <c r="F64" s="79" t="s">
        <v>135</v>
      </c>
      <c r="G64" s="79" t="s">
        <v>135</v>
      </c>
      <c r="H64" s="224" t="s">
        <v>339</v>
      </c>
      <c r="I64" s="224" t="s">
        <v>339</v>
      </c>
      <c r="J64" s="224" t="s">
        <v>339</v>
      </c>
      <c r="K64" s="224" t="s">
        <v>339</v>
      </c>
      <c r="L64" s="224" t="s">
        <v>313</v>
      </c>
    </row>
    <row r="65" spans="1:12" s="153" customFormat="1" ht="84.95" customHeight="1">
      <c r="A65" s="145">
        <v>177</v>
      </c>
      <c r="B65" s="82" t="s">
        <v>530</v>
      </c>
      <c r="C65" s="223">
        <v>58</v>
      </c>
      <c r="D65" s="167"/>
      <c r="E65" s="223">
        <v>57</v>
      </c>
      <c r="F65" s="79" t="s">
        <v>139</v>
      </c>
      <c r="G65" s="79" t="s">
        <v>139</v>
      </c>
      <c r="H65" s="224" t="s">
        <v>358</v>
      </c>
      <c r="I65" s="224" t="s">
        <v>358</v>
      </c>
      <c r="J65" s="224" t="s">
        <v>358</v>
      </c>
      <c r="K65" s="224" t="s">
        <v>358</v>
      </c>
      <c r="L65" s="224" t="s">
        <v>310</v>
      </c>
    </row>
    <row r="66" spans="1:12" s="153" customFormat="1" ht="21" customHeight="1">
      <c r="A66" s="133"/>
      <c r="B66" s="134"/>
      <c r="C66" s="232"/>
      <c r="D66" s="169"/>
      <c r="E66" s="232"/>
      <c r="F66" s="220"/>
      <c r="G66" s="220"/>
      <c r="H66" s="233"/>
      <c r="I66" s="233"/>
      <c r="J66" s="233"/>
      <c r="K66" s="233"/>
      <c r="L66" s="233"/>
    </row>
    <row r="67" spans="1:12" s="153" customFormat="1" ht="21" customHeight="1">
      <c r="A67" s="133"/>
      <c r="B67" s="134"/>
      <c r="C67" s="232"/>
      <c r="D67" s="169"/>
      <c r="E67" s="232"/>
      <c r="F67" s="220"/>
      <c r="G67" s="220"/>
      <c r="H67" s="233"/>
      <c r="I67" s="233"/>
      <c r="J67" s="233"/>
      <c r="K67" s="233"/>
      <c r="L67" s="233"/>
    </row>
    <row r="68" spans="1:12" s="153" customFormat="1" ht="21" customHeight="1">
      <c r="A68" s="133"/>
      <c r="B68" s="134"/>
    </row>
    <row r="69" spans="1:12" s="153" customFormat="1" ht="21" customHeight="1">
      <c r="A69" s="133"/>
      <c r="B69" s="134"/>
      <c r="C69" s="232"/>
      <c r="D69" s="169"/>
      <c r="E69" s="232"/>
      <c r="F69" s="220"/>
      <c r="G69" s="220"/>
      <c r="H69" s="233"/>
      <c r="I69" s="233"/>
      <c r="J69" s="233"/>
      <c r="K69" s="233"/>
      <c r="L69" s="233"/>
    </row>
    <row r="70" spans="1:12" s="153" customFormat="1" ht="21" customHeight="1">
      <c r="A70" s="133"/>
      <c r="B70" s="134"/>
      <c r="C70" s="232"/>
      <c r="D70" s="169"/>
      <c r="E70" s="232"/>
      <c r="F70" s="220"/>
      <c r="G70" s="220"/>
      <c r="H70" s="233"/>
      <c r="I70" s="233"/>
      <c r="J70" s="233"/>
      <c r="K70" s="233"/>
      <c r="L70" s="233"/>
    </row>
    <row r="71" spans="1:12" s="153" customFormat="1" ht="21" customHeight="1">
      <c r="A71" s="133"/>
      <c r="B71" s="134"/>
      <c r="C71" s="232"/>
      <c r="D71" s="169"/>
      <c r="E71" s="232"/>
      <c r="F71" s="220"/>
      <c r="G71" s="220"/>
      <c r="H71" s="233"/>
      <c r="I71" s="233"/>
      <c r="J71" s="233"/>
      <c r="K71" s="233"/>
      <c r="L71" s="233"/>
    </row>
    <row r="72" spans="1:12" s="153" customFormat="1" ht="21" customHeight="1">
      <c r="A72" s="133"/>
      <c r="B72" s="134"/>
      <c r="C72" s="232"/>
      <c r="D72" s="169"/>
      <c r="E72" s="232"/>
      <c r="F72" s="220"/>
      <c r="G72" s="220"/>
      <c r="H72" s="233"/>
      <c r="I72" s="233"/>
      <c r="J72" s="233"/>
      <c r="K72" s="233"/>
      <c r="L72" s="233"/>
    </row>
    <row r="73" spans="1:12" s="153" customFormat="1" ht="21" customHeight="1">
      <c r="A73" s="133"/>
      <c r="B73" s="134"/>
      <c r="C73" s="232"/>
      <c r="D73" s="169"/>
      <c r="E73" s="232"/>
      <c r="F73" s="220"/>
      <c r="G73" s="220"/>
      <c r="H73" s="233"/>
      <c r="I73" s="233"/>
      <c r="J73" s="233"/>
      <c r="K73" s="233"/>
      <c r="L73" s="233"/>
    </row>
    <row r="74" spans="1:12" s="153" customFormat="1" ht="21" customHeight="1">
      <c r="A74" s="133"/>
      <c r="B74" s="134"/>
      <c r="C74" s="232"/>
      <c r="D74" s="169"/>
      <c r="E74" s="232"/>
      <c r="F74" s="220"/>
      <c r="G74" s="220"/>
      <c r="H74" s="233"/>
      <c r="I74" s="233"/>
      <c r="J74" s="233"/>
      <c r="K74" s="233"/>
      <c r="L74" s="233"/>
    </row>
    <row r="75" spans="1:12" s="153" customFormat="1" ht="21" customHeight="1">
      <c r="A75" s="133"/>
      <c r="B75" s="134"/>
      <c r="C75" s="232"/>
      <c r="D75" s="169"/>
      <c r="E75" s="232"/>
      <c r="F75" s="220"/>
      <c r="G75" s="220"/>
      <c r="H75" s="233"/>
      <c r="I75" s="233"/>
      <c r="J75" s="233"/>
      <c r="K75" s="233"/>
      <c r="L75" s="233"/>
    </row>
  </sheetData>
  <mergeCells count="2">
    <mergeCell ref="F2:F3"/>
    <mergeCell ref="G2:G3"/>
  </mergeCells>
  <conditionalFormatting sqref="C69:E75 C5:E67">
    <cfRule type="expression" dxfId="20" priority="381">
      <formula>#REF!=1</formula>
    </cfRule>
    <cfRule type="expression" dxfId="19" priority="382">
      <formula>#REF!=1</formula>
    </cfRule>
  </conditionalFormatting>
  <conditionalFormatting sqref="L69:L75 L5:L67">
    <cfRule type="expression" dxfId="18" priority="401">
      <formula>#REF!=1</formula>
    </cfRule>
    <cfRule type="expression" dxfId="17" priority="402">
      <formula>#REF!=1</formula>
    </cfRule>
    <cfRule type="expression" dxfId="16" priority="403">
      <formula>#REF!=1</formula>
    </cfRule>
    <cfRule type="expression" dxfId="15" priority="404">
      <formula>#REF!=1</formula>
    </cfRule>
  </conditionalFormatting>
  <conditionalFormatting sqref="F69:K75 F5:K67">
    <cfRule type="expression" dxfId="14" priority="405">
      <formula>#REF!=1</formula>
    </cfRule>
    <cfRule type="expression" dxfId="13" priority="406">
      <formula>#REF!=1</formula>
    </cfRule>
  </conditionalFormatting>
  <pageMargins left="0.19685039370078741" right="0.27559055118110237" top="0.23622047244094491" bottom="0.19685039370078741" header="0.19685039370078741" footer="0.15748031496062992"/>
  <pageSetup paperSize="9" scale="9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H83"/>
  <sheetViews>
    <sheetView tabSelected="1" zoomScale="70" zoomScaleNormal="70" workbookViewId="0">
      <pane ySplit="1" topLeftCell="A2" activePane="bottomLeft" state="frozen"/>
      <selection pane="bottomLeft" activeCell="C2" sqref="C2"/>
    </sheetView>
  </sheetViews>
  <sheetFormatPr defaultRowHeight="15"/>
  <cols>
    <col min="1" max="1" width="5.28515625" style="37" customWidth="1"/>
    <col min="2" max="2" width="4.85546875" style="9" customWidth="1"/>
    <col min="3" max="3" width="25.7109375" style="306" customWidth="1"/>
    <col min="4" max="4" width="4.85546875" style="9" customWidth="1"/>
    <col min="5" max="5" width="25.7109375" style="306" customWidth="1"/>
    <col min="6" max="6" width="4.85546875" style="9" customWidth="1"/>
    <col min="7" max="7" width="25.7109375" style="306" customWidth="1"/>
    <col min="8" max="8" width="15.85546875" style="37" customWidth="1"/>
    <col min="9" max="9" width="4.85546875" style="9" customWidth="1"/>
    <col min="10" max="10" width="25.7109375" style="110" customWidth="1"/>
    <col min="11" max="11" width="4.85546875" style="9" customWidth="1"/>
    <col min="12" max="12" width="25.7109375" style="110" customWidth="1"/>
    <col min="13" max="14" width="4.85546875" style="9" customWidth="1"/>
    <col min="15" max="15" width="10.5703125" style="9" customWidth="1"/>
    <col min="16" max="16" width="5.85546875" style="9" customWidth="1"/>
    <col min="17" max="17" width="10.140625" style="125" customWidth="1"/>
    <col min="18" max="18" width="4.85546875" style="9" customWidth="1"/>
    <col min="19" max="19" width="25.7109375" style="110" customWidth="1"/>
    <col min="20" max="20" width="4.85546875" style="9" customWidth="1"/>
    <col min="21" max="21" width="25.7109375" style="110" customWidth="1"/>
    <col min="22" max="22" width="9.85546875" style="37" customWidth="1"/>
    <col min="23" max="23" width="4.85546875" style="9" customWidth="1"/>
    <col min="24" max="24" width="25.7109375" style="110" customWidth="1"/>
    <col min="25" max="26" width="9.140625" style="6"/>
    <col min="27" max="34" width="9.140625" style="7"/>
  </cols>
  <sheetData>
    <row r="1" spans="1:34" s="207" customFormat="1" ht="102" customHeight="1">
      <c r="A1" s="31" t="s">
        <v>104</v>
      </c>
      <c r="B1" s="23" t="s">
        <v>24</v>
      </c>
      <c r="C1" s="302"/>
      <c r="D1" s="23" t="s">
        <v>25</v>
      </c>
      <c r="E1" s="307"/>
      <c r="F1" s="24" t="s">
        <v>26</v>
      </c>
      <c r="G1" s="311"/>
      <c r="H1" s="32" t="s">
        <v>104</v>
      </c>
      <c r="I1" s="23" t="s">
        <v>27</v>
      </c>
      <c r="J1" s="23"/>
      <c r="K1" s="23" t="s">
        <v>28</v>
      </c>
      <c r="L1" s="26"/>
      <c r="M1" s="26" t="s">
        <v>33</v>
      </c>
      <c r="N1" s="146"/>
      <c r="O1" s="32" t="s">
        <v>104</v>
      </c>
      <c r="P1" s="23" t="s">
        <v>27</v>
      </c>
      <c r="Q1" s="32" t="s">
        <v>104</v>
      </c>
      <c r="R1" s="24" t="s">
        <v>523</v>
      </c>
      <c r="S1" s="26"/>
      <c r="T1" s="26" t="s">
        <v>524</v>
      </c>
      <c r="U1" s="26"/>
      <c r="V1" s="301" t="s">
        <v>336</v>
      </c>
      <c r="W1" s="300" t="s">
        <v>337</v>
      </c>
      <c r="X1" s="146"/>
      <c r="Y1" s="27"/>
      <c r="Z1" s="28"/>
      <c r="AA1" s="206"/>
      <c r="AB1" s="206"/>
      <c r="AC1" s="206"/>
      <c r="AD1" s="206"/>
      <c r="AE1" s="206"/>
      <c r="AF1" s="206"/>
      <c r="AG1" s="206"/>
      <c r="AH1" s="206"/>
    </row>
    <row r="2" spans="1:34" ht="99.95" customHeight="1">
      <c r="A2" s="33">
        <v>55</v>
      </c>
      <c r="B2" s="5">
        <f>SUMIF(Т1!$C$6:$C$75,A2)/A2</f>
        <v>0</v>
      </c>
      <c r="C2" s="303"/>
      <c r="D2" s="5">
        <f>SUMIF(Т1!$D$6:$D$75,A2)/A2</f>
        <v>0</v>
      </c>
      <c r="E2" s="308">
        <f>IF(Т1!D5='Т2 (сводная)'!A2,Т1!B5,)</f>
        <v>0</v>
      </c>
      <c r="F2" s="10">
        <f>SUMIF(Т1!$E$6:$E$75,A2)/A2</f>
        <v>0</v>
      </c>
      <c r="G2" s="312"/>
      <c r="H2" s="39" t="s">
        <v>381</v>
      </c>
      <c r="I2" s="5">
        <f>COUNTIF(Т1!$F$6:$F$65,'Т2 (сводная)'!H2)</f>
        <v>0</v>
      </c>
      <c r="J2" s="234"/>
      <c r="K2" s="5">
        <f>COUNTIF(Т1!$G$6:$G$75,'Т2 (сводная)'!H2)</f>
        <v>0</v>
      </c>
      <c r="L2" s="234"/>
      <c r="M2" s="5">
        <f>COUNTIF(Т1!$J$6:$J$75,'Т2 (сводная)'!H2)</f>
        <v>0</v>
      </c>
      <c r="N2" s="17"/>
      <c r="O2" s="157" t="s">
        <v>452</v>
      </c>
      <c r="P2" s="5">
        <f>COUNTIF(Т1!$G$6:$G$75,O2)</f>
        <v>0</v>
      </c>
      <c r="Q2" s="157" t="s">
        <v>452</v>
      </c>
      <c r="R2" s="5">
        <f>COUNTIF(Т1!$H$6:$I$65,Q2)/2</f>
        <v>0</v>
      </c>
      <c r="S2" s="235"/>
      <c r="T2" s="198">
        <f>COUNTIF(Т1!$J$6:$K$65,Q2)</f>
        <v>0</v>
      </c>
      <c r="U2" s="235"/>
      <c r="V2" s="157" t="s">
        <v>458</v>
      </c>
      <c r="W2" s="10">
        <f>COUNTIF(Т1!$L$6:$L$75,V2)</f>
        <v>0</v>
      </c>
      <c r="X2" s="317"/>
      <c r="Y2" s="8"/>
    </row>
    <row r="3" spans="1:34" ht="99.95" customHeight="1">
      <c r="A3" s="33">
        <v>56</v>
      </c>
      <c r="B3" s="5">
        <f>SUMIF(Т1!$C$6:$C$75,A3)/A3</f>
        <v>1</v>
      </c>
      <c r="C3" s="303" t="s">
        <v>531</v>
      </c>
      <c r="D3" s="5">
        <f>SUMIF(Т1!$D$6:$D$75,A3)/A3</f>
        <v>1</v>
      </c>
      <c r="E3" s="308" t="s">
        <v>529</v>
      </c>
      <c r="F3" s="10">
        <f>SUMIF(Т1!$E$6:$E$75,A3)/A3</f>
        <v>1</v>
      </c>
      <c r="G3" s="308" t="s">
        <v>535</v>
      </c>
      <c r="H3" s="39" t="s">
        <v>382</v>
      </c>
      <c r="I3" s="5">
        <f>COUNTIF(Т1!$F$6:$F$65,'Т2 (сводная)'!H3)</f>
        <v>0</v>
      </c>
      <c r="J3" s="234"/>
      <c r="K3" s="5">
        <f>COUNTIF(Т1!$G$6:$G$75,'Т2 (сводная)'!H3)</f>
        <v>0</v>
      </c>
      <c r="L3" s="234"/>
      <c r="M3" s="5">
        <f>COUNTIF(Т1!$J$6:$J$75,'Т2 (сводная)'!H3)</f>
        <v>0</v>
      </c>
      <c r="N3" s="17"/>
      <c r="O3" s="157" t="s">
        <v>453</v>
      </c>
      <c r="P3" s="5">
        <f>COUNTIF(Т1!$G$6:$G$75,O3)</f>
        <v>0</v>
      </c>
      <c r="Q3" s="157" t="s">
        <v>453</v>
      </c>
      <c r="R3" s="5">
        <f>COUNTIF(Т1!$H$6:$I$65,Q3)/2</f>
        <v>0</v>
      </c>
      <c r="S3" s="235"/>
      <c r="T3" s="198">
        <f>COUNTIF(Т1!$J$6:$K$65,Q3)</f>
        <v>0</v>
      </c>
      <c r="U3" s="235"/>
      <c r="V3" s="157" t="s">
        <v>459</v>
      </c>
      <c r="W3" s="10">
        <f>COUNTIF(Т1!$L$6:$L$75,V3)</f>
        <v>0</v>
      </c>
      <c r="X3" s="317"/>
      <c r="Y3" s="8"/>
    </row>
    <row r="4" spans="1:34" ht="99.95" customHeight="1">
      <c r="A4" s="33">
        <v>57</v>
      </c>
      <c r="B4" s="5">
        <f>SUMIF(Т1!$C$6:$C$75,A4)/A4</f>
        <v>0</v>
      </c>
      <c r="C4" s="303">
        <f>SUMIF(Т1!$C$6:$C$75,A4)/A4</f>
        <v>0</v>
      </c>
      <c r="D4" s="5">
        <f>SUMIF(Т1!$D$6:$D$75,A4)/A4</f>
        <v>0</v>
      </c>
      <c r="E4" s="308"/>
      <c r="F4" s="10">
        <f>SUMIF(Т1!$E$6:$E$75,A4)/A4</f>
        <v>1</v>
      </c>
      <c r="G4" s="312" t="s">
        <v>534</v>
      </c>
      <c r="H4" s="39" t="s">
        <v>383</v>
      </c>
      <c r="I4" s="5">
        <f>COUNTIF(Т1!$F$6:$F$65,'Т2 (сводная)'!H4)</f>
        <v>0</v>
      </c>
      <c r="J4" s="234"/>
      <c r="K4" s="5">
        <f>COUNTIF(Т1!$G$6:$G$75,'Т2 (сводная)'!H4)</f>
        <v>0</v>
      </c>
      <c r="L4" s="234"/>
      <c r="M4" s="5">
        <f>COUNTIF(Т1!$J$6:$J$75,'Т2 (сводная)'!H4)</f>
        <v>0</v>
      </c>
      <c r="N4" s="17"/>
      <c r="O4" s="157" t="s">
        <v>454</v>
      </c>
      <c r="P4" s="5">
        <f>COUNTIF(Т1!$G$6:$G$75,O4)</f>
        <v>0</v>
      </c>
      <c r="Q4" s="157" t="s">
        <v>454</v>
      </c>
      <c r="R4" s="5">
        <f>COUNTIF(Т1!$H$6:$I$65,Q4)/2</f>
        <v>0</v>
      </c>
      <c r="S4" s="235"/>
      <c r="T4" s="198">
        <f>COUNTIF(Т1!$J$6:$K$65,Q4)</f>
        <v>0</v>
      </c>
      <c r="U4" s="235"/>
      <c r="V4" s="157" t="s">
        <v>460</v>
      </c>
      <c r="W4" s="10">
        <f>COUNTIF(Т1!$L$6:$L$75,V4)</f>
        <v>0</v>
      </c>
      <c r="X4" s="317"/>
      <c r="Y4" s="8"/>
    </row>
    <row r="5" spans="1:34" ht="101.25" customHeight="1">
      <c r="A5" s="34">
        <v>58</v>
      </c>
      <c r="B5" s="5">
        <f>SUMIF(Т1!$C$6:$C$75,A5)/A5</f>
        <v>3</v>
      </c>
      <c r="C5" s="303" t="s">
        <v>532</v>
      </c>
      <c r="D5" s="5">
        <f>SUMIF(Т1!$D$6:$D$75,A5)/A5</f>
        <v>0</v>
      </c>
      <c r="E5" s="308"/>
      <c r="F5" s="10">
        <f>SUMIF(Т1!$E$6:$E$75,A5)/A5</f>
        <v>2</v>
      </c>
      <c r="G5" s="303" t="s">
        <v>533</v>
      </c>
      <c r="H5" s="39" t="s">
        <v>495</v>
      </c>
      <c r="I5" s="5">
        <f>COUNTIF(Т1!$F$6:$F$65,'Т2 (сводная)'!H5)</f>
        <v>0</v>
      </c>
      <c r="J5" s="234"/>
      <c r="K5" s="5">
        <f>COUNTIF(Т1!$G$6:$G$75,'Т2 (сводная)'!H5)</f>
        <v>0</v>
      </c>
      <c r="L5" s="234"/>
      <c r="M5" s="5"/>
      <c r="N5" s="17"/>
      <c r="O5" s="157" t="s">
        <v>455</v>
      </c>
      <c r="P5" s="5">
        <f>COUNTIF(Т1!$G$6:$G$75,O5)</f>
        <v>0</v>
      </c>
      <c r="Q5" s="157" t="s">
        <v>455</v>
      </c>
      <c r="R5" s="5">
        <f>COUNTIF(Т1!$H$6:$I$65,Q5)/2</f>
        <v>0</v>
      </c>
      <c r="S5" s="235"/>
      <c r="T5" s="198">
        <f>COUNTIF(Т1!$J$6:$K$65,Q5)</f>
        <v>0</v>
      </c>
      <c r="U5" s="235"/>
      <c r="V5" s="157" t="s">
        <v>461</v>
      </c>
      <c r="W5" s="10">
        <f>COUNTIF(Т1!$L$6:$L$75,V5)</f>
        <v>0</v>
      </c>
      <c r="X5" s="317"/>
    </row>
    <row r="6" spans="1:34" ht="99.95" customHeight="1">
      <c r="A6" s="34">
        <v>59</v>
      </c>
      <c r="B6" s="5">
        <f>SUMIF(Т1!$C$6:$C$75,A6)/A6</f>
        <v>0</v>
      </c>
      <c r="C6" s="303">
        <f>SUMIF(Т1!$C$6:$C$75,A6)/A6</f>
        <v>0</v>
      </c>
      <c r="D6" s="5">
        <f>SUMIF(Т1!$D$6:$D$75,A6)/A6</f>
        <v>0</v>
      </c>
      <c r="E6" s="308"/>
      <c r="F6" s="10">
        <f>SUMIF(Т1!$E$6:$E$75,A6)/A6</f>
        <v>0</v>
      </c>
      <c r="G6" s="312"/>
      <c r="H6" s="39" t="s">
        <v>140</v>
      </c>
      <c r="I6" s="5">
        <f>COUNTIF(Т1!$F$6:$F$65,'Т2 (сводная)'!H6)</f>
        <v>0</v>
      </c>
      <c r="J6" s="234"/>
      <c r="K6" s="5">
        <f>COUNTIF(Т1!$G$6:$G$75,'Т2 (сводная)'!H6)</f>
        <v>0</v>
      </c>
      <c r="L6" s="234"/>
      <c r="M6" s="5">
        <f>COUNTIF(Т1!$J$6:$J$75,'Т2 (сводная)'!H6)</f>
        <v>0</v>
      </c>
      <c r="N6" s="17"/>
      <c r="O6" s="157" t="s">
        <v>456</v>
      </c>
      <c r="P6" s="5">
        <f>COUNTIF(Т1!$G$6:$G$75,O6)</f>
        <v>0</v>
      </c>
      <c r="Q6" s="157" t="s">
        <v>456</v>
      </c>
      <c r="R6" s="5">
        <f>COUNTIF(Т1!$H$6:$I$65,Q6)/2</f>
        <v>0</v>
      </c>
      <c r="S6" s="235"/>
      <c r="T6" s="198">
        <f>COUNTIF(Т1!$J$6:$K$65,Q6)</f>
        <v>0</v>
      </c>
      <c r="U6" s="235"/>
      <c r="V6" s="157" t="s">
        <v>462</v>
      </c>
      <c r="W6" s="10">
        <f>COUNTIF(Т1!$L$6:$L$75,V6)</f>
        <v>0</v>
      </c>
      <c r="X6" s="317"/>
    </row>
    <row r="7" spans="1:34" ht="99.95" customHeight="1">
      <c r="A7" s="34">
        <v>60</v>
      </c>
      <c r="B7" s="5">
        <f>SUMIF(Т1!$C$6:$C$75,A7)/A7</f>
        <v>0</v>
      </c>
      <c r="C7" s="303">
        <f>SUMIF(Т1!$C$6:$C$75,A7)/A7</f>
        <v>0</v>
      </c>
      <c r="D7" s="5">
        <f>SUMIF(Т1!$D$6:$D$75,A7)/A7</f>
        <v>0</v>
      </c>
      <c r="E7" s="308"/>
      <c r="F7" s="10">
        <f>SUMIF(Т1!$E$6:$E$75,A7)/A7</f>
        <v>0</v>
      </c>
      <c r="G7" s="312"/>
      <c r="H7" s="39" t="s">
        <v>135</v>
      </c>
      <c r="I7" s="5">
        <f>COUNTIF(Т1!$F$6:$F$65,'Т2 (сводная)'!H7)</f>
        <v>7</v>
      </c>
      <c r="J7" s="234"/>
      <c r="K7" s="5">
        <f>COUNTIF(Т1!$G$6:$G$75,'Т2 (сводная)'!H7)</f>
        <v>7</v>
      </c>
      <c r="L7" s="234"/>
      <c r="M7" s="5">
        <f>COUNTIF(Т1!$J$6:$J$75,'Т2 (сводная)'!H7)</f>
        <v>0</v>
      </c>
      <c r="N7" s="17"/>
      <c r="O7" s="157" t="s">
        <v>457</v>
      </c>
      <c r="P7" s="5">
        <f>COUNTIF(Т1!$G$6:$G$75,O7)</f>
        <v>0</v>
      </c>
      <c r="Q7" s="157" t="s">
        <v>457</v>
      </c>
      <c r="R7" s="5">
        <f>COUNTIF(Т1!$H$6:$I$65,Q7)/2</f>
        <v>0</v>
      </c>
      <c r="S7" s="235"/>
      <c r="T7" s="198">
        <f>COUNTIF(Т1!$J$6:$K$65,Q7)</f>
        <v>0</v>
      </c>
      <c r="U7" s="235"/>
      <c r="V7" s="157" t="s">
        <v>463</v>
      </c>
      <c r="W7" s="10">
        <f>COUNTIF(Т1!$L$6:$L$75,V7)</f>
        <v>0</v>
      </c>
      <c r="X7" s="317"/>
    </row>
    <row r="8" spans="1:34" ht="99.95" customHeight="1">
      <c r="A8" s="34">
        <v>61</v>
      </c>
      <c r="B8" s="5">
        <f>SUMIF(Т1!$C$6:$C$75,A8)/A8</f>
        <v>0</v>
      </c>
      <c r="C8" s="303">
        <f>SUMIF(Т1!$C$6:$C$75,A8)/A8</f>
        <v>0</v>
      </c>
      <c r="D8" s="5">
        <f>SUMIF(Т1!$D$6:$D$75,A8)/A8</f>
        <v>0</v>
      </c>
      <c r="E8" s="308"/>
      <c r="F8" s="10">
        <f>SUMIF(Т1!$E$6:$E$75,A8)/A8</f>
        <v>0</v>
      </c>
      <c r="G8" s="312"/>
      <c r="H8" s="39" t="s">
        <v>278</v>
      </c>
      <c r="I8" s="5">
        <f>COUNTIF(Т1!$F$6:$F$65,'Т2 (сводная)'!H8)</f>
        <v>1</v>
      </c>
      <c r="J8" s="234"/>
      <c r="K8" s="5">
        <f>COUNTIF(Т1!$G$6:$G$75,'Т2 (сводная)'!H8)</f>
        <v>1</v>
      </c>
      <c r="L8" s="234"/>
      <c r="M8" s="5">
        <f>COUNTIF(Т1!$J$6:$J$75,'Т2 (сводная)'!H8)</f>
        <v>0</v>
      </c>
      <c r="N8" s="17"/>
      <c r="O8" s="157" t="s">
        <v>440</v>
      </c>
      <c r="P8" s="5">
        <f>COUNTIF(Т1!$G$6:$G$75,O8)</f>
        <v>0</v>
      </c>
      <c r="Q8" s="157" t="s">
        <v>440</v>
      </c>
      <c r="R8" s="5">
        <f>COUNTIF(Т1!$H$6:$I$65,Q8)/2</f>
        <v>0</v>
      </c>
      <c r="S8" s="235"/>
      <c r="T8" s="198">
        <f>COUNTIF(Т1!$J$6:$K$65,Q8)/2</f>
        <v>0</v>
      </c>
      <c r="U8" s="235"/>
      <c r="V8" s="157" t="s">
        <v>464</v>
      </c>
      <c r="W8" s="10">
        <f>COUNTIF(Т1!$L$6:$L$75,V8)</f>
        <v>0</v>
      </c>
      <c r="X8" s="317"/>
    </row>
    <row r="9" spans="1:34" ht="99.95" customHeight="1">
      <c r="A9" s="34">
        <v>62</v>
      </c>
      <c r="B9" s="5">
        <f>SUMIF(Т1!$C$6:$C$75,A9)/A9</f>
        <v>0</v>
      </c>
      <c r="C9" s="303">
        <f>SUMIF(Т1!$C$6:$C$75,A9)/A9</f>
        <v>0</v>
      </c>
      <c r="D9" s="5">
        <f>SUMIF(Т1!$D$6:$D$75,A9)/A9</f>
        <v>0</v>
      </c>
      <c r="E9" s="308"/>
      <c r="F9" s="10">
        <f>SUMIF(Т1!$E$6:$E$75,A9)/A9</f>
        <v>0</v>
      </c>
      <c r="G9" s="312"/>
      <c r="H9" s="39" t="s">
        <v>496</v>
      </c>
      <c r="I9" s="5">
        <f>COUNTIF(Т1!$F$6:$F$65,'Т2 (сводная)'!H9)</f>
        <v>0</v>
      </c>
      <c r="J9" s="234"/>
      <c r="K9" s="5">
        <f>COUNTIF(Т1!$G$6:$G$75,'Т2 (сводная)'!H9)</f>
        <v>0</v>
      </c>
      <c r="L9" s="234"/>
      <c r="M9" s="5"/>
      <c r="N9" s="17"/>
      <c r="O9" s="157" t="s">
        <v>355</v>
      </c>
      <c r="P9" s="5">
        <f>COUNTIF(Т1!$G$6:$G$75,O9)</f>
        <v>0</v>
      </c>
      <c r="Q9" s="157" t="s">
        <v>355</v>
      </c>
      <c r="R9" s="5">
        <f>COUNTIF(Т1!$H$6:$I$65,Q9)/2</f>
        <v>0</v>
      </c>
      <c r="S9" s="235"/>
      <c r="T9" s="198">
        <f>COUNTIF(Т1!$J$6:$K$65,Q9)/2</f>
        <v>0</v>
      </c>
      <c r="U9" s="235"/>
      <c r="V9" s="157" t="s">
        <v>326</v>
      </c>
      <c r="W9" s="10">
        <f>COUNTIF(Т1!$L$6:$L$75,V9)</f>
        <v>0</v>
      </c>
      <c r="X9" s="317"/>
    </row>
    <row r="10" spans="1:34" ht="99.95" customHeight="1">
      <c r="A10" s="34">
        <v>63</v>
      </c>
      <c r="B10" s="5">
        <f>SUMIF(Т1!$C$6:$C$75,A10)/A10</f>
        <v>0</v>
      </c>
      <c r="C10" s="303">
        <f>SUMIF(Т1!$C$6:$C$75,A10)/A10</f>
        <v>0</v>
      </c>
      <c r="D10" s="5">
        <f>SUMIF(Т1!$D$6:$D$75,A10)/A10</f>
        <v>0</v>
      </c>
      <c r="E10" s="308"/>
      <c r="F10" s="10">
        <f>SUMIF(Т1!$E$6:$E$75,A10)/A10</f>
        <v>0</v>
      </c>
      <c r="G10" s="312"/>
      <c r="H10" s="39" t="s">
        <v>142</v>
      </c>
      <c r="I10" s="5">
        <f>COUNTIF(Т1!$F$6:$F$65,'Т2 (сводная)'!H10)</f>
        <v>0</v>
      </c>
      <c r="J10" s="234"/>
      <c r="K10" s="5">
        <f>COUNTIF(Т1!$G$6:$G$75,'Т2 (сводная)'!H10)</f>
        <v>0</v>
      </c>
      <c r="L10" s="234"/>
      <c r="M10" s="5">
        <f>COUNTIF(Т1!$J$6:$J$75,'Т2 (сводная)'!H10)</f>
        <v>0</v>
      </c>
      <c r="N10" s="17"/>
      <c r="O10" s="157" t="s">
        <v>344</v>
      </c>
      <c r="P10" s="5">
        <f>COUNTIF(Т1!$G$6:$G$75,O10)</f>
        <v>0</v>
      </c>
      <c r="Q10" s="157" t="s">
        <v>344</v>
      </c>
      <c r="R10" s="5">
        <f>COUNTIF(Т1!$H$6:$I$65,Q10)/2</f>
        <v>0</v>
      </c>
      <c r="S10" s="235"/>
      <c r="T10" s="198">
        <f>COUNTIF(Т1!$J$6:$K$65,Q10)/2</f>
        <v>0</v>
      </c>
      <c r="U10" s="235"/>
      <c r="V10" s="157" t="s">
        <v>315</v>
      </c>
      <c r="W10" s="10">
        <f>COUNTIF(Т1!$L$6:$L$75,V10)</f>
        <v>1</v>
      </c>
      <c r="X10" s="317"/>
    </row>
    <row r="11" spans="1:34" ht="99.95" customHeight="1">
      <c r="A11" s="34">
        <v>64</v>
      </c>
      <c r="B11" s="5">
        <f>SUMIF(Т1!$C$6:$C$75,A11)/A11</f>
        <v>0</v>
      </c>
      <c r="C11" s="303">
        <f>SUMIF(Т1!$C$6:$C$75,A11)/A11</f>
        <v>0</v>
      </c>
      <c r="D11" s="5">
        <f>SUMIF(Т1!$D$6:$D$75,A11)/A11</f>
        <v>0</v>
      </c>
      <c r="E11" s="308"/>
      <c r="F11" s="10">
        <f>SUMIF(Т1!$E$6:$E$75,A11)/A11</f>
        <v>0</v>
      </c>
      <c r="G11" s="312"/>
      <c r="H11" s="39" t="s">
        <v>136</v>
      </c>
      <c r="I11" s="5">
        <f>COUNTIF(Т1!$F$6:$F$65,'Т2 (сводная)'!H11)</f>
        <v>2</v>
      </c>
      <c r="J11" s="234"/>
      <c r="K11" s="5">
        <f>COUNTIF(Т1!$G$6:$G$75,'Т2 (сводная)'!H11)</f>
        <v>2</v>
      </c>
      <c r="L11" s="234"/>
      <c r="M11" s="5">
        <f>COUNTIF(Т1!$J$6:$J$75,'Т2 (сводная)'!H11)</f>
        <v>0</v>
      </c>
      <c r="N11" s="17"/>
      <c r="O11" s="157" t="s">
        <v>356</v>
      </c>
      <c r="P11" s="5">
        <f>COUNTIF(Т1!$G$6:$G$75,O11)</f>
        <v>0</v>
      </c>
      <c r="Q11" s="157" t="s">
        <v>356</v>
      </c>
      <c r="R11" s="5">
        <f>COUNTIF(Т1!$H$6:$I$65,Q11)/2</f>
        <v>1</v>
      </c>
      <c r="S11" s="235"/>
      <c r="T11" s="198">
        <f>COUNTIF(Т1!$J$6:$K$65,Q11)/2</f>
        <v>1</v>
      </c>
      <c r="U11" s="235"/>
      <c r="V11" s="157" t="s">
        <v>311</v>
      </c>
      <c r="W11" s="10">
        <f>COUNTIF(Т1!$L$6:$L$75,V11)</f>
        <v>1</v>
      </c>
      <c r="X11" s="317"/>
    </row>
    <row r="12" spans="1:34" ht="99.95" customHeight="1">
      <c r="A12" s="34">
        <v>65</v>
      </c>
      <c r="B12" s="5">
        <f>SUMIF(Т1!$C$6:$C$75,A12)/A12</f>
        <v>0</v>
      </c>
      <c r="C12" s="303">
        <f>SUMIF(Т1!$C$6:$C$75,A12)/A12</f>
        <v>0</v>
      </c>
      <c r="D12" s="5">
        <f>SUMIF(Т1!$D$6:$D$75,A12)/A12</f>
        <v>0</v>
      </c>
      <c r="E12" s="308"/>
      <c r="F12" s="10">
        <f>SUMIF(Т1!$E$6:$E$75,A12)/A12</f>
        <v>0</v>
      </c>
      <c r="G12" s="312"/>
      <c r="H12" s="39" t="s">
        <v>139</v>
      </c>
      <c r="I12" s="5">
        <f>COUNTIF(Т1!$F$6:$F$65,'Т2 (сводная)'!H12)</f>
        <v>1</v>
      </c>
      <c r="J12" s="234"/>
      <c r="K12" s="5">
        <f>COUNTIF(Т1!$G$6:$G$75,'Т2 (сводная)'!H12)</f>
        <v>1</v>
      </c>
      <c r="L12" s="234"/>
      <c r="M12" s="5">
        <f>COUNTIF(Т1!$J$6:$J$75,'Т2 (сводная)'!H12)</f>
        <v>0</v>
      </c>
      <c r="N12" s="17"/>
      <c r="O12" s="157" t="s">
        <v>357</v>
      </c>
      <c r="P12" s="5">
        <f>COUNTIF(Т1!$G$6:$G$75,O12)</f>
        <v>0</v>
      </c>
      <c r="Q12" s="157" t="s">
        <v>357</v>
      </c>
      <c r="R12" s="5">
        <f>COUNTIF(Т1!$H$6:$I$65,Q12)/2</f>
        <v>0</v>
      </c>
      <c r="S12" s="235"/>
      <c r="T12" s="198">
        <f>COUNTIF(Т1!$J$6:$K$65,Q12)/2</f>
        <v>0</v>
      </c>
      <c r="U12" s="235"/>
      <c r="V12" s="157" t="s">
        <v>327</v>
      </c>
      <c r="W12" s="10">
        <f>COUNTIF(Т1!$L$6:$L$75,V12)</f>
        <v>0</v>
      </c>
      <c r="X12" s="317"/>
    </row>
    <row r="13" spans="1:34" ht="99.95" customHeight="1">
      <c r="A13" s="34"/>
      <c r="B13" s="3"/>
      <c r="C13" s="304"/>
      <c r="D13" s="3"/>
      <c r="E13" s="309"/>
      <c r="F13" s="2"/>
      <c r="G13" s="313"/>
      <c r="H13" s="39" t="s">
        <v>497</v>
      </c>
      <c r="I13" s="5">
        <f>COUNTIF(Т1!$F$6:$F$65,'Т2 (сводная)'!H13)</f>
        <v>0</v>
      </c>
      <c r="J13" s="234"/>
      <c r="K13" s="5">
        <f>COUNTIF(Т1!$G$6:$G$75,'Т2 (сводная)'!H13)</f>
        <v>0</v>
      </c>
      <c r="L13" s="234"/>
      <c r="M13" s="5"/>
      <c r="N13" s="17"/>
      <c r="O13" s="157" t="s">
        <v>441</v>
      </c>
      <c r="P13" s="5">
        <f>COUNTIF(Т1!$G$6:$G$75,O13)</f>
        <v>0</v>
      </c>
      <c r="Q13" s="157" t="s">
        <v>441</v>
      </c>
      <c r="R13" s="5">
        <f>COUNTIF(Т1!$H$6:$I$65,Q13)/2</f>
        <v>0</v>
      </c>
      <c r="S13" s="235"/>
      <c r="T13" s="198">
        <f>COUNTIF(Т1!$J$6:$K$65,Q13)/2</f>
        <v>0</v>
      </c>
      <c r="U13" s="235"/>
      <c r="V13" s="157" t="s">
        <v>328</v>
      </c>
      <c r="W13" s="10">
        <f>COUNTIF(Т1!$L$6:$L$75,V13)</f>
        <v>0</v>
      </c>
      <c r="X13" s="317"/>
    </row>
    <row r="14" spans="1:34" ht="99.95" customHeight="1">
      <c r="A14" s="34"/>
      <c r="B14" s="3"/>
      <c r="C14" s="304"/>
      <c r="D14" s="3"/>
      <c r="E14" s="309"/>
      <c r="F14" s="2"/>
      <c r="G14" s="313"/>
      <c r="H14" s="39" t="s">
        <v>376</v>
      </c>
      <c r="I14" s="5">
        <f>COUNTIF(Т1!$F$6:$F$65,'Т2 (сводная)'!H14)</f>
        <v>0</v>
      </c>
      <c r="J14" s="234"/>
      <c r="K14" s="5">
        <f>COUNTIF(Т1!$G$6:$G$75,'Т2 (сводная)'!H14)</f>
        <v>0</v>
      </c>
      <c r="L14" s="234"/>
      <c r="M14" s="5">
        <f>COUNTIF(Т1!$J$6:$J$75,'Т2 (сводная)'!#REF!)</f>
        <v>0</v>
      </c>
      <c r="N14" s="17"/>
      <c r="O14" s="157" t="s">
        <v>442</v>
      </c>
      <c r="P14" s="5">
        <f>COUNTIF(Т1!$G$6:$G$75,O14)</f>
        <v>0</v>
      </c>
      <c r="Q14" s="157" t="s">
        <v>442</v>
      </c>
      <c r="R14" s="5">
        <f>COUNTIF(Т1!$H$6:$I$65,Q14)/2</f>
        <v>0</v>
      </c>
      <c r="S14" s="235"/>
      <c r="T14" s="198">
        <f>COUNTIF(Т1!$J$6:$K$65,Q14)/2</f>
        <v>0</v>
      </c>
      <c r="U14" s="235"/>
      <c r="V14" s="157" t="s">
        <v>465</v>
      </c>
      <c r="W14" s="10">
        <f>COUNTIF(Т1!$L$6:$L$75,V14)</f>
        <v>0</v>
      </c>
      <c r="X14" s="317"/>
    </row>
    <row r="15" spans="1:34" ht="99.95" customHeight="1">
      <c r="A15" s="34"/>
      <c r="B15" s="3"/>
      <c r="C15" s="304"/>
      <c r="D15" s="3"/>
      <c r="E15" s="309"/>
      <c r="F15" s="2"/>
      <c r="G15" s="313"/>
      <c r="H15" s="39" t="s">
        <v>141</v>
      </c>
      <c r="I15" s="5">
        <f>COUNTIF(Т1!$F$6:$F$65,'Т2 (сводная)'!H15)</f>
        <v>10</v>
      </c>
      <c r="J15" s="234"/>
      <c r="K15" s="5">
        <f>COUNTIF(Т1!$G$6:$G$75,'Т2 (сводная)'!H15)</f>
        <v>10</v>
      </c>
      <c r="L15" s="234"/>
      <c r="M15" s="5">
        <f>COUNTIF(Т1!$J$6:$J$75,'Т2 (сводная)'!H14)</f>
        <v>0</v>
      </c>
      <c r="N15" s="17"/>
      <c r="O15" s="157" t="s">
        <v>365</v>
      </c>
      <c r="P15" s="5">
        <f>COUNTIF(Т1!$G$6:$G$75,O15)</f>
        <v>0</v>
      </c>
      <c r="Q15" s="157" t="s">
        <v>365</v>
      </c>
      <c r="R15" s="5">
        <f>COUNTIF(Т1!$H$6:$I$65,Q15)/2</f>
        <v>0</v>
      </c>
      <c r="S15" s="235"/>
      <c r="T15" s="198">
        <f>COUNTIF(Т1!$J$6:$K$65,Q15)/2</f>
        <v>0</v>
      </c>
      <c r="U15" s="235"/>
      <c r="V15" s="157" t="s">
        <v>329</v>
      </c>
      <c r="W15" s="10">
        <f>COUNTIF(Т1!$L$6:$L$75,V15)</f>
        <v>0</v>
      </c>
      <c r="X15" s="317"/>
    </row>
    <row r="16" spans="1:34" ht="99.95" customHeight="1">
      <c r="A16" s="34"/>
      <c r="B16" s="3"/>
      <c r="C16" s="304"/>
      <c r="D16" s="3"/>
      <c r="E16" s="309"/>
      <c r="F16" s="2"/>
      <c r="G16" s="313"/>
      <c r="H16" s="39" t="s">
        <v>137</v>
      </c>
      <c r="I16" s="5">
        <f>COUNTIF(Т1!$F$6:$F$65,'Т2 (сводная)'!H16)</f>
        <v>6</v>
      </c>
      <c r="J16" s="234"/>
      <c r="K16" s="5">
        <f>COUNTIF(Т1!$G$6:$G$75,'Т2 (сводная)'!H16)</f>
        <v>5</v>
      </c>
      <c r="L16" s="234"/>
      <c r="M16" s="5">
        <f>COUNTIF(Т1!$J$6:$J$75,'Т2 (сводная)'!H15)</f>
        <v>0</v>
      </c>
      <c r="N16" s="17"/>
      <c r="O16" s="157" t="s">
        <v>348</v>
      </c>
      <c r="P16" s="5">
        <f>COUNTIF(Т1!$G$6:$G$75,O16)</f>
        <v>0</v>
      </c>
      <c r="Q16" s="157" t="s">
        <v>348</v>
      </c>
      <c r="R16" s="5">
        <f>COUNTIF(Т1!$H$6:$I$65,Q16)/2</f>
        <v>4</v>
      </c>
      <c r="S16" s="235"/>
      <c r="T16" s="198">
        <f>COUNTIF(Т1!$J$6:$K$65,Q16)/2</f>
        <v>3</v>
      </c>
      <c r="U16" s="235"/>
      <c r="V16" s="157" t="s">
        <v>317</v>
      </c>
      <c r="W16" s="10">
        <f>COUNTIF(Т1!$L$6:$L$75,V16)</f>
        <v>1</v>
      </c>
      <c r="X16" s="317"/>
    </row>
    <row r="17" spans="1:24" ht="99.95" customHeight="1">
      <c r="A17" s="34"/>
      <c r="B17" s="3"/>
      <c r="C17" s="304"/>
      <c r="D17" s="3"/>
      <c r="E17" s="309"/>
      <c r="F17" s="2"/>
      <c r="G17" s="313"/>
      <c r="H17" s="39" t="s">
        <v>498</v>
      </c>
      <c r="I17" s="5">
        <f>COUNTIF(Т1!$F$6:$F$65,'Т2 (сводная)'!H17)</f>
        <v>0</v>
      </c>
      <c r="J17" s="234"/>
      <c r="K17" s="5">
        <f>COUNTIF(Т1!$G$6:$G$75,'Т2 (сводная)'!H17)</f>
        <v>0</v>
      </c>
      <c r="L17" s="234"/>
      <c r="M17" s="5"/>
      <c r="N17" s="17"/>
      <c r="O17" s="157" t="s">
        <v>339</v>
      </c>
      <c r="P17" s="5">
        <f>COUNTIF(Т1!$G$6:$G$75,O17)</f>
        <v>0</v>
      </c>
      <c r="Q17" s="157" t="s">
        <v>339</v>
      </c>
      <c r="R17" s="5">
        <f>COUNTIF(Т1!$H$6:$I$65,Q17)/2</f>
        <v>4</v>
      </c>
      <c r="S17" s="235"/>
      <c r="T17" s="198">
        <f>COUNTIF(Т1!$J$6:$K$65,Q17)/2</f>
        <v>4</v>
      </c>
      <c r="U17" s="235"/>
      <c r="V17" s="157" t="s">
        <v>308</v>
      </c>
      <c r="W17" s="10">
        <f>COUNTIF(Т1!$L$6:$L$75,V17)</f>
        <v>2</v>
      </c>
      <c r="X17" s="317"/>
    </row>
    <row r="18" spans="1:24" ht="99.95" customHeight="1">
      <c r="A18" s="34"/>
      <c r="B18" s="3"/>
      <c r="C18" s="304"/>
      <c r="D18" s="3"/>
      <c r="E18" s="309"/>
      <c r="F18" s="2"/>
      <c r="G18" s="313"/>
      <c r="H18" s="39" t="s">
        <v>377</v>
      </c>
      <c r="I18" s="5">
        <f>COUNTIF(Т1!$F$6:$F$65,'Т2 (сводная)'!H18)</f>
        <v>0</v>
      </c>
      <c r="J18" s="234"/>
      <c r="K18" s="5">
        <f>COUNTIF(Т1!$G$6:$G$75,'Т2 (сводная)'!H18)</f>
        <v>0</v>
      </c>
      <c r="L18" s="234"/>
      <c r="M18" s="5">
        <f>COUNTIF(Т1!$J$6:$J$75,'Т2 (сводная)'!H17)</f>
        <v>0</v>
      </c>
      <c r="N18" s="17"/>
      <c r="O18" s="157" t="s">
        <v>358</v>
      </c>
      <c r="P18" s="5">
        <f>COUNTIF(Т1!$G$6:$G$75,O18)</f>
        <v>0</v>
      </c>
      <c r="Q18" s="157" t="s">
        <v>358</v>
      </c>
      <c r="R18" s="5">
        <f>COUNTIF(Т1!$H$6:$I$65,Q18)/2</f>
        <v>3</v>
      </c>
      <c r="S18" s="235"/>
      <c r="T18" s="198">
        <f>COUNTIF(Т1!$J$6:$K$65,Q18)/2</f>
        <v>1</v>
      </c>
      <c r="U18" s="235"/>
      <c r="V18" s="157" t="s">
        <v>330</v>
      </c>
      <c r="W18" s="10">
        <f>COUNTIF(Т1!$L$6:$L$75,V18)</f>
        <v>0</v>
      </c>
      <c r="X18" s="317"/>
    </row>
    <row r="19" spans="1:24" ht="99.95" customHeight="1">
      <c r="A19" s="34"/>
      <c r="B19" s="3"/>
      <c r="C19" s="304"/>
      <c r="D19" s="3"/>
      <c r="E19" s="309"/>
      <c r="F19" s="2"/>
      <c r="G19" s="313"/>
      <c r="H19" s="39" t="s">
        <v>277</v>
      </c>
      <c r="I19" s="5">
        <f>COUNTIF(Т1!$F$6:$F$65,'Т2 (сводная)'!H19)</f>
        <v>0</v>
      </c>
      <c r="J19" s="234"/>
      <c r="K19" s="5">
        <f>COUNTIF(Т1!$G$6:$G$75,'Т2 (сводная)'!H19)</f>
        <v>0</v>
      </c>
      <c r="L19" s="234"/>
      <c r="M19" s="5">
        <f>COUNTIF(Т1!$J$6:$J$75,'Т2 (сводная)'!H18)</f>
        <v>0</v>
      </c>
      <c r="N19" s="17"/>
      <c r="O19" s="157" t="s">
        <v>432</v>
      </c>
      <c r="P19" s="5">
        <f>COUNTIF(Т1!$G$6:$G$75,O19)</f>
        <v>0</v>
      </c>
      <c r="Q19" s="157" t="s">
        <v>432</v>
      </c>
      <c r="R19" s="5">
        <f>COUNTIF(Т1!$H$6:$I$65,Q19)/2</f>
        <v>0</v>
      </c>
      <c r="S19" s="235"/>
      <c r="T19" s="198">
        <f>COUNTIF(Т1!$J$6:$K$65,Q19)/2</f>
        <v>1</v>
      </c>
      <c r="U19" s="235"/>
      <c r="V19" s="157" t="s">
        <v>331</v>
      </c>
      <c r="W19" s="10">
        <f>COUNTIF(Т1!$L$6:$L$75,V19)</f>
        <v>0</v>
      </c>
      <c r="X19" s="317"/>
    </row>
    <row r="20" spans="1:24" ht="99.95" customHeight="1">
      <c r="A20" s="34"/>
      <c r="B20" s="3"/>
      <c r="C20" s="304"/>
      <c r="D20" s="3"/>
      <c r="E20" s="309"/>
      <c r="F20" s="2"/>
      <c r="G20" s="313"/>
      <c r="H20" s="39" t="s">
        <v>279</v>
      </c>
      <c r="I20" s="5">
        <f>COUNTIF(Т1!$F$6:$F$65,'Т2 (сводная)'!H20)</f>
        <v>1</v>
      </c>
      <c r="J20" s="234"/>
      <c r="K20" s="5">
        <f>COUNTIF(Т1!$G$6:$G$75,'Т2 (сводная)'!H20)</f>
        <v>1</v>
      </c>
      <c r="L20" s="234"/>
      <c r="M20" s="5">
        <f>COUNTIF(Т1!$J$6:$J$75,'Т2 (сводная)'!H19)</f>
        <v>0</v>
      </c>
      <c r="N20" s="17"/>
      <c r="O20" s="157" t="s">
        <v>443</v>
      </c>
      <c r="P20" s="5">
        <f>COUNTIF(Т1!$G$6:$G$75,O20)</f>
        <v>0</v>
      </c>
      <c r="Q20" s="157" t="s">
        <v>443</v>
      </c>
      <c r="R20" s="5">
        <f>COUNTIF(Т1!$H$6:$I$65,Q20)/2</f>
        <v>0</v>
      </c>
      <c r="S20" s="235"/>
      <c r="T20" s="198">
        <f>COUNTIF(Т1!$J$6:$K$65,Q20)/2</f>
        <v>0</v>
      </c>
      <c r="U20" s="235"/>
      <c r="V20" s="157" t="s">
        <v>466</v>
      </c>
      <c r="W20" s="10">
        <f>COUNTIF(Т1!$L$6:$L$75,V20)</f>
        <v>0</v>
      </c>
      <c r="X20" s="317"/>
    </row>
    <row r="21" spans="1:24" ht="99.95" customHeight="1">
      <c r="A21" s="34"/>
      <c r="B21" s="3"/>
      <c r="C21" s="304"/>
      <c r="D21" s="3"/>
      <c r="E21" s="309"/>
      <c r="F21" s="2"/>
      <c r="G21" s="313"/>
      <c r="H21" s="39" t="s">
        <v>499</v>
      </c>
      <c r="I21" s="5">
        <f>COUNTIF(Т1!$F$6:$F$65,'Т2 (сводная)'!H21)</f>
        <v>0</v>
      </c>
      <c r="J21" s="234"/>
      <c r="K21" s="5">
        <f>COUNTIF(Т1!$G$6:$G$75,'Т2 (сводная)'!H21)</f>
        <v>0</v>
      </c>
      <c r="L21" s="234"/>
      <c r="M21" s="5"/>
      <c r="N21" s="17"/>
      <c r="O21" s="157" t="s">
        <v>351</v>
      </c>
      <c r="P21" s="5">
        <f>COUNTIF(Т1!$G$6:$G$75,O21)</f>
        <v>0</v>
      </c>
      <c r="Q21" s="157" t="s">
        <v>351</v>
      </c>
      <c r="R21" s="5">
        <f>COUNTIF(Т1!$H$6:$I$65,Q21)/2</f>
        <v>0</v>
      </c>
      <c r="S21" s="235"/>
      <c r="T21" s="198">
        <f>COUNTIF(Т1!$J$6:$K$65,Q21)/2</f>
        <v>0</v>
      </c>
      <c r="U21" s="235"/>
      <c r="V21" s="157" t="s">
        <v>322</v>
      </c>
      <c r="W21" s="10">
        <f>COUNTIF(Т1!$L$6:$L$75,V21)</f>
        <v>0</v>
      </c>
      <c r="X21" s="317"/>
    </row>
    <row r="22" spans="1:24" ht="99.95" customHeight="1">
      <c r="A22" s="34"/>
      <c r="B22" s="3"/>
      <c r="C22" s="304"/>
      <c r="D22" s="3"/>
      <c r="E22" s="309"/>
      <c r="F22" s="2"/>
      <c r="G22" s="313"/>
      <c r="H22" s="36"/>
      <c r="I22" s="10"/>
      <c r="J22" s="236"/>
      <c r="K22" s="5"/>
      <c r="L22" s="234"/>
      <c r="M22" s="5"/>
      <c r="N22" s="17"/>
      <c r="O22" s="157" t="s">
        <v>341</v>
      </c>
      <c r="P22" s="5">
        <f>COUNTIF(Т1!$G$6:$G$75,O22)</f>
        <v>0</v>
      </c>
      <c r="Q22" s="157" t="s">
        <v>341</v>
      </c>
      <c r="R22" s="5">
        <f>COUNTIF(Т1!$H$6:$I$65,Q22)/2</f>
        <v>1</v>
      </c>
      <c r="S22" s="235"/>
      <c r="T22" s="198">
        <f>COUNTIF(Т1!$J$6:$K$65,Q22)/2</f>
        <v>0</v>
      </c>
      <c r="U22" s="235"/>
      <c r="V22" s="157" t="s">
        <v>313</v>
      </c>
      <c r="W22" s="10">
        <f>COUNTIF(Т1!$L$6:$L$75,V22)</f>
        <v>4</v>
      </c>
      <c r="X22" s="317"/>
    </row>
    <row r="23" spans="1:24" ht="99.95" customHeight="1">
      <c r="A23" s="34"/>
      <c r="B23" s="3"/>
      <c r="C23" s="304"/>
      <c r="D23" s="3"/>
      <c r="E23" s="309"/>
      <c r="F23" s="2"/>
      <c r="G23" s="313"/>
      <c r="H23" s="36"/>
      <c r="I23" s="10"/>
      <c r="J23" s="236"/>
      <c r="K23" s="5"/>
      <c r="L23" s="234"/>
      <c r="M23" s="5"/>
      <c r="N23" s="17"/>
      <c r="O23" s="157" t="s">
        <v>346</v>
      </c>
      <c r="P23" s="5">
        <f>COUNTIF(Т1!$G$6:$G$75,O23)</f>
        <v>0</v>
      </c>
      <c r="Q23" s="157" t="s">
        <v>346</v>
      </c>
      <c r="R23" s="5">
        <f>COUNTIF(Т1!$H$6:$I$65,Q23)/2</f>
        <v>3</v>
      </c>
      <c r="S23" s="235"/>
      <c r="T23" s="198">
        <f>COUNTIF(Т1!$J$6:$K$65,Q23)/2</f>
        <v>1</v>
      </c>
      <c r="U23" s="235"/>
      <c r="V23" s="157" t="s">
        <v>312</v>
      </c>
      <c r="W23" s="10">
        <f>COUNTIF(Т1!$L$6:$L$75,V23)</f>
        <v>4</v>
      </c>
      <c r="X23" s="317"/>
    </row>
    <row r="24" spans="1:24" ht="99.95" customHeight="1">
      <c r="A24" s="34"/>
      <c r="B24" s="3"/>
      <c r="C24" s="304"/>
      <c r="D24" s="3"/>
      <c r="E24" s="309"/>
      <c r="F24" s="2"/>
      <c r="G24" s="313"/>
      <c r="H24" s="36"/>
      <c r="I24" s="10"/>
      <c r="J24" s="236"/>
      <c r="K24" s="5"/>
      <c r="L24" s="234"/>
      <c r="M24" s="5"/>
      <c r="N24" s="17"/>
      <c r="O24" s="157" t="s">
        <v>350</v>
      </c>
      <c r="P24" s="5">
        <f>COUNTIF(Т1!$G$6:$G$75,O24)</f>
        <v>0</v>
      </c>
      <c r="Q24" s="157" t="s">
        <v>350</v>
      </c>
      <c r="R24" s="5">
        <f>COUNTIF(Т1!$H$6:$I$65,Q24)/2</f>
        <v>1</v>
      </c>
      <c r="S24" s="235"/>
      <c r="T24" s="198">
        <f>COUNTIF(Т1!$J$6:$K$65,Q24)/2</f>
        <v>1</v>
      </c>
      <c r="U24" s="235"/>
      <c r="V24" s="157" t="s">
        <v>316</v>
      </c>
      <c r="W24" s="10">
        <f>COUNTIF(Т1!$L$6:$L$75,V24)</f>
        <v>2</v>
      </c>
      <c r="X24" s="317"/>
    </row>
    <row r="25" spans="1:24" ht="99.95" customHeight="1">
      <c r="A25" s="34"/>
      <c r="B25" s="3"/>
      <c r="C25" s="304"/>
      <c r="D25" s="3"/>
      <c r="E25" s="309"/>
      <c r="F25" s="2"/>
      <c r="G25" s="313"/>
      <c r="H25" s="39"/>
      <c r="I25" s="10"/>
      <c r="J25" s="236"/>
      <c r="K25" s="5"/>
      <c r="L25" s="234"/>
      <c r="M25" s="5"/>
      <c r="N25" s="17"/>
      <c r="O25" s="157" t="s">
        <v>345</v>
      </c>
      <c r="P25" s="5">
        <f>COUNTIF(Т1!$G$6:$G$75,O25)</f>
        <v>0</v>
      </c>
      <c r="Q25" s="157" t="s">
        <v>345</v>
      </c>
      <c r="R25" s="5">
        <f>COUNTIF(Т1!$H$6:$I$65,Q25)/2</f>
        <v>1</v>
      </c>
      <c r="S25" s="235"/>
      <c r="T25" s="198">
        <f>COUNTIF(Т1!$J$6:$K$65,Q25)/2</f>
        <v>0</v>
      </c>
      <c r="U25" s="235"/>
      <c r="V25" s="157" t="s">
        <v>332</v>
      </c>
      <c r="W25" s="10">
        <f>COUNTIF(Т1!$L$6:$L$75,V25)</f>
        <v>0</v>
      </c>
      <c r="X25" s="317"/>
    </row>
    <row r="26" spans="1:24" ht="99.95" customHeight="1">
      <c r="A26" s="34"/>
      <c r="B26" s="3"/>
      <c r="C26" s="304"/>
      <c r="D26" s="3"/>
      <c r="E26" s="309"/>
      <c r="F26" s="2"/>
      <c r="G26" s="313"/>
      <c r="H26" s="39"/>
      <c r="I26" s="10"/>
      <c r="J26" s="236"/>
      <c r="K26" s="5"/>
      <c r="L26" s="234"/>
      <c r="M26" s="5"/>
      <c r="N26" s="17"/>
      <c r="O26" s="157" t="s">
        <v>444</v>
      </c>
      <c r="P26" s="5">
        <f>COUNTIF(Т1!$G$6:$G$75,O26)</f>
        <v>0</v>
      </c>
      <c r="Q26" s="157" t="s">
        <v>444</v>
      </c>
      <c r="R26" s="5">
        <f>COUNTIF(Т1!$H$6:$I$65,Q26)/2</f>
        <v>0</v>
      </c>
      <c r="S26" s="235"/>
      <c r="T26" s="198">
        <f>COUNTIF(Т1!$J$6:$K$65,Q26)/2</f>
        <v>0</v>
      </c>
      <c r="U26" s="235"/>
      <c r="V26" s="157" t="s">
        <v>467</v>
      </c>
      <c r="W26" s="10">
        <f>COUNTIF(Т1!$L$6:$L$75,V26)</f>
        <v>0</v>
      </c>
      <c r="X26" s="317"/>
    </row>
    <row r="27" spans="1:24" ht="99.95" customHeight="1">
      <c r="A27" s="34"/>
      <c r="B27" s="3"/>
      <c r="C27" s="304"/>
      <c r="D27" s="3"/>
      <c r="E27" s="309"/>
      <c r="F27" s="2"/>
      <c r="G27" s="313"/>
      <c r="H27" s="39"/>
      <c r="I27" s="10"/>
      <c r="J27" s="236"/>
      <c r="K27" s="5"/>
      <c r="L27" s="234"/>
      <c r="M27" s="5"/>
      <c r="N27" s="17"/>
      <c r="O27" s="157" t="s">
        <v>366</v>
      </c>
      <c r="P27" s="5">
        <f>COUNTIF(Т1!$G$6:$G$75,O27)</f>
        <v>0</v>
      </c>
      <c r="Q27" s="157" t="s">
        <v>366</v>
      </c>
      <c r="R27" s="5">
        <f>COUNTIF(Т1!$H$6:$I$65,Q27)/2</f>
        <v>0</v>
      </c>
      <c r="S27" s="235"/>
      <c r="T27" s="198">
        <f>COUNTIF(Т1!$J$6:$K$65,Q27)/2</f>
        <v>0</v>
      </c>
      <c r="U27" s="235"/>
      <c r="V27" s="157" t="s">
        <v>333</v>
      </c>
      <c r="W27" s="10">
        <f>COUNTIF(Т1!$L$6:$L$75,V27)</f>
        <v>0</v>
      </c>
      <c r="X27" s="317"/>
    </row>
    <row r="28" spans="1:24" ht="99.95" customHeight="1">
      <c r="A28" s="34"/>
      <c r="B28" s="3"/>
      <c r="C28" s="304"/>
      <c r="D28" s="3"/>
      <c r="E28" s="309"/>
      <c r="F28" s="2"/>
      <c r="G28" s="313"/>
      <c r="H28" s="39"/>
      <c r="I28" s="10"/>
      <c r="J28" s="236"/>
      <c r="K28" s="5"/>
      <c r="L28" s="234"/>
      <c r="M28" s="5"/>
      <c r="N28" s="17"/>
      <c r="O28" s="157" t="s">
        <v>347</v>
      </c>
      <c r="P28" s="5">
        <f>COUNTIF(Т1!$G$6:$G$75,O28)</f>
        <v>0</v>
      </c>
      <c r="Q28" s="157" t="s">
        <v>347</v>
      </c>
      <c r="R28" s="5">
        <f>COUNTIF(Т1!$H$6:$I$65,Q28)/2</f>
        <v>1</v>
      </c>
      <c r="S28" s="235"/>
      <c r="T28" s="198">
        <f>COUNTIF(Т1!$J$6:$K$65,Q28)/2</f>
        <v>0</v>
      </c>
      <c r="U28" s="235"/>
      <c r="V28" s="157" t="s">
        <v>323</v>
      </c>
      <c r="W28" s="10">
        <f>COUNTIF(Т1!$L$6:$L$75,V28)</f>
        <v>3</v>
      </c>
      <c r="X28" s="317"/>
    </row>
    <row r="29" spans="1:24" ht="99.95" customHeight="1">
      <c r="A29" s="34"/>
      <c r="B29" s="3"/>
      <c r="C29" s="304"/>
      <c r="D29" s="3"/>
      <c r="E29" s="309"/>
      <c r="F29" s="2"/>
      <c r="G29" s="313"/>
      <c r="H29" s="39"/>
      <c r="I29" s="5"/>
      <c r="J29" s="234"/>
      <c r="K29" s="5"/>
      <c r="L29" s="234"/>
      <c r="M29" s="5"/>
      <c r="N29" s="17"/>
      <c r="O29" s="157" t="s">
        <v>340</v>
      </c>
      <c r="P29" s="5">
        <f>COUNTIF(Т1!$G$6:$G$75,O29)</f>
        <v>0</v>
      </c>
      <c r="Q29" s="157" t="s">
        <v>340</v>
      </c>
      <c r="R29" s="5">
        <f>COUNTIF(Т1!$H$6:$I$65,Q29)/2</f>
        <v>2</v>
      </c>
      <c r="S29" s="235"/>
      <c r="T29" s="198">
        <f>COUNTIF(Т1!$J$6:$K$65,Q29)/2</f>
        <v>0</v>
      </c>
      <c r="U29" s="235"/>
      <c r="V29" s="157" t="s">
        <v>305</v>
      </c>
      <c r="W29" s="10">
        <f>COUNTIF(Т1!$L$6:$L$75,V29)</f>
        <v>10</v>
      </c>
      <c r="X29" s="317"/>
    </row>
    <row r="30" spans="1:24" ht="99.95" customHeight="1">
      <c r="A30" s="34"/>
      <c r="B30" s="3"/>
      <c r="C30" s="304"/>
      <c r="D30" s="3"/>
      <c r="E30" s="309"/>
      <c r="F30" s="2"/>
      <c r="G30" s="313"/>
      <c r="H30" s="36"/>
      <c r="I30" s="5"/>
      <c r="J30" s="234"/>
      <c r="K30" s="5"/>
      <c r="L30" s="234"/>
      <c r="M30" s="5"/>
      <c r="N30" s="17"/>
      <c r="O30" s="157" t="s">
        <v>343</v>
      </c>
      <c r="P30" s="5">
        <f>COUNTIF(Т1!$G$6:$G$75,O30)</f>
        <v>0</v>
      </c>
      <c r="Q30" s="157" t="s">
        <v>343</v>
      </c>
      <c r="R30" s="5">
        <f>COUNTIF(Т1!$H$6:$I$65,Q30)/2</f>
        <v>0</v>
      </c>
      <c r="S30" s="235"/>
      <c r="T30" s="198">
        <f>COUNTIF(Т1!$J$6:$K$65,Q30)/2</f>
        <v>0</v>
      </c>
      <c r="U30" s="235"/>
      <c r="V30" s="157" t="s">
        <v>314</v>
      </c>
      <c r="W30" s="10">
        <f>COUNTIF(Т1!$L$6:$L$75,V30)</f>
        <v>3</v>
      </c>
      <c r="X30" s="317"/>
    </row>
    <row r="31" spans="1:24" ht="99.95" customHeight="1">
      <c r="A31" s="34"/>
      <c r="B31" s="3"/>
      <c r="C31" s="304"/>
      <c r="D31" s="3"/>
      <c r="E31" s="309"/>
      <c r="F31" s="2"/>
      <c r="G31" s="313"/>
      <c r="H31" s="39"/>
      <c r="I31" s="5"/>
      <c r="J31" s="234"/>
      <c r="K31" s="5"/>
      <c r="L31" s="234"/>
      <c r="M31" s="5"/>
      <c r="N31" s="17"/>
      <c r="O31" s="157" t="s">
        <v>353</v>
      </c>
      <c r="P31" s="5">
        <f>COUNTIF(Т1!$G$6:$G$75,O31)</f>
        <v>0</v>
      </c>
      <c r="Q31" s="157" t="s">
        <v>353</v>
      </c>
      <c r="R31" s="5">
        <f>COUNTIF(Т1!$H$6:$I$65,Q31)/2</f>
        <v>0</v>
      </c>
      <c r="S31" s="235"/>
      <c r="T31" s="198">
        <f>COUNTIF(Т1!$J$6:$K$65,Q31)/2</f>
        <v>0</v>
      </c>
      <c r="U31" s="235"/>
      <c r="V31" s="157" t="s">
        <v>310</v>
      </c>
      <c r="W31" s="10">
        <f>COUNTIF(Т1!$L$6:$L$75,V31)</f>
        <v>4</v>
      </c>
      <c r="X31" s="317"/>
    </row>
    <row r="32" spans="1:24" ht="99.95" customHeight="1">
      <c r="A32" s="34"/>
      <c r="B32" s="3"/>
      <c r="C32" s="304"/>
      <c r="D32" s="3"/>
      <c r="E32" s="309"/>
      <c r="F32" s="2"/>
      <c r="G32" s="313"/>
      <c r="H32" s="39"/>
      <c r="I32" s="5"/>
      <c r="J32" s="234"/>
      <c r="K32" s="5"/>
      <c r="L32" s="234"/>
      <c r="M32" s="5"/>
      <c r="N32" s="17"/>
      <c r="O32" s="157" t="s">
        <v>445</v>
      </c>
      <c r="P32" s="5">
        <f>COUNTIF(Т1!$G$6:$G$75,O32)</f>
        <v>0</v>
      </c>
      <c r="Q32" s="157" t="s">
        <v>445</v>
      </c>
      <c r="R32" s="5">
        <f>COUNTIF(Т1!$H$6:$I$65,Q32)/2</f>
        <v>0</v>
      </c>
      <c r="S32" s="235"/>
      <c r="T32" s="198">
        <f>COUNTIF(Т1!$J$6:$K$65,Q32)/2</f>
        <v>0</v>
      </c>
      <c r="U32" s="235"/>
      <c r="V32" s="157" t="s">
        <v>468</v>
      </c>
      <c r="W32" s="10">
        <f>COUNTIF(Т1!$L$6:$L$75,V32)</f>
        <v>0</v>
      </c>
      <c r="X32" s="317"/>
    </row>
    <row r="33" spans="1:24" ht="99.95" customHeight="1">
      <c r="A33" s="34"/>
      <c r="B33" s="3"/>
      <c r="C33" s="304"/>
      <c r="D33" s="3"/>
      <c r="E33" s="309"/>
      <c r="F33" s="2"/>
      <c r="G33" s="313"/>
      <c r="H33" s="39"/>
      <c r="I33" s="5"/>
      <c r="J33" s="234"/>
      <c r="K33" s="5"/>
      <c r="L33" s="234"/>
      <c r="M33" s="5"/>
      <c r="N33" s="17"/>
      <c r="O33" s="157" t="s">
        <v>368</v>
      </c>
      <c r="P33" s="5">
        <f>COUNTIF(Т1!$G$6:$G$75,O33)</f>
        <v>0</v>
      </c>
      <c r="Q33" s="157" t="s">
        <v>368</v>
      </c>
      <c r="R33" s="5">
        <f>COUNTIF(Т1!$H$6:$I$65,Q33)/2</f>
        <v>0</v>
      </c>
      <c r="S33" s="235"/>
      <c r="T33" s="198">
        <f>COUNTIF(Т1!$J$6:$K$65,Q33)/2</f>
        <v>0</v>
      </c>
      <c r="U33" s="235"/>
      <c r="V33" s="157" t="s">
        <v>469</v>
      </c>
      <c r="W33" s="10">
        <f>COUNTIF(Т1!$L$6:$L$75,V33)</f>
        <v>0</v>
      </c>
      <c r="X33" s="317"/>
    </row>
    <row r="34" spans="1:24" ht="99.95" customHeight="1">
      <c r="A34" s="34"/>
      <c r="B34" s="3"/>
      <c r="C34" s="304"/>
      <c r="D34" s="3"/>
      <c r="E34" s="309"/>
      <c r="F34" s="2"/>
      <c r="G34" s="313"/>
      <c r="H34" s="39"/>
      <c r="I34" s="10"/>
      <c r="J34" s="236"/>
      <c r="K34" s="5"/>
      <c r="L34" s="234"/>
      <c r="M34" s="5"/>
      <c r="N34" s="17"/>
      <c r="O34" s="157" t="s">
        <v>359</v>
      </c>
      <c r="P34" s="5">
        <f>COUNTIF(Т1!$G$6:$G$75,O34)</f>
        <v>0</v>
      </c>
      <c r="Q34" s="157" t="s">
        <v>359</v>
      </c>
      <c r="R34" s="5">
        <f>COUNTIF(Т1!$H$6:$I$65,Q34)/2</f>
        <v>1</v>
      </c>
      <c r="S34" s="235"/>
      <c r="T34" s="198">
        <f>COUNTIF(Т1!$J$6:$K$65,Q34)/2</f>
        <v>0</v>
      </c>
      <c r="U34" s="235"/>
      <c r="V34" s="157" t="s">
        <v>318</v>
      </c>
      <c r="W34" s="10">
        <f>COUNTIF(Т1!$L$6:$L$75,V34)</f>
        <v>0</v>
      </c>
      <c r="X34" s="317"/>
    </row>
    <row r="35" spans="1:24" ht="99.95" customHeight="1">
      <c r="A35" s="34"/>
      <c r="B35" s="3"/>
      <c r="C35" s="304"/>
      <c r="D35" s="3"/>
      <c r="E35" s="309"/>
      <c r="F35" s="2"/>
      <c r="G35" s="313"/>
      <c r="H35" s="36"/>
      <c r="I35" s="10"/>
      <c r="J35" s="236"/>
      <c r="K35" s="5"/>
      <c r="L35" s="234"/>
      <c r="M35" s="5"/>
      <c r="N35" s="17"/>
      <c r="O35" s="157" t="s">
        <v>354</v>
      </c>
      <c r="P35" s="5">
        <f>COUNTIF(Т1!$G$6:$G$75,O35)</f>
        <v>0</v>
      </c>
      <c r="Q35" s="157" t="s">
        <v>354</v>
      </c>
      <c r="R35" s="5">
        <f>COUNTIF(Т1!$H$6:$I$65,Q35)/2</f>
        <v>5</v>
      </c>
      <c r="S35" s="235"/>
      <c r="T35" s="198">
        <f>COUNTIF(Т1!$J$6:$K$65,Q35)/2</f>
        <v>5</v>
      </c>
      <c r="U35" s="235"/>
      <c r="V35" s="157" t="s">
        <v>321</v>
      </c>
      <c r="W35" s="10">
        <f>COUNTIF(Т1!$L$6:$L$75,V35)</f>
        <v>2</v>
      </c>
      <c r="X35" s="317"/>
    </row>
    <row r="36" spans="1:24" ht="99.95" customHeight="1">
      <c r="A36" s="34"/>
      <c r="B36" s="3"/>
      <c r="C36" s="304"/>
      <c r="D36" s="3"/>
      <c r="E36" s="309"/>
      <c r="F36" s="2"/>
      <c r="G36" s="313"/>
      <c r="H36" s="36"/>
      <c r="I36" s="10"/>
      <c r="J36" s="236"/>
      <c r="K36" s="5"/>
      <c r="L36" s="234"/>
      <c r="M36" s="5"/>
      <c r="N36" s="17"/>
      <c r="O36" s="157" t="s">
        <v>360</v>
      </c>
      <c r="P36" s="5">
        <f>COUNTIF(Т1!$G$6:$G$75,O36)</f>
        <v>0</v>
      </c>
      <c r="Q36" s="157" t="s">
        <v>360</v>
      </c>
      <c r="R36" s="5">
        <f>COUNTIF(Т1!$H$6:$I$65,Q36)/2</f>
        <v>4</v>
      </c>
      <c r="S36" s="235"/>
      <c r="T36" s="198">
        <f>COUNTIF(Т1!$J$6:$K$65,Q36)/2</f>
        <v>0</v>
      </c>
      <c r="U36" s="235"/>
      <c r="V36" s="157" t="s">
        <v>334</v>
      </c>
      <c r="W36" s="10">
        <f>COUNTIF(Т1!$L$6:$L$75,V36)</f>
        <v>1</v>
      </c>
      <c r="X36" s="317"/>
    </row>
    <row r="37" spans="1:24" ht="99.95" customHeight="1">
      <c r="A37" s="34"/>
      <c r="B37" s="3"/>
      <c r="C37" s="304"/>
      <c r="D37" s="3"/>
      <c r="E37" s="309"/>
      <c r="F37" s="2"/>
      <c r="G37" s="313"/>
      <c r="H37" s="36"/>
      <c r="I37" s="10"/>
      <c r="J37" s="236"/>
      <c r="K37" s="5"/>
      <c r="L37" s="234"/>
      <c r="M37" s="5"/>
      <c r="N37" s="17"/>
      <c r="O37" s="157" t="s">
        <v>349</v>
      </c>
      <c r="P37" s="5">
        <f>COUNTIF(Т1!$G$6:$G$75,O37)</f>
        <v>0</v>
      </c>
      <c r="Q37" s="157" t="s">
        <v>349</v>
      </c>
      <c r="R37" s="5">
        <f>COUNTIF(Т1!$H$6:$I$65,Q37)/2</f>
        <v>2</v>
      </c>
      <c r="S37" s="235"/>
      <c r="T37" s="198">
        <f>COUNTIF(Т1!$J$6:$K$65,Q37)/2</f>
        <v>2</v>
      </c>
      <c r="U37" s="235"/>
      <c r="V37" s="157" t="s">
        <v>320</v>
      </c>
      <c r="W37" s="10">
        <f>COUNTIF(Т1!$L$6:$L$75,V37)</f>
        <v>2</v>
      </c>
      <c r="X37" s="317"/>
    </row>
    <row r="38" spans="1:24" ht="99.95" customHeight="1">
      <c r="A38" s="34"/>
      <c r="B38" s="3"/>
      <c r="C38" s="304"/>
      <c r="D38" s="3"/>
      <c r="E38" s="309"/>
      <c r="F38" s="2"/>
      <c r="G38" s="313"/>
      <c r="H38" s="39"/>
      <c r="I38" s="10"/>
      <c r="J38" s="236"/>
      <c r="K38" s="5"/>
      <c r="L38" s="234"/>
      <c r="M38" s="5"/>
      <c r="N38" s="17"/>
      <c r="O38" s="157" t="s">
        <v>446</v>
      </c>
      <c r="P38" s="5">
        <f>COUNTIF(Т1!$G$6:$G$75,O38)</f>
        <v>0</v>
      </c>
      <c r="Q38" s="157" t="s">
        <v>446</v>
      </c>
      <c r="R38" s="5">
        <f>COUNTIF(Т1!$H$6:$I$65,Q38)/2</f>
        <v>0</v>
      </c>
      <c r="S38" s="235"/>
      <c r="T38" s="198">
        <f>COUNTIF(Т1!$J$6:$K$65,Q38)/2</f>
        <v>0</v>
      </c>
      <c r="U38" s="235"/>
      <c r="V38" s="157" t="s">
        <v>470</v>
      </c>
      <c r="W38" s="10">
        <f>COUNTIF(Т1!$L$6:$L$75,V38)</f>
        <v>0</v>
      </c>
      <c r="X38" s="317"/>
    </row>
    <row r="39" spans="1:24" ht="99.95" customHeight="1">
      <c r="A39" s="34"/>
      <c r="B39" s="3"/>
      <c r="C39" s="304"/>
      <c r="D39" s="3"/>
      <c r="E39" s="309"/>
      <c r="F39" s="2"/>
      <c r="G39" s="313"/>
      <c r="H39" s="39"/>
      <c r="I39" s="10"/>
      <c r="J39" s="236"/>
      <c r="K39" s="5"/>
      <c r="L39" s="234"/>
      <c r="M39" s="5"/>
      <c r="N39" s="17"/>
      <c r="O39" s="157" t="s">
        <v>367</v>
      </c>
      <c r="P39" s="5">
        <f>COUNTIF(Т1!$G$6:$G$75,O39)</f>
        <v>0</v>
      </c>
      <c r="Q39" s="157" t="s">
        <v>367</v>
      </c>
      <c r="R39" s="5">
        <f>COUNTIF(Т1!$H$6:$I$65,Q39)/2</f>
        <v>0</v>
      </c>
      <c r="S39" s="235"/>
      <c r="T39" s="198">
        <f>COUNTIF(Т1!$J$6:$K$65,Q39)/2</f>
        <v>0</v>
      </c>
      <c r="U39" s="235"/>
      <c r="V39" s="157" t="s">
        <v>471</v>
      </c>
      <c r="W39" s="10">
        <f>COUNTIF(Т1!$L$6:$L$75,V39)</f>
        <v>0</v>
      </c>
      <c r="X39" s="317"/>
    </row>
    <row r="40" spans="1:24" ht="99.95" customHeight="1">
      <c r="A40" s="34"/>
      <c r="B40" s="3"/>
      <c r="C40" s="304"/>
      <c r="D40" s="3"/>
      <c r="E40" s="309"/>
      <c r="F40" s="2"/>
      <c r="G40" s="313"/>
      <c r="H40" s="39"/>
      <c r="I40" s="10"/>
      <c r="J40" s="236"/>
      <c r="K40" s="5"/>
      <c r="L40" s="234"/>
      <c r="M40" s="5"/>
      <c r="N40" s="17"/>
      <c r="O40" s="157" t="s">
        <v>361</v>
      </c>
      <c r="P40" s="5">
        <f>COUNTIF(Т1!$G$6:$G$75,O40)</f>
        <v>0</v>
      </c>
      <c r="Q40" s="157" t="s">
        <v>361</v>
      </c>
      <c r="R40" s="5">
        <f>COUNTIF(Т1!$H$6:$I$65,Q40)/2</f>
        <v>2</v>
      </c>
      <c r="S40" s="235"/>
      <c r="T40" s="198">
        <f>COUNTIF(Т1!$J$6:$K$65,Q40)/2</f>
        <v>2</v>
      </c>
      <c r="U40" s="235"/>
      <c r="V40" s="157" t="s">
        <v>433</v>
      </c>
      <c r="W40" s="10">
        <f>COUNTIF(Т1!$L$6:$L$75,V40)</f>
        <v>0</v>
      </c>
      <c r="X40" s="317"/>
    </row>
    <row r="41" spans="1:24" ht="99.95" customHeight="1">
      <c r="A41" s="34"/>
      <c r="B41" s="3"/>
      <c r="C41" s="304"/>
      <c r="D41" s="3"/>
      <c r="E41" s="309"/>
      <c r="F41" s="2"/>
      <c r="G41" s="313"/>
      <c r="H41" s="39"/>
      <c r="I41" s="10"/>
      <c r="J41" s="236"/>
      <c r="K41" s="5"/>
      <c r="L41" s="234"/>
      <c r="M41" s="5"/>
      <c r="N41" s="17"/>
      <c r="O41" s="157" t="s">
        <v>342</v>
      </c>
      <c r="P41" s="5">
        <f>COUNTIF(Т1!$G$6:$G$75,O41)</f>
        <v>0</v>
      </c>
      <c r="Q41" s="157" t="s">
        <v>342</v>
      </c>
      <c r="R41" s="5">
        <f>COUNTIF(Т1!$H$6:$I$65,Q41)/2</f>
        <v>4</v>
      </c>
      <c r="S41" s="235"/>
      <c r="T41" s="198">
        <f>COUNTIF(Т1!$J$6:$K$65,Q41)/2</f>
        <v>3</v>
      </c>
      <c r="U41" s="235"/>
      <c r="V41" s="157" t="s">
        <v>309</v>
      </c>
      <c r="W41" s="10">
        <f>COUNTIF(Т1!$L$6:$L$75,V41)</f>
        <v>4</v>
      </c>
      <c r="X41" s="317"/>
    </row>
    <row r="42" spans="1:24" ht="99.95" customHeight="1">
      <c r="A42" s="34"/>
      <c r="B42" s="3"/>
      <c r="C42" s="304"/>
      <c r="D42" s="3"/>
      <c r="E42" s="309"/>
      <c r="F42" s="2"/>
      <c r="G42" s="313"/>
      <c r="H42" s="39"/>
      <c r="I42" s="10"/>
      <c r="J42" s="236"/>
      <c r="K42" s="5"/>
      <c r="L42" s="234"/>
      <c r="M42" s="5"/>
      <c r="N42" s="17"/>
      <c r="O42" s="157" t="s">
        <v>338</v>
      </c>
      <c r="P42" s="5">
        <f>COUNTIF(Т1!$G$6:$G$75,O42)</f>
        <v>0</v>
      </c>
      <c r="Q42" s="157" t="s">
        <v>338</v>
      </c>
      <c r="R42" s="5">
        <f>COUNTIF(Т1!$H$6:$I$65,Q42)/2</f>
        <v>4</v>
      </c>
      <c r="S42" s="235"/>
      <c r="T42" s="198">
        <f>COUNTIF(Т1!$J$6:$K$65,Q42)/2</f>
        <v>2</v>
      </c>
      <c r="U42" s="235"/>
      <c r="V42" s="157" t="s">
        <v>325</v>
      </c>
      <c r="W42" s="10">
        <f>COUNTIF(Т1!$L$6:$L$75,V42)</f>
        <v>3</v>
      </c>
      <c r="X42" s="317"/>
    </row>
    <row r="43" spans="1:24" ht="99.95" customHeight="1">
      <c r="A43" s="34"/>
      <c r="B43" s="3"/>
      <c r="C43" s="304"/>
      <c r="D43" s="3"/>
      <c r="E43" s="309"/>
      <c r="F43" s="2"/>
      <c r="G43" s="313"/>
      <c r="H43" s="39"/>
      <c r="I43" s="10"/>
      <c r="J43" s="236"/>
      <c r="K43" s="5"/>
      <c r="L43" s="234"/>
      <c r="M43" s="5"/>
      <c r="N43" s="17"/>
      <c r="O43" s="157" t="s">
        <v>352</v>
      </c>
      <c r="P43" s="5">
        <f>COUNTIF(Т1!$G$6:$G$75,O43)</f>
        <v>0</v>
      </c>
      <c r="Q43" s="157" t="s">
        <v>352</v>
      </c>
      <c r="R43" s="5">
        <f>COUNTIF(Т1!$H$6:$I$65,Q43)/2</f>
        <v>2</v>
      </c>
      <c r="S43" s="235"/>
      <c r="T43" s="198">
        <f>COUNTIF(Т1!$J$6:$K$65,Q43)/2</f>
        <v>1</v>
      </c>
      <c r="U43" s="235"/>
      <c r="V43" s="157" t="s">
        <v>319</v>
      </c>
      <c r="W43" s="10">
        <f>COUNTIF(Т1!$L$6:$L$75,V43)</f>
        <v>0</v>
      </c>
      <c r="X43" s="317"/>
    </row>
    <row r="44" spans="1:24" ht="99.95" customHeight="1">
      <c r="A44" s="34"/>
      <c r="B44" s="3"/>
      <c r="C44" s="304"/>
      <c r="D44" s="3"/>
      <c r="E44" s="309"/>
      <c r="F44" s="2"/>
      <c r="G44" s="313"/>
      <c r="H44" s="39"/>
      <c r="I44" s="10"/>
      <c r="J44" s="236"/>
      <c r="K44" s="5"/>
      <c r="L44" s="234"/>
      <c r="M44" s="5"/>
      <c r="N44" s="17"/>
      <c r="O44" s="157" t="s">
        <v>447</v>
      </c>
      <c r="P44" s="5">
        <f>COUNTIF(Т1!$G$6:$G$75,O44)</f>
        <v>0</v>
      </c>
      <c r="Q44" s="157" t="s">
        <v>447</v>
      </c>
      <c r="R44" s="5">
        <f>COUNTIF(Т1!$H$6:$I$65,Q44)/2</f>
        <v>0</v>
      </c>
      <c r="S44" s="235"/>
      <c r="T44" s="198">
        <f>COUNTIF(Т1!$J$6:$K$65,Q44)/2</f>
        <v>0</v>
      </c>
      <c r="U44" s="235"/>
      <c r="V44" s="157" t="s">
        <v>472</v>
      </c>
      <c r="W44" s="10">
        <f>COUNTIF(Т1!$L$6:$L$75,V44)</f>
        <v>0</v>
      </c>
      <c r="X44" s="317"/>
    </row>
    <row r="45" spans="1:24" ht="99.95" customHeight="1">
      <c r="A45" s="34"/>
      <c r="B45" s="3"/>
      <c r="C45" s="304"/>
      <c r="D45" s="3"/>
      <c r="E45" s="309"/>
      <c r="F45" s="2"/>
      <c r="G45" s="313"/>
      <c r="H45" s="39"/>
      <c r="I45" s="10"/>
      <c r="J45" s="236"/>
      <c r="K45" s="5"/>
      <c r="L45" s="234"/>
      <c r="M45" s="5"/>
      <c r="N45" s="17"/>
      <c r="O45" s="157" t="s">
        <v>448</v>
      </c>
      <c r="P45" s="5">
        <f>COUNTIF(Т1!$G$6:$G$75,O45)</f>
        <v>0</v>
      </c>
      <c r="Q45" s="157" t="s">
        <v>448</v>
      </c>
      <c r="R45" s="5">
        <f>COUNTIF(Т1!$H$6:$I$65,Q45)/2</f>
        <v>0</v>
      </c>
      <c r="S45" s="235"/>
      <c r="T45" s="198">
        <f>COUNTIF(Т1!$J$6:$K$65,Q45)/2</f>
        <v>0</v>
      </c>
      <c r="U45" s="235"/>
      <c r="V45" s="157" t="s">
        <v>473</v>
      </c>
      <c r="W45" s="10">
        <f>COUNTIF(Т1!$L$6:$L$75,V45)</f>
        <v>0</v>
      </c>
      <c r="X45" s="317"/>
    </row>
    <row r="46" spans="1:24" ht="99.95" customHeight="1">
      <c r="A46" s="34"/>
      <c r="B46" s="3"/>
      <c r="C46" s="304"/>
      <c r="D46" s="3"/>
      <c r="E46" s="309"/>
      <c r="F46" s="2"/>
      <c r="G46" s="313"/>
      <c r="H46" s="39"/>
      <c r="I46" s="10"/>
      <c r="J46" s="236"/>
      <c r="K46" s="5"/>
      <c r="L46" s="234"/>
      <c r="M46" s="5"/>
      <c r="N46" s="17"/>
      <c r="O46" s="157" t="s">
        <v>449</v>
      </c>
      <c r="P46" s="5">
        <f>COUNTIF(Т1!$G$6:$G$75,O46)</f>
        <v>0</v>
      </c>
      <c r="Q46" s="157" t="s">
        <v>449</v>
      </c>
      <c r="R46" s="5">
        <f>COUNTIF(Т1!$H$6:$I$65,Q46)/2</f>
        <v>0</v>
      </c>
      <c r="S46" s="235"/>
      <c r="T46" s="198">
        <f>COUNTIF(Т1!$J$6:$K$65,Q46)/2</f>
        <v>0</v>
      </c>
      <c r="U46" s="235"/>
      <c r="V46" s="157" t="s">
        <v>474</v>
      </c>
      <c r="W46" s="10">
        <f>COUNTIF(Т1!$L$6:$L$75,V46)</f>
        <v>0</v>
      </c>
      <c r="X46" s="317"/>
    </row>
    <row r="47" spans="1:24" ht="99.95" customHeight="1">
      <c r="A47" s="34"/>
      <c r="B47" s="3"/>
      <c r="C47" s="304"/>
      <c r="D47" s="3"/>
      <c r="E47" s="309"/>
      <c r="F47" s="2"/>
      <c r="G47" s="313"/>
      <c r="H47" s="39"/>
      <c r="I47" s="10"/>
      <c r="J47" s="236"/>
      <c r="K47" s="5"/>
      <c r="L47" s="234"/>
      <c r="M47" s="5"/>
      <c r="N47" s="17"/>
      <c r="O47" s="157" t="s">
        <v>362</v>
      </c>
      <c r="P47" s="5">
        <f>COUNTIF(Т1!$G$6:$G$75,O47)</f>
        <v>0</v>
      </c>
      <c r="Q47" s="157" t="s">
        <v>362</v>
      </c>
      <c r="R47" s="5">
        <f>COUNTIF(Т1!$H$6:$I$65,Q47)/2</f>
        <v>0</v>
      </c>
      <c r="S47" s="235"/>
      <c r="T47" s="198">
        <f>COUNTIF(Т1!$J$6:$K$65,Q47)/2</f>
        <v>0</v>
      </c>
      <c r="U47" s="235"/>
      <c r="V47" s="157" t="s">
        <v>475</v>
      </c>
      <c r="W47" s="10">
        <f>COUNTIF(Т1!$L$6:$L$75,V47)</f>
        <v>1</v>
      </c>
      <c r="X47" s="317"/>
    </row>
    <row r="48" spans="1:24" ht="99.95" customHeight="1">
      <c r="A48" s="34"/>
      <c r="B48" s="3"/>
      <c r="C48" s="304"/>
      <c r="D48" s="3"/>
      <c r="E48" s="309"/>
      <c r="F48" s="2"/>
      <c r="G48" s="313"/>
      <c r="H48" s="39"/>
      <c r="I48" s="10"/>
      <c r="J48" s="236"/>
      <c r="K48" s="5"/>
      <c r="L48" s="234"/>
      <c r="M48" s="5"/>
      <c r="N48" s="17"/>
      <c r="O48" s="157" t="s">
        <v>363</v>
      </c>
      <c r="P48" s="5">
        <f>COUNTIF(Т1!$G$6:$G$75,O48)</f>
        <v>0</v>
      </c>
      <c r="Q48" s="157" t="s">
        <v>363</v>
      </c>
      <c r="R48" s="5">
        <f>COUNTIF(Т1!$H$6:$I$65,Q48)/2</f>
        <v>2</v>
      </c>
      <c r="S48" s="235"/>
      <c r="T48" s="198">
        <f>COUNTIF(Т1!$J$6:$K$65,Q48)/2</f>
        <v>2</v>
      </c>
      <c r="U48" s="235"/>
      <c r="V48" s="157" t="s">
        <v>387</v>
      </c>
      <c r="W48" s="10">
        <f>COUNTIF(Т1!$L$6:$L$75,V48)</f>
        <v>1</v>
      </c>
      <c r="X48" s="317"/>
    </row>
    <row r="49" spans="1:24" ht="99.95" customHeight="1">
      <c r="A49" s="34"/>
      <c r="B49" s="3"/>
      <c r="C49" s="304"/>
      <c r="D49" s="3"/>
      <c r="E49" s="309"/>
      <c r="F49" s="2"/>
      <c r="G49" s="313"/>
      <c r="H49" s="39"/>
      <c r="I49" s="10"/>
      <c r="J49" s="236"/>
      <c r="K49" s="5"/>
      <c r="L49" s="234"/>
      <c r="M49" s="5"/>
      <c r="N49" s="17"/>
      <c r="O49" s="157" t="s">
        <v>364</v>
      </c>
      <c r="P49" s="5">
        <f>COUNTIF(Т1!$G$6:$G$75,O49)</f>
        <v>0</v>
      </c>
      <c r="Q49" s="157" t="s">
        <v>364</v>
      </c>
      <c r="R49" s="5">
        <f>COUNTIF(Т1!$H$6:$I$65,Q49)/2</f>
        <v>0</v>
      </c>
      <c r="S49" s="235"/>
      <c r="T49" s="198">
        <f>COUNTIF(Т1!$J$6:$K$65,Q49)/2</f>
        <v>0</v>
      </c>
      <c r="U49" s="235"/>
      <c r="V49" s="157" t="s">
        <v>380</v>
      </c>
      <c r="W49" s="10">
        <f>COUNTIF(Т1!$L$6:$L$75,V49)</f>
        <v>1</v>
      </c>
      <c r="X49" s="317"/>
    </row>
    <row r="50" spans="1:24" ht="99.95" customHeight="1">
      <c r="A50" s="34"/>
      <c r="B50" s="3"/>
      <c r="C50" s="304"/>
      <c r="D50" s="3"/>
      <c r="E50" s="309"/>
      <c r="F50" s="2"/>
      <c r="G50" s="313"/>
      <c r="H50" s="39"/>
      <c r="I50" s="10"/>
      <c r="J50" s="236"/>
      <c r="K50" s="5"/>
      <c r="L50" s="234"/>
      <c r="M50" s="5"/>
      <c r="N50" s="17"/>
      <c r="O50" s="157" t="s">
        <v>450</v>
      </c>
      <c r="P50" s="5">
        <f>COUNTIF(Т1!$G$6:$G$75,O50)</f>
        <v>0</v>
      </c>
      <c r="Q50" s="157" t="s">
        <v>450</v>
      </c>
      <c r="R50" s="5">
        <f>COUNTIF(Т1!$H$6:$I$65,Q50)/2</f>
        <v>0</v>
      </c>
      <c r="S50" s="235"/>
      <c r="T50" s="198">
        <f>COUNTIF(Т1!$J$6:$K$65,Q50)/2</f>
        <v>0</v>
      </c>
      <c r="U50" s="235"/>
      <c r="V50" s="157" t="s">
        <v>476</v>
      </c>
      <c r="W50" s="10">
        <f>COUNTIF(Т1!$L$6:$L$75,V50)</f>
        <v>0</v>
      </c>
      <c r="X50" s="317"/>
    </row>
    <row r="51" spans="1:24" ht="99.95" customHeight="1">
      <c r="A51" s="34"/>
      <c r="B51" s="3"/>
      <c r="C51" s="304"/>
      <c r="D51" s="3"/>
      <c r="E51" s="309"/>
      <c r="F51" s="2"/>
      <c r="G51" s="313"/>
      <c r="H51" s="39"/>
      <c r="I51" s="10"/>
      <c r="J51" s="236"/>
      <c r="K51" s="5"/>
      <c r="L51" s="234"/>
      <c r="M51" s="5"/>
      <c r="N51" s="17"/>
      <c r="O51" s="157" t="s">
        <v>451</v>
      </c>
      <c r="P51" s="5">
        <f>COUNTIF(Т1!$G$6:$G$75,O51)</f>
        <v>0</v>
      </c>
      <c r="Q51" s="157" t="s">
        <v>451</v>
      </c>
      <c r="R51" s="5">
        <f>COUNTIF(Т1!$H$6:$I$65,Q51)/2</f>
        <v>0</v>
      </c>
      <c r="S51" s="235"/>
      <c r="T51" s="198">
        <f>COUNTIF(Т1!$J$6:$K$65,Q51)/2</f>
        <v>0</v>
      </c>
      <c r="U51" s="235"/>
      <c r="V51" s="157" t="s">
        <v>477</v>
      </c>
      <c r="W51" s="10">
        <f>COUNTIF(Т1!$L$6:$L$75,V51)</f>
        <v>0</v>
      </c>
      <c r="X51" s="317"/>
    </row>
    <row r="52" spans="1:24" ht="99.95" customHeight="1">
      <c r="A52" s="34"/>
      <c r="B52" s="3"/>
      <c r="C52" s="304"/>
      <c r="D52" s="3"/>
      <c r="E52" s="309"/>
      <c r="F52" s="2"/>
      <c r="G52" s="313"/>
      <c r="H52" s="39"/>
      <c r="I52" s="10"/>
      <c r="J52" s="236"/>
      <c r="K52" s="5"/>
      <c r="L52" s="234"/>
      <c r="M52" s="5"/>
      <c r="N52" s="17"/>
      <c r="O52" s="157" t="s">
        <v>431</v>
      </c>
      <c r="P52" s="5">
        <f>COUNTIF(Т1!$G$6:$G$75,O52)</f>
        <v>0</v>
      </c>
      <c r="Q52" s="157" t="s">
        <v>431</v>
      </c>
      <c r="R52" s="5">
        <f>COUNTIF(Т1!$H$6:$I$65,Q52)/2</f>
        <v>1</v>
      </c>
      <c r="S52" s="235"/>
      <c r="T52" s="198">
        <f>COUNTIF(Т1!$J$6:$K$65,Q52)/2</f>
        <v>0</v>
      </c>
      <c r="U52" s="235"/>
      <c r="V52" s="157" t="s">
        <v>392</v>
      </c>
      <c r="W52" s="10">
        <f>COUNTIF(Т1!$L$6:$L$75,V52)</f>
        <v>1</v>
      </c>
      <c r="X52" s="317"/>
    </row>
    <row r="53" spans="1:24" ht="99.95" customHeight="1">
      <c r="A53" s="34"/>
      <c r="B53" s="3"/>
      <c r="C53" s="304"/>
      <c r="D53" s="3"/>
      <c r="E53" s="309"/>
      <c r="F53" s="2"/>
      <c r="G53" s="313"/>
      <c r="H53" s="39"/>
      <c r="I53" s="10"/>
      <c r="J53" s="236"/>
      <c r="K53" s="5"/>
      <c r="L53" s="234"/>
      <c r="M53" s="5"/>
      <c r="N53" s="17"/>
      <c r="O53" s="157" t="s">
        <v>439</v>
      </c>
      <c r="P53" s="5">
        <f>COUNTIF(Т1!$G$6:$G$75,O53)</f>
        <v>0</v>
      </c>
      <c r="Q53" s="157" t="s">
        <v>439</v>
      </c>
      <c r="R53" s="5">
        <f>COUNTIF(Т1!$H$6:$I$65,Q53)/2</f>
        <v>0</v>
      </c>
      <c r="S53" s="235"/>
      <c r="T53" s="198">
        <f>COUNTIF(Т1!$J$6:$K$65,Q53)/2</f>
        <v>0</v>
      </c>
      <c r="U53" s="235"/>
      <c r="V53" s="157" t="s">
        <v>399</v>
      </c>
      <c r="W53" s="10">
        <f>COUNTIF(Т1!$L$6:$L$75,V53)</f>
        <v>0</v>
      </c>
      <c r="X53" s="317"/>
    </row>
    <row r="54" spans="1:24" ht="99.95" customHeight="1">
      <c r="A54" s="34"/>
      <c r="B54" s="3"/>
      <c r="C54" s="304"/>
      <c r="D54" s="3"/>
      <c r="E54" s="309"/>
      <c r="F54" s="2"/>
      <c r="G54" s="313"/>
      <c r="H54" s="39"/>
      <c r="I54" s="10"/>
      <c r="J54" s="236"/>
      <c r="K54" s="5"/>
      <c r="L54" s="234"/>
      <c r="M54" s="5"/>
      <c r="N54" s="17"/>
      <c r="O54" s="157" t="s">
        <v>430</v>
      </c>
      <c r="P54" s="5">
        <f>COUNTIF(Т1!$G$6:$G$75,O54)</f>
        <v>0</v>
      </c>
      <c r="Q54" s="157" t="s">
        <v>430</v>
      </c>
      <c r="R54" s="5">
        <f>COUNTIF(Т1!$H$6:$I$65,Q54)/2</f>
        <v>1</v>
      </c>
      <c r="S54" s="235"/>
      <c r="T54" s="198">
        <f>COUNTIF(Т1!$J$6:$K$65,Q54)/2</f>
        <v>0</v>
      </c>
      <c r="U54" s="235"/>
      <c r="V54" s="157" t="s">
        <v>478</v>
      </c>
      <c r="W54" s="10">
        <f>COUNTIF(Т1!$L$6:$L$75,V54)</f>
        <v>0</v>
      </c>
      <c r="X54" s="317"/>
    </row>
    <row r="55" spans="1:24" ht="99.95" customHeight="1">
      <c r="A55" s="34"/>
      <c r="B55" s="3"/>
      <c r="C55" s="304"/>
      <c r="D55" s="3"/>
      <c r="E55" s="309"/>
      <c r="F55" s="2"/>
      <c r="G55" s="313"/>
      <c r="H55" s="39"/>
      <c r="I55" s="10"/>
      <c r="J55" s="236"/>
      <c r="K55" s="5"/>
      <c r="L55" s="234"/>
      <c r="M55" s="5"/>
      <c r="N55" s="17"/>
      <c r="O55" s="157" t="s">
        <v>438</v>
      </c>
      <c r="P55" s="5">
        <f>COUNTIF(Т1!$G$6:$G$75,O55)</f>
        <v>0</v>
      </c>
      <c r="Q55" s="157" t="s">
        <v>438</v>
      </c>
      <c r="R55" s="5">
        <f>COUNTIF(Т1!$H$6:$I$65,Q55)/2</f>
        <v>0</v>
      </c>
      <c r="S55" s="235"/>
      <c r="T55" s="198">
        <f>COUNTIF(Т1!$J$6:$K$65,Q55)/2</f>
        <v>0</v>
      </c>
      <c r="U55" s="235"/>
      <c r="V55" s="157" t="s">
        <v>479</v>
      </c>
      <c r="W55" s="10">
        <f>COUNTIF(Т1!$L$6:$L$75,V55)</f>
        <v>0</v>
      </c>
      <c r="X55" s="317"/>
    </row>
    <row r="56" spans="1:24" ht="99.95" customHeight="1">
      <c r="A56" s="34"/>
      <c r="B56" s="3"/>
      <c r="C56" s="304"/>
      <c r="D56" s="3"/>
      <c r="E56" s="309"/>
      <c r="F56" s="2"/>
      <c r="G56" s="313"/>
      <c r="H56" s="39"/>
      <c r="I56" s="10"/>
      <c r="J56" s="236"/>
      <c r="K56" s="5"/>
      <c r="L56" s="234"/>
      <c r="M56" s="5"/>
      <c r="N56" s="17"/>
      <c r="O56" s="157" t="s">
        <v>488</v>
      </c>
      <c r="P56" s="5">
        <f>COUNTIF(Т1!$G$6:$G$75,O56)</f>
        <v>0</v>
      </c>
      <c r="Q56" s="157"/>
      <c r="R56" s="5">
        <f>COUNTIF(Т1!$H$6:$I$65,Q56)/2</f>
        <v>0</v>
      </c>
      <c r="S56" s="235"/>
      <c r="T56" s="198">
        <f>COUNTIF(Т1!$J$6:$K$65,Q56)/2</f>
        <v>0</v>
      </c>
      <c r="U56" s="235"/>
      <c r="V56" s="157" t="s">
        <v>480</v>
      </c>
      <c r="W56" s="10">
        <f>COUNTIF(Т1!$L$6:$L$75,V56)</f>
        <v>0</v>
      </c>
      <c r="X56" s="317"/>
    </row>
    <row r="57" spans="1:24" ht="99.95" customHeight="1">
      <c r="A57" s="34"/>
      <c r="B57" s="3"/>
      <c r="C57" s="304"/>
      <c r="D57" s="3"/>
      <c r="E57" s="309"/>
      <c r="F57" s="2"/>
      <c r="G57" s="313"/>
      <c r="H57" s="39"/>
      <c r="I57" s="10"/>
      <c r="J57" s="236"/>
      <c r="K57" s="5"/>
      <c r="L57" s="234"/>
      <c r="M57" s="5"/>
      <c r="N57" s="17"/>
      <c r="O57" s="157" t="s">
        <v>489</v>
      </c>
      <c r="P57" s="5">
        <f>COUNTIF(Т1!$G$6:$G$75,O57)</f>
        <v>0</v>
      </c>
      <c r="Q57" s="157"/>
      <c r="R57" s="5">
        <f>COUNTIF(Т1!$H$6:$I$65,Q57)/2</f>
        <v>0</v>
      </c>
      <c r="S57" s="235"/>
      <c r="T57" s="198">
        <f>COUNTIF(Т1!$J$6:$K$65,Q57)/2</f>
        <v>0</v>
      </c>
      <c r="U57" s="235"/>
      <c r="V57" s="157" t="s">
        <v>481</v>
      </c>
      <c r="W57" s="10">
        <f>COUNTIF(Т1!$L$6:$L$75,V57)</f>
        <v>0</v>
      </c>
      <c r="X57" s="317"/>
    </row>
    <row r="58" spans="1:24" ht="99.95" customHeight="1">
      <c r="A58" s="34"/>
      <c r="B58" s="3"/>
      <c r="C58" s="304"/>
      <c r="D58" s="3"/>
      <c r="E58" s="309"/>
      <c r="F58" s="2"/>
      <c r="G58" s="313"/>
      <c r="H58" s="39"/>
      <c r="I58" s="10"/>
      <c r="J58" s="236"/>
      <c r="K58" s="5"/>
      <c r="L58" s="234"/>
      <c r="M58" s="5"/>
      <c r="N58" s="17"/>
      <c r="O58" s="157" t="s">
        <v>490</v>
      </c>
      <c r="P58" s="5">
        <f>COUNTIF(Т1!$G$6:$G$75,O58)</f>
        <v>0</v>
      </c>
      <c r="Q58" s="157"/>
      <c r="R58" s="5">
        <f>COUNTIF(Т1!$H$6:$I$65,Q58)/2</f>
        <v>0</v>
      </c>
      <c r="S58" s="235"/>
      <c r="T58" s="198">
        <f>COUNTIF(Т1!$J$6:$K$65,Q58)/2</f>
        <v>0</v>
      </c>
      <c r="U58" s="235"/>
      <c r="V58" s="157" t="s">
        <v>482</v>
      </c>
      <c r="W58" s="10">
        <f>COUNTIF(Т1!$L$6:$L$75,V58)</f>
        <v>0</v>
      </c>
      <c r="X58" s="317"/>
    </row>
    <row r="59" spans="1:24" ht="99.95" customHeight="1">
      <c r="A59" s="34"/>
      <c r="B59" s="3"/>
      <c r="C59" s="304"/>
      <c r="D59" s="3"/>
      <c r="E59" s="309"/>
      <c r="F59" s="2"/>
      <c r="G59" s="313"/>
      <c r="H59" s="39"/>
      <c r="I59" s="10"/>
      <c r="J59" s="236"/>
      <c r="K59" s="5"/>
      <c r="L59" s="234"/>
      <c r="M59" s="5"/>
      <c r="N59" s="17"/>
      <c r="O59" s="157" t="s">
        <v>491</v>
      </c>
      <c r="P59" s="5">
        <f>COUNTIF(Т1!$G$6:$G$75,O59)</f>
        <v>0</v>
      </c>
      <c r="Q59" s="157"/>
      <c r="R59" s="5">
        <f>COUNTIF(Т1!$H$6:$I$65,Q59)/2</f>
        <v>0</v>
      </c>
      <c r="S59" s="235"/>
      <c r="T59" s="198">
        <f>COUNTIF(Т1!$J$6:$K$65,Q59)/2</f>
        <v>0</v>
      </c>
      <c r="U59" s="235"/>
      <c r="V59" s="157" t="s">
        <v>335</v>
      </c>
      <c r="W59" s="10">
        <f>COUNTIF(Т1!$L$6:$L$75,V59)</f>
        <v>1</v>
      </c>
      <c r="X59" s="317"/>
    </row>
    <row r="60" spans="1:24" ht="99.95" customHeight="1">
      <c r="A60" s="34"/>
      <c r="B60" s="3"/>
      <c r="C60" s="304"/>
      <c r="D60" s="3"/>
      <c r="E60" s="309"/>
      <c r="F60" s="2"/>
      <c r="G60" s="313"/>
      <c r="H60" s="39"/>
      <c r="I60" s="10"/>
      <c r="J60" s="236"/>
      <c r="K60" s="5"/>
      <c r="L60" s="234"/>
      <c r="M60" s="5"/>
      <c r="N60" s="17"/>
      <c r="O60" s="157" t="s">
        <v>492</v>
      </c>
      <c r="P60" s="5">
        <f>COUNTIF(Т1!$G$6:$G$75,O60)</f>
        <v>0</v>
      </c>
      <c r="Q60" s="157"/>
      <c r="R60" s="5">
        <f>COUNTIF(Т1!$H$6:$I$65,Q60)/2</f>
        <v>0</v>
      </c>
      <c r="S60" s="235"/>
      <c r="T60" s="198">
        <f>COUNTIF(Т1!$J$6:$K$65,Q60)/2</f>
        <v>0</v>
      </c>
      <c r="U60" s="235"/>
      <c r="V60" s="157" t="s">
        <v>307</v>
      </c>
      <c r="W60" s="10">
        <f>COUNTIF(Т1!$L$6:$L$75,V60)</f>
        <v>1</v>
      </c>
      <c r="X60" s="317"/>
    </row>
    <row r="61" spans="1:24" ht="99.95" customHeight="1">
      <c r="A61" s="34"/>
      <c r="B61" s="3"/>
      <c r="C61" s="304"/>
      <c r="D61" s="3"/>
      <c r="E61" s="309"/>
      <c r="F61" s="2"/>
      <c r="G61" s="313"/>
      <c r="H61" s="39"/>
      <c r="I61" s="10"/>
      <c r="J61" s="236"/>
      <c r="K61" s="5"/>
      <c r="L61" s="234"/>
      <c r="M61" s="5"/>
      <c r="N61" s="17"/>
      <c r="O61" s="157" t="s">
        <v>493</v>
      </c>
      <c r="P61" s="5">
        <f>COUNTIF(Т1!$G$6:$G$75,O61)</f>
        <v>0</v>
      </c>
      <c r="Q61" s="157"/>
      <c r="R61" s="5">
        <f>COUNTIF(Т1!$H$6:$I$65,Q61)/2</f>
        <v>0</v>
      </c>
      <c r="S61" s="235"/>
      <c r="T61" s="198">
        <f>COUNTIF(Т1!$J$6:$K$65,Q61)/2</f>
        <v>0</v>
      </c>
      <c r="U61" s="235"/>
      <c r="V61" s="157" t="s">
        <v>324</v>
      </c>
      <c r="W61" s="10">
        <f>COUNTIF(Т1!$L$6:$L$75,V61)</f>
        <v>0</v>
      </c>
      <c r="X61" s="317"/>
    </row>
    <row r="62" spans="1:24" ht="99.95" customHeight="1">
      <c r="A62" s="34"/>
      <c r="B62" s="3"/>
      <c r="C62" s="304"/>
      <c r="D62" s="3"/>
      <c r="E62" s="309"/>
      <c r="F62" s="2"/>
      <c r="G62" s="313"/>
      <c r="H62" s="39"/>
      <c r="I62" s="10"/>
      <c r="J62" s="236"/>
      <c r="K62" s="5"/>
      <c r="L62" s="234"/>
      <c r="M62" s="5"/>
      <c r="N62" s="17"/>
      <c r="O62" s="157"/>
      <c r="P62" s="5">
        <f>COUNTIF(Т1!$F$6:$F$75,O62)</f>
        <v>0</v>
      </c>
      <c r="Q62" s="157"/>
      <c r="R62" s="5">
        <f>COUNTIF(Т1!$H$6:$I$65,Q62)/2</f>
        <v>0</v>
      </c>
      <c r="S62" s="235"/>
      <c r="T62" s="198">
        <f>COUNTIF(Т1!$J$6:$K$65,Q62)/2</f>
        <v>0</v>
      </c>
      <c r="U62" s="235"/>
      <c r="V62" s="157" t="s">
        <v>483</v>
      </c>
      <c r="W62" s="10">
        <f>COUNTIF(Т1!$L$6:$L$75,V62)</f>
        <v>0</v>
      </c>
      <c r="X62" s="317"/>
    </row>
    <row r="63" spans="1:24" ht="99.95" customHeight="1">
      <c r="A63" s="34"/>
      <c r="B63" s="3"/>
      <c r="C63" s="304"/>
      <c r="D63" s="3"/>
      <c r="E63" s="309"/>
      <c r="F63" s="2"/>
      <c r="G63" s="313"/>
      <c r="H63" s="39"/>
      <c r="I63" s="10"/>
      <c r="J63" s="236"/>
      <c r="K63" s="5"/>
      <c r="L63" s="234"/>
      <c r="M63" s="5"/>
      <c r="N63" s="17"/>
      <c r="O63" s="157"/>
      <c r="P63" s="5">
        <f>COUNTIF(Т1!$F$6:$F$75,O63)</f>
        <v>0</v>
      </c>
      <c r="Q63" s="157"/>
      <c r="R63" s="5">
        <f>COUNTIF(Т1!$H$6:$I$65,Q63)/2</f>
        <v>0</v>
      </c>
      <c r="S63" s="235"/>
      <c r="T63" s="198">
        <f>COUNTIF(Т1!$J$6:$K$65,Q63)/2</f>
        <v>0</v>
      </c>
      <c r="U63" s="235"/>
      <c r="V63" s="157" t="s">
        <v>484</v>
      </c>
      <c r="W63" s="10">
        <f>COUNTIF(Т1!$L$6:$L$75,V63)</f>
        <v>0</v>
      </c>
      <c r="X63" s="317"/>
    </row>
    <row r="64" spans="1:24" ht="99.95" customHeight="1">
      <c r="A64" s="34"/>
      <c r="B64" s="3"/>
      <c r="C64" s="304"/>
      <c r="D64" s="3"/>
      <c r="E64" s="309"/>
      <c r="F64" s="2"/>
      <c r="G64" s="313"/>
      <c r="H64" s="39"/>
      <c r="I64" s="10"/>
      <c r="J64" s="236"/>
      <c r="K64" s="5"/>
      <c r="L64" s="234"/>
      <c r="M64" s="5"/>
      <c r="N64" s="17"/>
      <c r="O64" s="157"/>
      <c r="P64" s="5">
        <f>COUNTIF(Т1!$F$6:$F$75,O64)</f>
        <v>0</v>
      </c>
      <c r="Q64" s="157"/>
      <c r="R64" s="5">
        <f>COUNTIF(Т1!$H$6:$I$65,Q64)/2</f>
        <v>0</v>
      </c>
      <c r="S64" s="235"/>
      <c r="T64" s="198">
        <f>COUNTIF(Т1!$J$6:$K$65,Q64)/2</f>
        <v>0</v>
      </c>
      <c r="U64" s="235"/>
      <c r="V64" s="157" t="s">
        <v>485</v>
      </c>
      <c r="W64" s="10">
        <f>COUNTIF(Т1!$L$6:$L$75,V64)</f>
        <v>0</v>
      </c>
      <c r="X64" s="317"/>
    </row>
    <row r="65" spans="1:34" ht="99.95" customHeight="1">
      <c r="A65" s="34"/>
      <c r="B65" s="3"/>
      <c r="C65" s="304"/>
      <c r="D65" s="3"/>
      <c r="E65" s="309"/>
      <c r="F65" s="2"/>
      <c r="G65" s="313"/>
      <c r="H65" s="39"/>
      <c r="I65" s="10"/>
      <c r="J65" s="236"/>
      <c r="K65" s="5"/>
      <c r="L65" s="234"/>
      <c r="M65" s="5"/>
      <c r="N65" s="17"/>
      <c r="O65" s="157"/>
      <c r="P65" s="5">
        <f>COUNTIF(Т1!$F$6:$F$75,O65)</f>
        <v>0</v>
      </c>
      <c r="Q65" s="157"/>
      <c r="R65" s="5">
        <f>COUNTIF(Т1!$H$6:$I$65,Q65)/2</f>
        <v>0</v>
      </c>
      <c r="S65" s="235"/>
      <c r="T65" s="198">
        <f>COUNTIF(Т1!$J$6:$K$65,Q65)/2</f>
        <v>0</v>
      </c>
      <c r="U65" s="235"/>
      <c r="V65" s="157" t="s">
        <v>486</v>
      </c>
      <c r="W65" s="10">
        <f>COUNTIF(Т1!$L$6:$L$75,V65)</f>
        <v>0</v>
      </c>
      <c r="X65" s="317"/>
    </row>
    <row r="66" spans="1:34" ht="99.95" customHeight="1">
      <c r="A66" s="34"/>
      <c r="B66" s="3"/>
      <c r="C66" s="304"/>
      <c r="D66" s="3"/>
      <c r="E66" s="309"/>
      <c r="F66" s="2"/>
      <c r="G66" s="313"/>
      <c r="H66" s="39"/>
      <c r="I66" s="10"/>
      <c r="J66" s="236"/>
      <c r="K66" s="5"/>
      <c r="L66" s="234"/>
      <c r="M66" s="5"/>
      <c r="N66" s="17"/>
      <c r="O66" s="157"/>
      <c r="P66" s="5">
        <f>COUNTIF(Т1!$F$6:$F$75,O66)</f>
        <v>0</v>
      </c>
      <c r="Q66" s="157"/>
      <c r="R66" s="5">
        <f>COUNTIF(Т1!$H$6:$I$65,Q66)/2</f>
        <v>0</v>
      </c>
      <c r="S66" s="235"/>
      <c r="T66" s="198">
        <f>COUNTIF(Т1!$J$6:$K$65,Q66)/2</f>
        <v>0</v>
      </c>
      <c r="U66" s="235"/>
      <c r="V66" s="157" t="s">
        <v>434</v>
      </c>
      <c r="W66" s="10">
        <f>COUNTIF(Т1!$L$6:$L$75,V66)</f>
        <v>0</v>
      </c>
      <c r="X66" s="317"/>
    </row>
    <row r="67" spans="1:34" ht="99.95" customHeight="1">
      <c r="A67" s="34"/>
      <c r="B67" s="3"/>
      <c r="C67" s="304"/>
      <c r="D67" s="3"/>
      <c r="E67" s="309"/>
      <c r="F67" s="2"/>
      <c r="G67" s="313"/>
      <c r="H67" s="39"/>
      <c r="I67" s="10"/>
      <c r="J67" s="236"/>
      <c r="K67" s="5"/>
      <c r="L67" s="234"/>
      <c r="M67" s="5"/>
      <c r="N67" s="17"/>
      <c r="O67" s="157"/>
      <c r="P67" s="5">
        <f>COUNTIF(Т1!$F$6:$F$75,O67)</f>
        <v>0</v>
      </c>
      <c r="Q67" s="157"/>
      <c r="R67" s="5">
        <f>COUNTIF(Т1!$H$6:$I$65,Q67)/2</f>
        <v>0</v>
      </c>
      <c r="S67" s="235"/>
      <c r="T67" s="198">
        <f>COUNTIF(Т1!$J$6:$K$65,Q67)/2</f>
        <v>0</v>
      </c>
      <c r="U67" s="235"/>
      <c r="V67" s="157" t="s">
        <v>487</v>
      </c>
      <c r="W67" s="10">
        <f>COUNTIF(Т1!$L$6:$L$75,V67)</f>
        <v>0</v>
      </c>
      <c r="X67" s="317"/>
    </row>
    <row r="68" spans="1:34" ht="99.95" customHeight="1">
      <c r="A68" s="34"/>
      <c r="B68" s="3"/>
      <c r="C68" s="304"/>
      <c r="D68" s="3"/>
      <c r="E68" s="309"/>
      <c r="F68" s="2"/>
      <c r="G68" s="313"/>
      <c r="H68" s="39"/>
      <c r="I68" s="10"/>
      <c r="J68" s="236"/>
      <c r="K68" s="5"/>
      <c r="L68" s="234"/>
      <c r="M68" s="5"/>
      <c r="N68" s="17"/>
      <c r="O68" s="157"/>
      <c r="P68" s="5"/>
      <c r="Q68" s="157"/>
      <c r="R68" s="5">
        <f>COUNTIF(Т1!$H$6:$I$65,Q68)/2</f>
        <v>0</v>
      </c>
      <c r="S68" s="235"/>
      <c r="T68" s="198">
        <f>COUNTIF(Т1!$J$6:$K$65,Q68)/2</f>
        <v>0</v>
      </c>
      <c r="U68" s="235"/>
      <c r="V68" s="157" t="s">
        <v>518</v>
      </c>
      <c r="W68" s="10">
        <f>COUNTIF(Т1!$L$6:$L$75,V68)</f>
        <v>0</v>
      </c>
      <c r="X68" s="317"/>
    </row>
    <row r="69" spans="1:34" ht="99.95" customHeight="1">
      <c r="A69" s="34"/>
      <c r="B69" s="3"/>
      <c r="C69" s="304"/>
      <c r="D69" s="3"/>
      <c r="E69" s="309"/>
      <c r="F69" s="2"/>
      <c r="G69" s="313"/>
      <c r="H69" s="39"/>
      <c r="I69" s="10"/>
      <c r="J69" s="236"/>
      <c r="K69" s="5"/>
      <c r="L69" s="234"/>
      <c r="M69" s="5"/>
      <c r="N69" s="17"/>
      <c r="O69" s="157"/>
      <c r="P69" s="5"/>
      <c r="Q69" s="157"/>
      <c r="R69" s="5">
        <f>COUNTIF(Т1!$H$6:$I$65,Q69)/2</f>
        <v>0</v>
      </c>
      <c r="S69" s="235"/>
      <c r="T69" s="198">
        <f>COUNTIF(Т1!$J$6:$K$65,Q69)/2</f>
        <v>0</v>
      </c>
      <c r="U69" s="235"/>
      <c r="V69" s="157" t="s">
        <v>519</v>
      </c>
      <c r="W69" s="10">
        <f>COUNTIF(Т1!$L$6:$L$75,V69)</f>
        <v>0</v>
      </c>
      <c r="X69" s="317"/>
    </row>
    <row r="70" spans="1:34" ht="99.95" customHeight="1">
      <c r="A70" s="34"/>
      <c r="B70" s="3"/>
      <c r="C70" s="304"/>
      <c r="D70" s="3"/>
      <c r="E70" s="309"/>
      <c r="F70" s="2"/>
      <c r="G70" s="313"/>
      <c r="H70" s="39"/>
      <c r="I70" s="10"/>
      <c r="J70" s="236"/>
      <c r="K70" s="5"/>
      <c r="L70" s="234"/>
      <c r="M70" s="5"/>
      <c r="N70" s="17"/>
      <c r="O70" s="157"/>
      <c r="P70" s="5"/>
      <c r="Q70" s="157"/>
      <c r="R70" s="5">
        <f>COUNTIF(Т1!$H$6:$I$65,Q70)/2</f>
        <v>0</v>
      </c>
      <c r="S70" s="235"/>
      <c r="T70" s="198">
        <f>COUNTIF(Т1!$J$6:$K$65,Q70)/2</f>
        <v>0</v>
      </c>
      <c r="U70" s="235"/>
      <c r="V70" s="157" t="s">
        <v>520</v>
      </c>
      <c r="W70" s="10">
        <f>COUNTIF(Т1!$L$6:$L$75,V70)</f>
        <v>0</v>
      </c>
      <c r="X70" s="317"/>
    </row>
    <row r="71" spans="1:34" ht="99.95" customHeight="1">
      <c r="A71" s="34"/>
      <c r="B71" s="3"/>
      <c r="C71" s="304"/>
      <c r="D71" s="3"/>
      <c r="E71" s="309"/>
      <c r="F71" s="2"/>
      <c r="G71" s="313"/>
      <c r="H71" s="39"/>
      <c r="I71" s="10"/>
      <c r="J71" s="236"/>
      <c r="K71" s="5"/>
      <c r="L71" s="234"/>
      <c r="M71" s="5"/>
      <c r="N71" s="17"/>
      <c r="O71" s="157"/>
      <c r="P71" s="5"/>
      <c r="Q71" s="157"/>
      <c r="R71" s="5">
        <f>COUNTIF(Т1!$H$6:$I$65,Q71)/2</f>
        <v>0</v>
      </c>
      <c r="S71" s="235"/>
      <c r="T71" s="198">
        <f>COUNTIF(Т1!$J$6:$K$65,Q71)/2</f>
        <v>0</v>
      </c>
      <c r="U71" s="235"/>
      <c r="V71" s="157" t="s">
        <v>521</v>
      </c>
      <c r="W71" s="10">
        <f>COUNTIF(Т1!$L$6:$L$75,V71)</f>
        <v>0</v>
      </c>
      <c r="X71" s="317"/>
    </row>
    <row r="72" spans="1:34" ht="99.95" customHeight="1">
      <c r="A72" s="34"/>
      <c r="B72" s="3"/>
      <c r="C72" s="304"/>
      <c r="D72" s="3"/>
      <c r="E72" s="309"/>
      <c r="F72" s="2"/>
      <c r="G72" s="313"/>
      <c r="H72" s="39"/>
      <c r="I72" s="10"/>
      <c r="J72" s="236"/>
      <c r="K72" s="5"/>
      <c r="L72" s="234"/>
      <c r="M72" s="5"/>
      <c r="N72" s="17"/>
      <c r="O72" s="157"/>
      <c r="P72" s="5"/>
      <c r="Q72" s="157"/>
      <c r="R72" s="5">
        <f>COUNTIF(Т1!$H$6:$I$65,Q72)/2</f>
        <v>0</v>
      </c>
      <c r="S72" s="235"/>
      <c r="T72" s="198">
        <f>COUNTIF(Т1!$J$6:$K$65,Q72)/2</f>
        <v>0</v>
      </c>
      <c r="U72" s="235"/>
      <c r="V72" s="157" t="s">
        <v>306</v>
      </c>
      <c r="W72" s="10">
        <f>COUNTIF(Т1!$L$6:$L$75,V72)</f>
        <v>0</v>
      </c>
      <c r="X72" s="317"/>
    </row>
    <row r="73" spans="1:34" ht="99.95" customHeight="1">
      <c r="A73" s="34"/>
      <c r="B73" s="3"/>
      <c r="C73" s="304"/>
      <c r="D73" s="3"/>
      <c r="E73" s="309"/>
      <c r="F73" s="2"/>
      <c r="G73" s="313"/>
      <c r="H73" s="39"/>
      <c r="I73" s="10"/>
      <c r="J73" s="236"/>
      <c r="K73" s="5"/>
      <c r="L73" s="234"/>
      <c r="M73" s="5"/>
      <c r="N73" s="17"/>
      <c r="O73" s="157"/>
      <c r="P73" s="5"/>
      <c r="Q73" s="157"/>
      <c r="R73" s="5">
        <f>COUNTIF(Т1!$H$6:$I$65,Q73)/2</f>
        <v>0</v>
      </c>
      <c r="S73" s="235"/>
      <c r="T73" s="198">
        <f>COUNTIF(Т1!$J$6:$K$65,Q73)/2</f>
        <v>0</v>
      </c>
      <c r="U73" s="235"/>
      <c r="V73" s="157" t="s">
        <v>522</v>
      </c>
      <c r="W73" s="10">
        <f>COUNTIF(Т1!$L$6:$L$75,V73)</f>
        <v>0</v>
      </c>
      <c r="X73" s="317"/>
    </row>
    <row r="74" spans="1:34" ht="15" customHeight="1">
      <c r="A74" s="34"/>
      <c r="B74" s="3"/>
      <c r="C74" s="304"/>
      <c r="D74" s="3"/>
      <c r="E74" s="309"/>
      <c r="F74" s="2"/>
      <c r="G74" s="313"/>
      <c r="H74" s="35"/>
      <c r="I74" s="10"/>
      <c r="J74" s="236"/>
      <c r="K74" s="5"/>
      <c r="L74" s="234"/>
      <c r="M74" s="5"/>
      <c r="N74" s="17"/>
      <c r="O74" s="127"/>
      <c r="P74" s="5"/>
      <c r="Q74" s="127"/>
      <c r="R74" s="5">
        <f>COUNTIF(Т1!$H$6:$I$65,Q74)/2</f>
        <v>0</v>
      </c>
      <c r="S74" s="235"/>
      <c r="T74" s="198">
        <f>COUNTIF(Т1!$J$6:$K$65,Q74)/2</f>
        <v>0</v>
      </c>
      <c r="U74" s="235"/>
      <c r="V74" s="127"/>
      <c r="W74" s="10">
        <f>COUNTIF(Т1!$L$6:$L$75,V74)</f>
        <v>0</v>
      </c>
      <c r="X74" s="317"/>
    </row>
    <row r="75" spans="1:34" ht="15" customHeight="1">
      <c r="A75" s="34"/>
      <c r="B75" s="3"/>
      <c r="C75" s="304"/>
      <c r="D75" s="3"/>
      <c r="E75" s="309"/>
      <c r="F75" s="2"/>
      <c r="G75" s="313"/>
      <c r="H75" s="35"/>
      <c r="I75" s="10"/>
      <c r="J75" s="236"/>
      <c r="K75" s="5"/>
      <c r="L75" s="234"/>
      <c r="M75" s="5"/>
      <c r="N75" s="17"/>
      <c r="O75" s="127"/>
      <c r="P75" s="5"/>
      <c r="Q75" s="127"/>
      <c r="R75" s="5">
        <f>COUNTIF(Т1!$H$6:$I$65,Q75)/2</f>
        <v>0</v>
      </c>
      <c r="S75" s="235"/>
      <c r="T75" s="198">
        <f>COUNTIF(Т1!$J$6:$K$65,Q75)/2</f>
        <v>0</v>
      </c>
      <c r="U75" s="235"/>
      <c r="V75" s="127"/>
      <c r="W75" s="10">
        <f>COUNTIF(Т1!$L$6:$L$75,V75)</f>
        <v>0</v>
      </c>
      <c r="X75" s="317"/>
    </row>
    <row r="76" spans="1:34" ht="15" customHeight="1">
      <c r="A76" s="34"/>
      <c r="B76" s="3"/>
      <c r="C76" s="304"/>
      <c r="D76" s="3"/>
      <c r="E76" s="309"/>
      <c r="F76" s="2"/>
      <c r="G76" s="313"/>
      <c r="H76" s="35"/>
      <c r="I76" s="10"/>
      <c r="J76" s="236"/>
      <c r="K76" s="5"/>
      <c r="L76" s="234"/>
      <c r="M76" s="5"/>
      <c r="N76" s="17"/>
      <c r="O76" s="127"/>
      <c r="P76" s="5"/>
      <c r="Q76" s="127"/>
      <c r="R76" s="5">
        <f>COUNTIF(Т1!$H$6:$I$65,Q76)/2</f>
        <v>0</v>
      </c>
      <c r="S76" s="235"/>
      <c r="T76" s="198">
        <f>COUNTIF(Т1!$J$6:$K$65,Q76)/2</f>
        <v>0</v>
      </c>
      <c r="U76" s="235"/>
      <c r="V76" s="127"/>
      <c r="W76" s="10">
        <f>COUNTIF(Т1!$L$6:$L$75,V76)</f>
        <v>0</v>
      </c>
      <c r="X76" s="317"/>
    </row>
    <row r="77" spans="1:34" ht="15" customHeight="1">
      <c r="A77" s="34"/>
      <c r="B77" s="3"/>
      <c r="C77" s="304"/>
      <c r="D77" s="3"/>
      <c r="E77" s="309"/>
      <c r="F77" s="2"/>
      <c r="G77" s="313"/>
      <c r="H77" s="35"/>
      <c r="I77" s="10"/>
      <c r="J77" s="236"/>
      <c r="K77" s="5"/>
      <c r="L77" s="234"/>
      <c r="M77" s="5"/>
      <c r="N77" s="17"/>
      <c r="O77" s="127"/>
      <c r="P77" s="5"/>
      <c r="Q77" s="127"/>
      <c r="R77" s="5">
        <f>COUNTIF(Т1!$H$6:$I$65,Q77)/2</f>
        <v>0</v>
      </c>
      <c r="S77" s="235"/>
      <c r="T77" s="198">
        <f>COUNTIF(Т1!$J$6:$K$65,Q77)/2</f>
        <v>0</v>
      </c>
      <c r="U77" s="235"/>
      <c r="V77" s="127"/>
      <c r="W77" s="10">
        <f>COUNTIF(Т1!$L$6:$L$75,V77)</f>
        <v>0</v>
      </c>
      <c r="X77" s="317"/>
    </row>
    <row r="78" spans="1:34" s="205" customFormat="1" ht="35.25" customHeight="1">
      <c r="A78" s="199"/>
      <c r="B78" s="199">
        <f>SUM(B2:B40)</f>
        <v>4</v>
      </c>
      <c r="C78" s="305"/>
      <c r="D78" s="199">
        <f>SUM(D2:D40)</f>
        <v>1</v>
      </c>
      <c r="E78" s="310"/>
      <c r="F78" s="200">
        <f>SUM(F2:F40)</f>
        <v>4</v>
      </c>
      <c r="G78" s="314"/>
      <c r="H78" s="201"/>
      <c r="I78" s="199">
        <f>SUM(I2:I40)</f>
        <v>28</v>
      </c>
      <c r="J78" s="315"/>
      <c r="K78" s="199">
        <f>SUM(K2:K40)</f>
        <v>27</v>
      </c>
      <c r="L78" s="315"/>
      <c r="M78" s="199">
        <f>SUM(M2:M40)</f>
        <v>0</v>
      </c>
      <c r="N78" s="202"/>
      <c r="O78" s="201"/>
      <c r="P78" s="199">
        <f>SUM(P2:P77)</f>
        <v>0</v>
      </c>
      <c r="Q78" s="199">
        <f t="shared" ref="Q78" si="0">SUM(Q2:Q40)</f>
        <v>0</v>
      </c>
      <c r="R78" s="199">
        <f>SUM(R2:R77)</f>
        <v>49</v>
      </c>
      <c r="S78" s="315"/>
      <c r="T78" s="199">
        <f>SUM(T2:T77)</f>
        <v>29</v>
      </c>
      <c r="U78" s="316"/>
      <c r="V78" s="201"/>
      <c r="W78" s="200">
        <f>SUM(W2:W77)</f>
        <v>53</v>
      </c>
      <c r="X78" s="318"/>
      <c r="Y78" s="203"/>
      <c r="Z78" s="203"/>
      <c r="AA78" s="204"/>
      <c r="AB78" s="204"/>
      <c r="AC78" s="204"/>
      <c r="AD78" s="204"/>
      <c r="AE78" s="204"/>
      <c r="AF78" s="204"/>
      <c r="AG78" s="204"/>
      <c r="AH78" s="204"/>
    </row>
    <row r="82" spans="1:34" s="9" customFormat="1">
      <c r="A82" s="37"/>
      <c r="C82" s="306"/>
      <c r="E82" s="306"/>
      <c r="G82" s="306"/>
      <c r="H82" s="99"/>
      <c r="J82" s="110"/>
      <c r="L82" s="110"/>
      <c r="Q82" s="126"/>
      <c r="S82" s="110"/>
      <c r="U82" s="110"/>
      <c r="V82" s="37"/>
      <c r="X82" s="110"/>
      <c r="Y82" s="6"/>
      <c r="Z82" s="6"/>
      <c r="AA82" s="7"/>
      <c r="AB82" s="7"/>
      <c r="AC82" s="7"/>
      <c r="AD82" s="7"/>
      <c r="AE82" s="7"/>
      <c r="AF82" s="7"/>
      <c r="AG82" s="7"/>
      <c r="AH82" s="7"/>
    </row>
    <row r="83" spans="1:34" s="9" customFormat="1">
      <c r="A83" s="37"/>
      <c r="C83" s="306"/>
      <c r="E83" s="306"/>
      <c r="G83" s="306"/>
      <c r="H83" s="99"/>
      <c r="J83" s="110"/>
      <c r="L83" s="110"/>
      <c r="Q83" s="126"/>
      <c r="S83" s="110"/>
      <c r="U83" s="110"/>
      <c r="V83" s="37"/>
      <c r="X83" s="110"/>
      <c r="Y83" s="6"/>
      <c r="Z83" s="6"/>
      <c r="AA83" s="7"/>
      <c r="AB83" s="7"/>
      <c r="AC83" s="7"/>
      <c r="AD83" s="7"/>
      <c r="AE83" s="7"/>
      <c r="AF83" s="7"/>
      <c r="AG83" s="7"/>
      <c r="AH83" s="7"/>
    </row>
  </sheetData>
  <conditionalFormatting sqref="A74:X77 W2:X73 A2:U73">
    <cfRule type="cellIs" dxfId="0" priority="25" operator="equal">
      <formula>0</formula>
    </cfRule>
  </conditionalFormatting>
  <conditionalFormatting sqref="V2:V7">
    <cfRule type="cellIs" dxfId="12" priority="12" operator="equal">
      <formula>0</formula>
    </cfRule>
  </conditionalFormatting>
  <conditionalFormatting sqref="V8:V13">
    <cfRule type="cellIs" dxfId="11" priority="11" operator="equal">
      <formula>0</formula>
    </cfRule>
  </conditionalFormatting>
  <conditionalFormatting sqref="V14:V19">
    <cfRule type="cellIs" dxfId="10" priority="10" operator="equal">
      <formula>0</formula>
    </cfRule>
  </conditionalFormatting>
  <conditionalFormatting sqref="V20:V25">
    <cfRule type="cellIs" dxfId="9" priority="9" operator="equal">
      <formula>0</formula>
    </cfRule>
  </conditionalFormatting>
  <conditionalFormatting sqref="V26:V31">
    <cfRule type="cellIs" dxfId="8" priority="8" operator="equal">
      <formula>0</formula>
    </cfRule>
  </conditionalFormatting>
  <conditionalFormatting sqref="V32:V37">
    <cfRule type="cellIs" dxfId="7" priority="7" operator="equal">
      <formula>0</formula>
    </cfRule>
  </conditionalFormatting>
  <conditionalFormatting sqref="V38:V43">
    <cfRule type="cellIs" dxfId="6" priority="6" operator="equal">
      <formula>0</formula>
    </cfRule>
  </conditionalFormatting>
  <conditionalFormatting sqref="V44:V49">
    <cfRule type="cellIs" dxfId="5" priority="5" operator="equal">
      <formula>0</formula>
    </cfRule>
  </conditionalFormatting>
  <conditionalFormatting sqref="V50:V55">
    <cfRule type="cellIs" dxfId="4" priority="4" operator="equal">
      <formula>0</formula>
    </cfRule>
  </conditionalFormatting>
  <conditionalFormatting sqref="V56:V61">
    <cfRule type="cellIs" dxfId="3" priority="3" operator="equal">
      <formula>0</formula>
    </cfRule>
  </conditionalFormatting>
  <conditionalFormatting sqref="V62:V67">
    <cfRule type="cellIs" dxfId="2" priority="2" operator="equal">
      <formula>0</formula>
    </cfRule>
  </conditionalFormatting>
  <conditionalFormatting sqref="V68:V73">
    <cfRule type="cellIs" dxfId="1" priority="1" operator="equal">
      <formula>0</formula>
    </cfRule>
  </conditionalFormatting>
  <pageMargins left="0.23" right="0.21" top="0.2" bottom="0.18" header="0.18" footer="0.17"/>
  <pageSetup paperSize="9" scale="6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W32"/>
  <sheetViews>
    <sheetView workbookViewId="0">
      <selection activeCell="B14" sqref="B14"/>
    </sheetView>
  </sheetViews>
  <sheetFormatPr defaultColWidth="10.28515625" defaultRowHeight="12.75"/>
  <cols>
    <col min="1" max="1" width="3.5703125" style="48" customWidth="1"/>
    <col min="2" max="2" width="19" style="48" customWidth="1"/>
    <col min="3" max="3" width="15.5703125" style="48" customWidth="1"/>
    <col min="4" max="21" width="4.140625" style="48" customWidth="1"/>
    <col min="22" max="22" width="11.7109375" style="59" customWidth="1"/>
    <col min="23" max="23" width="19.42578125" style="59" customWidth="1"/>
    <col min="24" max="16384" width="10.28515625" style="48"/>
  </cols>
  <sheetData>
    <row r="1" spans="1:23" s="45" customFormat="1" ht="15">
      <c r="G1" s="48"/>
      <c r="L1" s="48"/>
      <c r="S1" s="46" t="s">
        <v>115</v>
      </c>
      <c r="V1" s="49"/>
      <c r="W1" s="49"/>
    </row>
    <row r="2" spans="1:23" s="45" customFormat="1" ht="15">
      <c r="G2" s="48"/>
      <c r="L2" s="48"/>
      <c r="S2" s="46" t="s">
        <v>116</v>
      </c>
      <c r="V2" s="49"/>
      <c r="W2" s="49"/>
    </row>
    <row r="3" spans="1:23" s="45" customFormat="1" ht="15">
      <c r="G3" s="48"/>
      <c r="L3" s="48"/>
      <c r="M3" s="47"/>
      <c r="N3" s="47"/>
      <c r="O3" s="47"/>
      <c r="P3" s="47"/>
      <c r="S3" s="46" t="s">
        <v>117</v>
      </c>
      <c r="V3" s="49"/>
      <c r="W3" s="49"/>
    </row>
    <row r="4" spans="1:23" s="45" customFormat="1" ht="14.25">
      <c r="G4" s="48"/>
      <c r="L4" s="48"/>
      <c r="S4" s="50"/>
      <c r="V4" s="49"/>
      <c r="W4" s="49"/>
    </row>
    <row r="5" spans="1:23" s="45" customFormat="1" ht="15">
      <c r="G5" s="48"/>
      <c r="L5" s="48"/>
      <c r="S5" s="46" t="s">
        <v>123</v>
      </c>
      <c r="V5" s="49"/>
      <c r="W5" s="49"/>
    </row>
    <row r="6" spans="1:23" s="45" customFormat="1" ht="14.25">
      <c r="S6" s="48"/>
      <c r="V6" s="49"/>
      <c r="W6" s="49"/>
    </row>
    <row r="7" spans="1:23" s="45" customFormat="1" ht="15">
      <c r="A7" s="48"/>
      <c r="B7" s="51"/>
      <c r="C7" s="51"/>
      <c r="D7" s="51"/>
      <c r="E7" s="51" t="s">
        <v>118</v>
      </c>
      <c r="F7" s="51"/>
      <c r="G7" s="51"/>
      <c r="H7" s="51"/>
      <c r="I7" s="51"/>
      <c r="J7" s="51"/>
      <c r="K7" s="48"/>
      <c r="L7" s="51"/>
      <c r="M7" s="51"/>
      <c r="N7" s="51"/>
      <c r="O7" s="51"/>
      <c r="P7" s="51"/>
      <c r="V7" s="49"/>
      <c r="W7" s="49"/>
    </row>
    <row r="8" spans="1:23" s="45" customFormat="1" ht="15">
      <c r="A8" s="48"/>
      <c r="B8" s="51"/>
      <c r="C8" s="51"/>
      <c r="D8" s="51"/>
      <c r="E8" s="51" t="s">
        <v>282</v>
      </c>
      <c r="F8" s="51"/>
      <c r="G8" s="51"/>
      <c r="H8" s="51"/>
      <c r="I8" s="51"/>
      <c r="J8" s="51"/>
      <c r="K8" s="48"/>
      <c r="L8" s="51"/>
      <c r="M8" s="51"/>
      <c r="N8" s="51"/>
      <c r="O8" s="51"/>
      <c r="P8" s="51"/>
      <c r="V8" s="49"/>
      <c r="W8" s="49"/>
    </row>
    <row r="9" spans="1:23" s="45" customFormat="1" ht="15">
      <c r="A9" s="48"/>
      <c r="B9" s="51"/>
      <c r="C9" s="51"/>
      <c r="D9" s="51"/>
      <c r="E9" s="51"/>
      <c r="F9" s="51"/>
      <c r="G9" s="51"/>
      <c r="H9" s="51"/>
      <c r="I9" s="51"/>
      <c r="J9" s="51"/>
      <c r="K9" s="48"/>
      <c r="L9" s="51"/>
      <c r="M9" s="51"/>
      <c r="N9" s="51"/>
      <c r="O9" s="51"/>
      <c r="P9" s="51"/>
      <c r="V9" s="49"/>
      <c r="W9" s="49"/>
    </row>
    <row r="10" spans="1:23" s="100" customFormat="1" ht="99.75" customHeight="1">
      <c r="A10" s="56" t="s">
        <v>124</v>
      </c>
      <c r="B10" s="56" t="s">
        <v>125</v>
      </c>
      <c r="C10" s="56" t="s">
        <v>94</v>
      </c>
      <c r="D10" s="43" t="e">
        <f>#REF!</f>
        <v>#REF!</v>
      </c>
      <c r="E10" s="43" t="e">
        <f>#REF!</f>
        <v>#REF!</v>
      </c>
      <c r="F10" s="43" t="e">
        <f>#REF!</f>
        <v>#REF!</v>
      </c>
      <c r="G10" s="43" t="e">
        <f>#REF!</f>
        <v>#REF!</v>
      </c>
      <c r="H10" s="43" t="e">
        <f>#REF!</f>
        <v>#REF!</v>
      </c>
      <c r="I10" s="43" t="e">
        <f>#REF!</f>
        <v>#REF!</v>
      </c>
      <c r="J10" s="43" t="e">
        <f>#REF!</f>
        <v>#REF!</v>
      </c>
      <c r="K10" s="43" t="e">
        <f>#REF!</f>
        <v>#REF!</v>
      </c>
      <c r="L10" s="43" t="e">
        <f>#REF!</f>
        <v>#REF!</v>
      </c>
      <c r="M10" s="43" t="e">
        <f>#REF!</f>
        <v>#REF!</v>
      </c>
      <c r="N10" s="43" t="e">
        <f>#REF!</f>
        <v>#REF!</v>
      </c>
      <c r="O10" s="43" t="e">
        <f>#REF!</f>
        <v>#REF!</v>
      </c>
      <c r="P10" s="43" t="e">
        <f>#REF!</f>
        <v>#REF!</v>
      </c>
      <c r="Q10" s="43" t="e">
        <f>#REF!</f>
        <v>#REF!</v>
      </c>
      <c r="R10" s="43" t="e">
        <f>#REF!</f>
        <v>#REF!</v>
      </c>
      <c r="S10" s="43" t="e">
        <f>#REF!</f>
        <v>#REF!</v>
      </c>
      <c r="T10" s="102"/>
      <c r="U10" s="102"/>
      <c r="V10" s="52" t="s">
        <v>126</v>
      </c>
      <c r="W10" s="52" t="s">
        <v>127</v>
      </c>
    </row>
    <row r="11" spans="1:23" s="55" customFormat="1" ht="16.5" customHeight="1">
      <c r="A11" s="274" t="s">
        <v>119</v>
      </c>
      <c r="B11" s="274"/>
      <c r="C11" s="274"/>
      <c r="D11" s="53" t="s">
        <v>105</v>
      </c>
      <c r="E11" s="53" t="s">
        <v>105</v>
      </c>
      <c r="F11" s="53" t="s">
        <v>105</v>
      </c>
      <c r="G11" s="53" t="s">
        <v>105</v>
      </c>
      <c r="H11" s="53" t="s">
        <v>105</v>
      </c>
      <c r="I11" s="53" t="s">
        <v>106</v>
      </c>
      <c r="J11" s="53" t="s">
        <v>106</v>
      </c>
      <c r="K11" s="53" t="s">
        <v>105</v>
      </c>
      <c r="L11" s="53" t="s">
        <v>105</v>
      </c>
      <c r="M11" s="53" t="s">
        <v>105</v>
      </c>
      <c r="N11" s="53" t="s">
        <v>105</v>
      </c>
      <c r="O11" s="53" t="s">
        <v>105</v>
      </c>
      <c r="P11" s="53" t="s">
        <v>105</v>
      </c>
      <c r="Q11" s="53" t="s">
        <v>105</v>
      </c>
      <c r="R11" s="53" t="s">
        <v>105</v>
      </c>
      <c r="S11" s="53" t="s">
        <v>105</v>
      </c>
      <c r="T11" s="53" t="s">
        <v>105</v>
      </c>
      <c r="U11" s="53" t="s">
        <v>105</v>
      </c>
      <c r="V11" s="53" t="s">
        <v>105</v>
      </c>
      <c r="W11" s="54"/>
    </row>
    <row r="12" spans="1:23" s="59" customFormat="1" ht="28.5" customHeight="1">
      <c r="A12" s="275" t="s">
        <v>120</v>
      </c>
      <c r="B12" s="275"/>
      <c r="C12" s="275"/>
      <c r="D12" s="44" t="s">
        <v>107</v>
      </c>
      <c r="E12" s="44" t="s">
        <v>108</v>
      </c>
      <c r="F12" s="44" t="s">
        <v>109</v>
      </c>
      <c r="G12" s="44" t="s">
        <v>110</v>
      </c>
      <c r="H12" s="44" t="s">
        <v>111</v>
      </c>
      <c r="I12" s="44" t="s">
        <v>112</v>
      </c>
      <c r="J12" s="44" t="s">
        <v>113</v>
      </c>
      <c r="K12" s="44" t="s">
        <v>114</v>
      </c>
      <c r="L12" s="75">
        <v>230</v>
      </c>
      <c r="M12" s="71"/>
      <c r="N12" s="71"/>
      <c r="O12" s="71"/>
      <c r="P12" s="71"/>
      <c r="Q12" s="71"/>
      <c r="R12" s="71"/>
      <c r="S12" s="71"/>
      <c r="T12" s="71"/>
      <c r="U12" s="71"/>
      <c r="V12" s="57"/>
      <c r="W12" s="58"/>
    </row>
    <row r="13" spans="1:23" s="78" customFormat="1" ht="39" customHeight="1">
      <c r="A13" s="276" t="s">
        <v>128</v>
      </c>
      <c r="B13" s="276"/>
      <c r="C13" s="276"/>
      <c r="D13" s="290" t="s">
        <v>287</v>
      </c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2"/>
      <c r="P13" s="104">
        <v>35</v>
      </c>
      <c r="Q13" s="104">
        <v>22.5</v>
      </c>
      <c r="R13" s="104"/>
      <c r="S13" s="104"/>
      <c r="T13" s="104"/>
      <c r="U13" s="104"/>
      <c r="V13" s="76"/>
      <c r="W13" s="77"/>
    </row>
    <row r="14" spans="1:23" s="74" customFormat="1" ht="27" customHeight="1">
      <c r="A14" s="60">
        <v>1</v>
      </c>
      <c r="B14" s="60" t="e">
        <f>#REF!</f>
        <v>#REF!</v>
      </c>
      <c r="C14" s="60" t="e">
        <f>#REF!</f>
        <v>#REF!</v>
      </c>
      <c r="D14" s="60">
        <v>1</v>
      </c>
      <c r="E14" s="61">
        <v>1</v>
      </c>
      <c r="F14" s="60">
        <v>1</v>
      </c>
      <c r="G14" s="60">
        <v>1</v>
      </c>
      <c r="H14" s="60">
        <v>1</v>
      </c>
      <c r="I14" s="60"/>
      <c r="J14" s="60">
        <v>1</v>
      </c>
      <c r="K14" s="60">
        <v>1</v>
      </c>
      <c r="L14" s="60">
        <v>1</v>
      </c>
      <c r="M14" s="61">
        <v>1</v>
      </c>
      <c r="N14" s="61">
        <v>1</v>
      </c>
      <c r="O14" s="60"/>
      <c r="P14" s="72">
        <v>1</v>
      </c>
      <c r="Q14" s="72">
        <v>1</v>
      </c>
      <c r="R14" s="72"/>
      <c r="S14" s="72"/>
      <c r="T14" s="72"/>
      <c r="U14" s="72"/>
      <c r="V14" s="60">
        <f>SUM(D14:U14)</f>
        <v>12</v>
      </c>
      <c r="W14" s="73"/>
    </row>
    <row r="15" spans="1:23" s="74" customFormat="1" ht="27" customHeight="1">
      <c r="A15" s="60"/>
      <c r="B15" s="60"/>
      <c r="C15" s="60"/>
      <c r="D15" s="60"/>
      <c r="E15" s="61"/>
      <c r="F15" s="60"/>
      <c r="G15" s="60"/>
      <c r="H15" s="60"/>
      <c r="I15" s="60"/>
      <c r="J15" s="60"/>
      <c r="K15" s="60"/>
      <c r="L15" s="60"/>
      <c r="M15" s="61"/>
      <c r="N15" s="61"/>
      <c r="O15" s="60"/>
      <c r="P15" s="72"/>
      <c r="Q15" s="72"/>
      <c r="R15" s="72"/>
      <c r="S15" s="72"/>
      <c r="T15" s="72"/>
      <c r="U15" s="72"/>
      <c r="V15" s="60"/>
      <c r="W15" s="73"/>
    </row>
    <row r="16" spans="1:23" s="74" customFormat="1" ht="27" customHeight="1">
      <c r="A16" s="60"/>
      <c r="B16" s="60"/>
      <c r="C16" s="60"/>
      <c r="D16" s="60"/>
      <c r="E16" s="61"/>
      <c r="F16" s="60"/>
      <c r="G16" s="60"/>
      <c r="H16" s="60"/>
      <c r="I16" s="60"/>
      <c r="J16" s="60"/>
      <c r="K16" s="60"/>
      <c r="L16" s="60"/>
      <c r="M16" s="61"/>
      <c r="N16" s="61"/>
      <c r="O16" s="60"/>
      <c r="P16" s="72"/>
      <c r="Q16" s="72"/>
      <c r="R16" s="72"/>
      <c r="S16" s="72"/>
      <c r="T16" s="72"/>
      <c r="U16" s="72"/>
      <c r="V16" s="60"/>
      <c r="W16" s="73"/>
    </row>
    <row r="17" spans="1:23" s="59" customFormat="1"/>
    <row r="18" spans="1:23" s="59" customFormat="1">
      <c r="A18" s="277" t="s">
        <v>121</v>
      </c>
      <c r="B18" s="277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</row>
    <row r="19" spans="1:23" s="59" customFormat="1"/>
    <row r="20" spans="1:23" s="59" customFormat="1">
      <c r="A20" s="277" t="s">
        <v>122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</row>
    <row r="21" spans="1:23" s="59" customFormat="1">
      <c r="T21" s="59" t="s">
        <v>281</v>
      </c>
    </row>
    <row r="22" spans="1:23" s="59" customFormat="1"/>
    <row r="32" spans="1:23">
      <c r="W32" s="101"/>
    </row>
  </sheetData>
  <mergeCells count="6">
    <mergeCell ref="A11:C11"/>
    <mergeCell ref="A12:C12"/>
    <mergeCell ref="A13:C13"/>
    <mergeCell ref="A18:P18"/>
    <mergeCell ref="A20:P20"/>
    <mergeCell ref="D13:O13"/>
  </mergeCells>
  <pageMargins left="0.23622047244094491" right="0.19685039370078741" top="0.31496062992125984" bottom="0.43307086614173229" header="0.23622047244094491" footer="0.19685039370078741"/>
  <pageSetup paperSize="9" fitToWidth="0" fitToHeight="0" pageOrder="overThenDown" orientation="landscape" useFirstPageNumber="1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M43"/>
  <sheetViews>
    <sheetView workbookViewId="0">
      <selection activeCell="D46" sqref="D46"/>
    </sheetView>
  </sheetViews>
  <sheetFormatPr defaultRowHeight="12.75"/>
  <cols>
    <col min="1" max="1" width="9.140625" style="9"/>
    <col min="2" max="2" width="12.7109375" style="9" customWidth="1"/>
    <col min="3" max="13" width="9.140625" style="9"/>
  </cols>
  <sheetData>
    <row r="1" spans="1:13" ht="13.5">
      <c r="A1" s="295" t="s">
        <v>175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3" ht="13.5" customHeight="1">
      <c r="A2" s="264" t="s">
        <v>176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18.75" customHeight="1">
      <c r="A3" s="263" t="s">
        <v>177</v>
      </c>
      <c r="B3" s="263" t="s">
        <v>178</v>
      </c>
      <c r="C3" s="263"/>
      <c r="D3" s="264" t="s">
        <v>179</v>
      </c>
      <c r="E3" s="264"/>
      <c r="F3" s="264"/>
      <c r="G3" s="264"/>
      <c r="H3" s="264"/>
      <c r="I3" s="264"/>
      <c r="J3" s="264"/>
      <c r="K3" s="264"/>
      <c r="L3" s="264"/>
      <c r="M3" s="264"/>
    </row>
    <row r="4" spans="1:13" ht="24.75" customHeight="1">
      <c r="A4" s="263"/>
      <c r="B4" s="263"/>
      <c r="C4" s="263"/>
      <c r="D4" s="263" t="s">
        <v>180</v>
      </c>
      <c r="E4" s="263"/>
      <c r="F4" s="263"/>
      <c r="G4" s="263"/>
      <c r="H4" s="263" t="s">
        <v>181</v>
      </c>
      <c r="I4" s="263"/>
      <c r="J4" s="263"/>
      <c r="K4" s="263" t="s">
        <v>182</v>
      </c>
      <c r="L4" s="263"/>
      <c r="M4" s="263"/>
    </row>
    <row r="5" spans="1:13">
      <c r="A5" s="84" t="s">
        <v>183</v>
      </c>
      <c r="B5" s="264" t="s">
        <v>184</v>
      </c>
      <c r="C5" s="264"/>
      <c r="D5" s="263" t="s">
        <v>185</v>
      </c>
      <c r="E5" s="263"/>
      <c r="F5" s="263"/>
      <c r="G5" s="263"/>
      <c r="H5" s="263" t="s">
        <v>186</v>
      </c>
      <c r="I5" s="263"/>
      <c r="J5" s="263"/>
      <c r="K5" s="263" t="s">
        <v>187</v>
      </c>
      <c r="L5" s="263"/>
      <c r="M5" s="263"/>
    </row>
    <row r="6" spans="1:13">
      <c r="A6" s="84" t="s">
        <v>188</v>
      </c>
      <c r="B6" s="264" t="s">
        <v>189</v>
      </c>
      <c r="C6" s="264"/>
      <c r="D6" s="263" t="s">
        <v>190</v>
      </c>
      <c r="E6" s="263"/>
      <c r="F6" s="263"/>
      <c r="G6" s="263"/>
      <c r="H6" s="263" t="s">
        <v>191</v>
      </c>
      <c r="I6" s="263"/>
      <c r="J6" s="263"/>
      <c r="K6" s="263" t="s">
        <v>192</v>
      </c>
      <c r="L6" s="263"/>
      <c r="M6" s="263"/>
    </row>
    <row r="7" spans="1:13">
      <c r="A7" s="84" t="s">
        <v>193</v>
      </c>
      <c r="B7" s="264" t="s">
        <v>194</v>
      </c>
      <c r="C7" s="264"/>
      <c r="D7" s="263" t="s">
        <v>195</v>
      </c>
      <c r="E7" s="263"/>
      <c r="F7" s="263"/>
      <c r="G7" s="263"/>
      <c r="H7" s="263" t="s">
        <v>196</v>
      </c>
      <c r="I7" s="263"/>
      <c r="J7" s="263"/>
      <c r="K7" s="263" t="s">
        <v>197</v>
      </c>
      <c r="L7" s="263"/>
      <c r="M7" s="263"/>
    </row>
    <row r="8" spans="1:13">
      <c r="A8" s="84" t="s">
        <v>198</v>
      </c>
      <c r="B8" s="264" t="s">
        <v>199</v>
      </c>
      <c r="C8" s="264"/>
      <c r="D8" s="263" t="s">
        <v>200</v>
      </c>
      <c r="E8" s="263"/>
      <c r="F8" s="263"/>
      <c r="G8" s="263"/>
      <c r="H8" s="263" t="s">
        <v>201</v>
      </c>
      <c r="I8" s="263"/>
      <c r="J8" s="263"/>
      <c r="K8" s="263" t="s">
        <v>202</v>
      </c>
      <c r="L8" s="263"/>
      <c r="M8" s="263"/>
    </row>
    <row r="9" spans="1:13">
      <c r="A9" s="84" t="s">
        <v>203</v>
      </c>
      <c r="B9" s="264" t="s">
        <v>204</v>
      </c>
      <c r="C9" s="264"/>
      <c r="D9" s="263" t="s">
        <v>203</v>
      </c>
      <c r="E9" s="263"/>
      <c r="F9" s="263"/>
      <c r="G9" s="263"/>
      <c r="H9" s="263" t="s">
        <v>205</v>
      </c>
      <c r="I9" s="263"/>
      <c r="J9" s="263"/>
      <c r="K9" s="263" t="s">
        <v>206</v>
      </c>
      <c r="L9" s="263"/>
      <c r="M9" s="263"/>
    </row>
    <row r="10" spans="1:13" ht="13.5">
      <c r="A10" s="296" t="s">
        <v>207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</row>
    <row r="11" spans="1:13" ht="24.75" customHeight="1">
      <c r="A11" s="263" t="s">
        <v>177</v>
      </c>
      <c r="B11" s="263" t="s">
        <v>208</v>
      </c>
      <c r="C11" s="263"/>
      <c r="D11" s="264" t="s">
        <v>179</v>
      </c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3">
      <c r="A12" s="263"/>
      <c r="B12" s="263"/>
      <c r="C12" s="263"/>
      <c r="D12" s="263" t="s">
        <v>180</v>
      </c>
      <c r="E12" s="263"/>
      <c r="F12" s="263"/>
      <c r="G12" s="263"/>
      <c r="H12" s="263" t="s">
        <v>181</v>
      </c>
      <c r="I12" s="263"/>
      <c r="J12" s="263"/>
      <c r="K12" s="263" t="s">
        <v>182</v>
      </c>
      <c r="L12" s="263"/>
      <c r="M12" s="263"/>
    </row>
    <row r="13" spans="1:13">
      <c r="A13" s="84" t="s">
        <v>209</v>
      </c>
      <c r="B13" s="264" t="s">
        <v>210</v>
      </c>
      <c r="C13" s="264"/>
      <c r="D13" s="263" t="s">
        <v>211</v>
      </c>
      <c r="E13" s="263"/>
      <c r="F13" s="263"/>
      <c r="G13" s="263"/>
      <c r="H13" s="263" t="s">
        <v>212</v>
      </c>
      <c r="I13" s="263"/>
      <c r="J13" s="263"/>
      <c r="K13" s="263" t="s">
        <v>213</v>
      </c>
      <c r="L13" s="263"/>
      <c r="M13" s="263"/>
    </row>
    <row r="14" spans="1:13">
      <c r="A14" s="84" t="s">
        <v>214</v>
      </c>
      <c r="B14" s="264" t="s">
        <v>215</v>
      </c>
      <c r="C14" s="264"/>
      <c r="D14" s="263" t="s">
        <v>216</v>
      </c>
      <c r="E14" s="263"/>
      <c r="F14" s="263"/>
      <c r="G14" s="263"/>
      <c r="H14" s="263" t="s">
        <v>217</v>
      </c>
      <c r="I14" s="263"/>
      <c r="J14" s="263"/>
      <c r="K14" s="263" t="s">
        <v>218</v>
      </c>
      <c r="L14" s="263"/>
      <c r="M14" s="263"/>
    </row>
    <row r="15" spans="1:13">
      <c r="A15" s="84" t="s">
        <v>219</v>
      </c>
      <c r="B15" s="264" t="s">
        <v>220</v>
      </c>
      <c r="C15" s="264"/>
      <c r="D15" s="263" t="s">
        <v>221</v>
      </c>
      <c r="E15" s="263"/>
      <c r="F15" s="263"/>
      <c r="G15" s="263"/>
      <c r="H15" s="263" t="s">
        <v>222</v>
      </c>
      <c r="I15" s="263"/>
      <c r="J15" s="263"/>
      <c r="K15" s="263" t="s">
        <v>223</v>
      </c>
      <c r="L15" s="263"/>
      <c r="M15" s="263"/>
    </row>
    <row r="16" spans="1:13">
      <c r="A16" s="84" t="s">
        <v>224</v>
      </c>
      <c r="B16" s="264" t="s">
        <v>225</v>
      </c>
      <c r="C16" s="264"/>
      <c r="D16" s="263" t="s">
        <v>226</v>
      </c>
      <c r="E16" s="263"/>
      <c r="F16" s="263"/>
      <c r="G16" s="263"/>
      <c r="H16" s="263" t="s">
        <v>227</v>
      </c>
      <c r="I16" s="263"/>
      <c r="J16" s="263"/>
      <c r="K16" s="263" t="s">
        <v>228</v>
      </c>
      <c r="L16" s="263"/>
      <c r="M16" s="263"/>
    </row>
    <row r="17" spans="1:13">
      <c r="A17" s="84" t="s">
        <v>229</v>
      </c>
      <c r="B17" s="264" t="s">
        <v>230</v>
      </c>
      <c r="C17" s="264"/>
      <c r="D17" s="263" t="s">
        <v>231</v>
      </c>
      <c r="E17" s="263"/>
      <c r="F17" s="263"/>
      <c r="G17" s="263"/>
      <c r="H17" s="263" t="s">
        <v>232</v>
      </c>
      <c r="I17" s="263"/>
      <c r="J17" s="263"/>
      <c r="K17" s="263" t="s">
        <v>233</v>
      </c>
      <c r="L17" s="263"/>
      <c r="M17" s="263"/>
    </row>
    <row r="18" spans="1:13" ht="13.5">
      <c r="A18" s="295" t="s">
        <v>234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</row>
    <row r="19" spans="1:13" ht="13.5">
      <c r="A19" s="296" t="s">
        <v>235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</row>
    <row r="20" spans="1:13" ht="25.5">
      <c r="A20" s="84" t="s">
        <v>236</v>
      </c>
      <c r="B20" s="263" t="s">
        <v>237</v>
      </c>
      <c r="C20" s="263"/>
      <c r="D20" s="263"/>
      <c r="E20" s="263"/>
      <c r="F20" s="263"/>
      <c r="G20" s="263"/>
      <c r="H20" s="263"/>
      <c r="I20" s="263" t="s">
        <v>238</v>
      </c>
      <c r="J20" s="263"/>
      <c r="K20" s="263"/>
      <c r="L20" s="263"/>
      <c r="M20" s="263"/>
    </row>
    <row r="21" spans="1:13">
      <c r="A21" s="84" t="s">
        <v>249</v>
      </c>
      <c r="B21" s="294" t="s">
        <v>273</v>
      </c>
      <c r="C21" s="294"/>
      <c r="D21" s="294"/>
      <c r="E21" s="294"/>
      <c r="F21" s="294"/>
      <c r="G21" s="294"/>
      <c r="H21" s="294"/>
      <c r="I21" s="263" t="s">
        <v>239</v>
      </c>
      <c r="J21" s="263"/>
      <c r="K21" s="263"/>
      <c r="L21" s="263"/>
      <c r="M21" s="263"/>
    </row>
    <row r="22" spans="1:13">
      <c r="A22" s="84" t="s">
        <v>240</v>
      </c>
      <c r="B22" s="294" t="s">
        <v>274</v>
      </c>
      <c r="C22" s="294"/>
      <c r="D22" s="294"/>
      <c r="E22" s="294"/>
      <c r="F22" s="294"/>
      <c r="G22" s="294"/>
      <c r="H22" s="294"/>
      <c r="I22" s="263" t="s">
        <v>241</v>
      </c>
      <c r="J22" s="263"/>
      <c r="K22" s="263"/>
      <c r="L22" s="263"/>
      <c r="M22" s="263"/>
    </row>
    <row r="23" spans="1:13">
      <c r="A23" s="84" t="s">
        <v>242</v>
      </c>
      <c r="B23" s="294" t="s">
        <v>275</v>
      </c>
      <c r="C23" s="294"/>
      <c r="D23" s="294"/>
      <c r="E23" s="294"/>
      <c r="F23" s="294"/>
      <c r="G23" s="294"/>
      <c r="H23" s="294"/>
      <c r="I23" s="263" t="s">
        <v>243</v>
      </c>
      <c r="J23" s="263"/>
      <c r="K23" s="263"/>
      <c r="L23" s="263"/>
      <c r="M23" s="263"/>
    </row>
    <row r="24" spans="1:13">
      <c r="A24" s="84" t="s">
        <v>244</v>
      </c>
      <c r="B24" s="294" t="s">
        <v>276</v>
      </c>
      <c r="C24" s="294"/>
      <c r="D24" s="294"/>
      <c r="E24" s="294"/>
      <c r="F24" s="294"/>
      <c r="G24" s="294"/>
      <c r="H24" s="294"/>
      <c r="I24" s="263" t="s">
        <v>245</v>
      </c>
      <c r="J24" s="263"/>
      <c r="K24" s="263"/>
      <c r="L24" s="263"/>
      <c r="M24" s="263"/>
    </row>
    <row r="25" spans="1:13" ht="13.5">
      <c r="A25" s="296" t="s">
        <v>246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</row>
    <row r="26" spans="1:13" ht="25.5">
      <c r="A26" s="84" t="s">
        <v>236</v>
      </c>
      <c r="B26" s="263" t="s">
        <v>237</v>
      </c>
      <c r="C26" s="263"/>
      <c r="D26" s="263"/>
      <c r="E26" s="263"/>
      <c r="F26" s="263"/>
      <c r="G26" s="263"/>
      <c r="H26" s="263"/>
      <c r="I26" s="263" t="s">
        <v>238</v>
      </c>
      <c r="J26" s="263"/>
      <c r="K26" s="263"/>
      <c r="L26" s="263"/>
      <c r="M26" s="263"/>
    </row>
    <row r="27" spans="1:13">
      <c r="A27" s="84" t="s">
        <v>247</v>
      </c>
      <c r="B27" s="294" t="s">
        <v>273</v>
      </c>
      <c r="C27" s="294"/>
      <c r="D27" s="294"/>
      <c r="E27" s="294"/>
      <c r="F27" s="294"/>
      <c r="G27" s="294"/>
      <c r="H27" s="294"/>
      <c r="I27" s="263" t="s">
        <v>248</v>
      </c>
      <c r="J27" s="263"/>
      <c r="K27" s="263"/>
      <c r="L27" s="263"/>
      <c r="M27" s="263"/>
    </row>
    <row r="28" spans="1:13">
      <c r="A28" s="84" t="s">
        <v>249</v>
      </c>
      <c r="B28" s="294" t="s">
        <v>274</v>
      </c>
      <c r="C28" s="294"/>
      <c r="D28" s="294"/>
      <c r="E28" s="294"/>
      <c r="F28" s="294"/>
      <c r="G28" s="294"/>
      <c r="H28" s="294"/>
      <c r="I28" s="263" t="s">
        <v>239</v>
      </c>
      <c r="J28" s="263"/>
      <c r="K28" s="263"/>
      <c r="L28" s="263"/>
      <c r="M28" s="263"/>
    </row>
    <row r="29" spans="1:13">
      <c r="A29" s="84" t="s">
        <v>240</v>
      </c>
      <c r="B29" s="294" t="s">
        <v>275</v>
      </c>
      <c r="C29" s="294"/>
      <c r="D29" s="294"/>
      <c r="E29" s="294"/>
      <c r="F29" s="294"/>
      <c r="G29" s="294"/>
      <c r="H29" s="294"/>
      <c r="I29" s="263" t="s">
        <v>241</v>
      </c>
      <c r="J29" s="263"/>
      <c r="K29" s="263"/>
      <c r="L29" s="263"/>
      <c r="M29" s="263"/>
    </row>
    <row r="30" spans="1:13">
      <c r="A30" s="84" t="s">
        <v>242</v>
      </c>
      <c r="B30" s="294" t="s">
        <v>276</v>
      </c>
      <c r="C30" s="294"/>
      <c r="D30" s="294"/>
      <c r="E30" s="294"/>
      <c r="F30" s="294"/>
      <c r="G30" s="294"/>
      <c r="H30" s="294"/>
      <c r="I30" s="263" t="s">
        <v>250</v>
      </c>
      <c r="J30" s="263"/>
      <c r="K30" s="263"/>
      <c r="L30" s="263"/>
      <c r="M30" s="263"/>
    </row>
    <row r="31" spans="1:13" ht="13.5">
      <c r="A31" s="295" t="s">
        <v>251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</row>
    <row r="32" spans="1:13">
      <c r="A32" s="264" t="s">
        <v>252</v>
      </c>
      <c r="B32" s="264"/>
      <c r="C32" s="264" t="s">
        <v>253</v>
      </c>
      <c r="D32" s="264"/>
      <c r="E32" s="264"/>
      <c r="F32" s="98">
        <v>46</v>
      </c>
      <c r="G32" s="264" t="s">
        <v>215</v>
      </c>
      <c r="H32" s="264"/>
      <c r="I32" s="264"/>
      <c r="J32" s="264" t="s">
        <v>220</v>
      </c>
      <c r="K32" s="264"/>
      <c r="L32" s="98" t="s">
        <v>225</v>
      </c>
      <c r="M32" s="98" t="s">
        <v>230</v>
      </c>
    </row>
    <row r="33" spans="1:13" ht="27.75" customHeight="1">
      <c r="A33" s="263" t="s">
        <v>254</v>
      </c>
      <c r="B33" s="263"/>
      <c r="C33" s="263" t="s">
        <v>255</v>
      </c>
      <c r="D33" s="263"/>
      <c r="E33" s="263"/>
      <c r="F33" s="84" t="s">
        <v>256</v>
      </c>
      <c r="G33" s="263" t="s">
        <v>257</v>
      </c>
      <c r="H33" s="263"/>
      <c r="I33" s="263"/>
      <c r="J33" s="263" t="s">
        <v>258</v>
      </c>
      <c r="K33" s="263"/>
      <c r="L33" s="84" t="s">
        <v>259</v>
      </c>
      <c r="M33" s="84" t="s">
        <v>260</v>
      </c>
    </row>
    <row r="34" spans="1:13" ht="13.5">
      <c r="A34" s="295" t="s">
        <v>261</v>
      </c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</row>
    <row r="35" spans="1:13">
      <c r="A35" s="98" t="s">
        <v>262</v>
      </c>
      <c r="B35" s="264" t="s">
        <v>263</v>
      </c>
      <c r="C35" s="264"/>
      <c r="D35" s="264"/>
      <c r="E35" s="264" t="s">
        <v>44</v>
      </c>
      <c r="F35" s="264"/>
      <c r="G35" s="264"/>
      <c r="H35" s="264"/>
      <c r="I35" s="264"/>
      <c r="J35" s="264"/>
      <c r="K35" s="264"/>
      <c r="L35" s="264"/>
      <c r="M35" s="264"/>
    </row>
    <row r="36" spans="1:13">
      <c r="A36" s="84" t="s">
        <v>264</v>
      </c>
      <c r="B36" s="264">
        <v>46</v>
      </c>
      <c r="C36" s="264"/>
      <c r="D36" s="264"/>
      <c r="E36" s="264" t="s">
        <v>240</v>
      </c>
      <c r="F36" s="264"/>
      <c r="G36" s="264"/>
      <c r="H36" s="264"/>
      <c r="I36" s="264"/>
      <c r="J36" s="264"/>
      <c r="K36" s="264"/>
      <c r="L36" s="264"/>
      <c r="M36" s="264"/>
    </row>
    <row r="37" spans="1:13">
      <c r="A37" s="84" t="s">
        <v>265</v>
      </c>
      <c r="B37" s="264">
        <v>48</v>
      </c>
      <c r="C37" s="264"/>
      <c r="D37" s="264"/>
      <c r="E37" s="264" t="s">
        <v>240</v>
      </c>
      <c r="F37" s="264"/>
      <c r="G37" s="264"/>
      <c r="H37" s="264"/>
      <c r="I37" s="264"/>
      <c r="J37" s="264"/>
      <c r="K37" s="264"/>
      <c r="L37" s="264"/>
      <c r="M37" s="264"/>
    </row>
    <row r="38" spans="1:13">
      <c r="A38" s="84" t="s">
        <v>266</v>
      </c>
      <c r="B38" s="264">
        <v>50</v>
      </c>
      <c r="C38" s="264"/>
      <c r="D38" s="264"/>
      <c r="E38" s="264" t="s">
        <v>267</v>
      </c>
      <c r="F38" s="264"/>
      <c r="G38" s="264"/>
      <c r="H38" s="264"/>
      <c r="I38" s="264"/>
      <c r="J38" s="264"/>
      <c r="K38" s="264"/>
      <c r="L38" s="264"/>
      <c r="M38" s="264"/>
    </row>
    <row r="39" spans="1:13">
      <c r="A39" s="84" t="s">
        <v>268</v>
      </c>
      <c r="B39" s="264">
        <v>52</v>
      </c>
      <c r="C39" s="264"/>
      <c r="D39" s="264"/>
      <c r="E39" s="264" t="s">
        <v>267</v>
      </c>
      <c r="F39" s="264"/>
      <c r="G39" s="264"/>
      <c r="H39" s="264"/>
      <c r="I39" s="264"/>
      <c r="J39" s="264"/>
      <c r="K39" s="264"/>
      <c r="L39" s="264"/>
      <c r="M39" s="264"/>
    </row>
    <row r="40" spans="1:13">
      <c r="A40" s="84" t="s">
        <v>269</v>
      </c>
      <c r="B40" s="264">
        <v>54</v>
      </c>
      <c r="C40" s="264"/>
      <c r="D40" s="264"/>
      <c r="E40" s="264" t="s">
        <v>267</v>
      </c>
      <c r="F40" s="264"/>
      <c r="G40" s="264"/>
      <c r="H40" s="264"/>
      <c r="I40" s="264"/>
      <c r="J40" s="264"/>
      <c r="K40" s="264"/>
      <c r="L40" s="264"/>
      <c r="M40" s="264"/>
    </row>
    <row r="41" spans="1:13">
      <c r="A41" s="84" t="s">
        <v>270</v>
      </c>
      <c r="B41" s="264">
        <v>56</v>
      </c>
      <c r="C41" s="264"/>
      <c r="D41" s="264"/>
      <c r="E41" s="264" t="s">
        <v>267</v>
      </c>
      <c r="F41" s="264"/>
      <c r="G41" s="264"/>
      <c r="H41" s="264"/>
      <c r="I41" s="264"/>
      <c r="J41" s="264"/>
      <c r="K41" s="264"/>
      <c r="L41" s="264"/>
      <c r="M41" s="264"/>
    </row>
    <row r="42" spans="1:13">
      <c r="A42" s="84" t="s">
        <v>271</v>
      </c>
      <c r="B42" s="264">
        <v>58</v>
      </c>
      <c r="C42" s="264"/>
      <c r="D42" s="264"/>
      <c r="E42" s="264" t="s">
        <v>242</v>
      </c>
      <c r="F42" s="264"/>
      <c r="G42" s="264"/>
      <c r="H42" s="264"/>
      <c r="I42" s="264"/>
      <c r="J42" s="264"/>
      <c r="K42" s="264"/>
      <c r="L42" s="264"/>
      <c r="M42" s="264"/>
    </row>
    <row r="43" spans="1:13">
      <c r="A43" s="84" t="s">
        <v>272</v>
      </c>
      <c r="B43" s="293">
        <v>60</v>
      </c>
      <c r="C43" s="293"/>
      <c r="D43" s="293"/>
      <c r="E43" s="293" t="s">
        <v>242</v>
      </c>
      <c r="F43" s="293"/>
      <c r="G43" s="293"/>
      <c r="H43" s="293"/>
      <c r="I43" s="293"/>
      <c r="J43" s="293"/>
      <c r="K43" s="293"/>
      <c r="L43" s="293"/>
      <c r="M43" s="293"/>
    </row>
  </sheetData>
  <mergeCells count="106">
    <mergeCell ref="B8:C8"/>
    <mergeCell ref="D8:G8"/>
    <mergeCell ref="H8:J8"/>
    <mergeCell ref="K8:M8"/>
    <mergeCell ref="A1:M1"/>
    <mergeCell ref="A2:M2"/>
    <mergeCell ref="A3:A4"/>
    <mergeCell ref="B3:C4"/>
    <mergeCell ref="D3:M3"/>
    <mergeCell ref="D4:G4"/>
    <mergeCell ref="H4:J4"/>
    <mergeCell ref="K4:M4"/>
    <mergeCell ref="B5:C5"/>
    <mergeCell ref="D5:G5"/>
    <mergeCell ref="H5:J5"/>
    <mergeCell ref="K5:M5"/>
    <mergeCell ref="B6:C6"/>
    <mergeCell ref="D6:G6"/>
    <mergeCell ref="H6:J6"/>
    <mergeCell ref="K6:M6"/>
    <mergeCell ref="B7:C7"/>
    <mergeCell ref="D7:G7"/>
    <mergeCell ref="H7:J7"/>
    <mergeCell ref="K7:M7"/>
    <mergeCell ref="A25:M25"/>
    <mergeCell ref="B24:H24"/>
    <mergeCell ref="I24:M24"/>
    <mergeCell ref="B9:C9"/>
    <mergeCell ref="D9:G9"/>
    <mergeCell ref="H9:J9"/>
    <mergeCell ref="K9:M9"/>
    <mergeCell ref="A10:M10"/>
    <mergeCell ref="A11:A12"/>
    <mergeCell ref="B11:C12"/>
    <mergeCell ref="D11:M11"/>
    <mergeCell ref="D12:G12"/>
    <mergeCell ref="H12:J12"/>
    <mergeCell ref="K12:M12"/>
    <mergeCell ref="B23:H23"/>
    <mergeCell ref="I23:M23"/>
    <mergeCell ref="B13:C13"/>
    <mergeCell ref="D13:G13"/>
    <mergeCell ref="H13:J13"/>
    <mergeCell ref="K13:M13"/>
    <mergeCell ref="B14:C14"/>
    <mergeCell ref="D14:G14"/>
    <mergeCell ref="H14:J14"/>
    <mergeCell ref="K14:M14"/>
    <mergeCell ref="B35:D35"/>
    <mergeCell ref="E35:M35"/>
    <mergeCell ref="B26:H26"/>
    <mergeCell ref="I26:M26"/>
    <mergeCell ref="B15:C15"/>
    <mergeCell ref="D15:G15"/>
    <mergeCell ref="H15:J15"/>
    <mergeCell ref="K15:M15"/>
    <mergeCell ref="B16:C16"/>
    <mergeCell ref="D16:G16"/>
    <mergeCell ref="H16:J16"/>
    <mergeCell ref="K16:M16"/>
    <mergeCell ref="B17:C17"/>
    <mergeCell ref="D17:G17"/>
    <mergeCell ref="H17:J17"/>
    <mergeCell ref="K17:M17"/>
    <mergeCell ref="A18:M18"/>
    <mergeCell ref="A19:M19"/>
    <mergeCell ref="B20:H20"/>
    <mergeCell ref="I20:M20"/>
    <mergeCell ref="B21:H21"/>
    <mergeCell ref="I21:M21"/>
    <mergeCell ref="B22:H22"/>
    <mergeCell ref="I22:M22"/>
    <mergeCell ref="A32:B32"/>
    <mergeCell ref="C32:E32"/>
    <mergeCell ref="G32:I32"/>
    <mergeCell ref="J32:K32"/>
    <mergeCell ref="A33:B33"/>
    <mergeCell ref="C33:E33"/>
    <mergeCell ref="G33:I33"/>
    <mergeCell ref="J33:K33"/>
    <mergeCell ref="A34:M34"/>
    <mergeCell ref="B27:H27"/>
    <mergeCell ref="I27:M27"/>
    <mergeCell ref="B28:H28"/>
    <mergeCell ref="I28:M28"/>
    <mergeCell ref="B29:H29"/>
    <mergeCell ref="I29:M29"/>
    <mergeCell ref="B30:H30"/>
    <mergeCell ref="I30:M30"/>
    <mergeCell ref="A31:M31"/>
    <mergeCell ref="B36:D36"/>
    <mergeCell ref="E36:M36"/>
    <mergeCell ref="B42:D42"/>
    <mergeCell ref="E42:M42"/>
    <mergeCell ref="B43:D43"/>
    <mergeCell ref="E43:M43"/>
    <mergeCell ref="B39:D39"/>
    <mergeCell ref="E39:M39"/>
    <mergeCell ref="B40:D40"/>
    <mergeCell ref="E40:M40"/>
    <mergeCell ref="B41:D41"/>
    <mergeCell ref="E41:M41"/>
    <mergeCell ref="B37:D37"/>
    <mergeCell ref="E37:M37"/>
    <mergeCell ref="B38:D38"/>
    <mergeCell ref="E38:M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C27"/>
  <sheetViews>
    <sheetView workbookViewId="0">
      <selection activeCell="G34" sqref="G34"/>
    </sheetView>
  </sheetViews>
  <sheetFormatPr defaultRowHeight="12.75"/>
  <sheetData>
    <row r="1" spans="1:3">
      <c r="A1" s="297" t="s">
        <v>68</v>
      </c>
      <c r="B1" s="297"/>
      <c r="C1" s="4" t="s">
        <v>100</v>
      </c>
    </row>
    <row r="2" spans="1:3">
      <c r="A2" s="297" t="s">
        <v>69</v>
      </c>
      <c r="B2" s="297"/>
      <c r="C2" s="4">
        <v>36</v>
      </c>
    </row>
    <row r="3" spans="1:3">
      <c r="A3" s="297" t="s">
        <v>70</v>
      </c>
      <c r="B3" s="297"/>
      <c r="C3" s="4">
        <v>36</v>
      </c>
    </row>
    <row r="4" spans="1:3">
      <c r="A4" s="297" t="s">
        <v>71</v>
      </c>
      <c r="B4" s="297"/>
      <c r="C4" s="4">
        <v>36</v>
      </c>
    </row>
    <row r="5" spans="1:3">
      <c r="A5" s="297"/>
      <c r="B5" s="297"/>
      <c r="C5" s="4"/>
    </row>
    <row r="6" spans="1:3">
      <c r="A6" s="297" t="s">
        <v>72</v>
      </c>
      <c r="B6" s="297"/>
      <c r="C6" s="4">
        <v>36</v>
      </c>
    </row>
    <row r="7" spans="1:3">
      <c r="A7" s="297" t="s">
        <v>73</v>
      </c>
      <c r="B7" s="297"/>
      <c r="C7" s="4">
        <v>36</v>
      </c>
    </row>
    <row r="8" spans="1:3">
      <c r="A8" s="297" t="s">
        <v>74</v>
      </c>
      <c r="B8" s="297"/>
      <c r="C8" s="4">
        <v>60</v>
      </c>
    </row>
    <row r="9" spans="1:3">
      <c r="A9" s="297" t="s">
        <v>75</v>
      </c>
      <c r="B9" s="297"/>
      <c r="C9" s="4">
        <v>24</v>
      </c>
    </row>
    <row r="10" spans="1:3">
      <c r="A10" s="297" t="s">
        <v>76</v>
      </c>
      <c r="B10" s="297"/>
      <c r="C10" s="4">
        <v>12</v>
      </c>
    </row>
    <row r="11" spans="1:3">
      <c r="A11" s="297" t="s">
        <v>77</v>
      </c>
      <c r="B11" s="297"/>
      <c r="C11" s="4">
        <v>36</v>
      </c>
    </row>
    <row r="12" spans="1:3">
      <c r="A12" s="297"/>
      <c r="B12" s="297"/>
      <c r="C12" s="4"/>
    </row>
    <row r="13" spans="1:3">
      <c r="A13" s="297" t="s">
        <v>78</v>
      </c>
      <c r="B13" s="297"/>
      <c r="C13" s="4">
        <v>36</v>
      </c>
    </row>
    <row r="14" spans="1:3">
      <c r="A14" s="297" t="s">
        <v>79</v>
      </c>
      <c r="B14" s="297"/>
      <c r="C14" s="4">
        <v>36</v>
      </c>
    </row>
    <row r="15" spans="1:3">
      <c r="A15" s="297" t="s">
        <v>80</v>
      </c>
      <c r="B15" s="297"/>
      <c r="C15" s="4">
        <v>36</v>
      </c>
    </row>
    <row r="16" spans="1:3">
      <c r="A16" s="297" t="s">
        <v>81</v>
      </c>
      <c r="B16" s="297"/>
      <c r="C16" s="4">
        <v>12</v>
      </c>
    </row>
    <row r="17" spans="1:3">
      <c r="A17" s="297" t="s">
        <v>82</v>
      </c>
      <c r="B17" s="297"/>
      <c r="C17" s="4">
        <v>12</v>
      </c>
    </row>
    <row r="18" spans="1:3">
      <c r="A18" s="297" t="s">
        <v>83</v>
      </c>
      <c r="B18" s="297"/>
      <c r="C18" s="4">
        <v>12</v>
      </c>
    </row>
    <row r="19" spans="1:3">
      <c r="A19" s="297" t="s">
        <v>84</v>
      </c>
      <c r="B19" s="297"/>
      <c r="C19" s="4">
        <v>84</v>
      </c>
    </row>
    <row r="20" spans="1:3">
      <c r="A20" s="297" t="s">
        <v>85</v>
      </c>
      <c r="B20" s="297"/>
      <c r="C20" s="4">
        <v>12</v>
      </c>
    </row>
    <row r="21" spans="1:3">
      <c r="A21" s="298" t="s">
        <v>86</v>
      </c>
      <c r="B21" s="298"/>
      <c r="C21" s="4">
        <v>48</v>
      </c>
    </row>
    <row r="22" spans="1:3">
      <c r="A22" s="299" t="s">
        <v>87</v>
      </c>
      <c r="B22" s="299"/>
      <c r="C22" s="4">
        <v>48</v>
      </c>
    </row>
    <row r="23" spans="1:3">
      <c r="A23" s="297"/>
      <c r="B23" s="297"/>
      <c r="C23" s="4"/>
    </row>
    <row r="24" spans="1:3">
      <c r="A24" s="297" t="s">
        <v>88</v>
      </c>
      <c r="B24" s="297"/>
      <c r="C24" s="4">
        <v>24</v>
      </c>
    </row>
    <row r="25" spans="1:3">
      <c r="A25" s="297" t="s">
        <v>89</v>
      </c>
      <c r="B25" s="297"/>
      <c r="C25" s="4">
        <v>12</v>
      </c>
    </row>
    <row r="26" spans="1:3">
      <c r="A26" s="297" t="s">
        <v>90</v>
      </c>
      <c r="B26" s="297"/>
      <c r="C26" s="4">
        <v>24</v>
      </c>
    </row>
    <row r="27" spans="1:3">
      <c r="A27" s="297"/>
      <c r="B27" s="297"/>
      <c r="C27" s="4"/>
    </row>
  </sheetData>
  <mergeCells count="27">
    <mergeCell ref="A25:B25"/>
    <mergeCell ref="A26:B26"/>
    <mergeCell ref="A27:B27"/>
    <mergeCell ref="A21:B21"/>
    <mergeCell ref="A22:B22"/>
    <mergeCell ref="A23:B23"/>
    <mergeCell ref="A24:B24"/>
    <mergeCell ref="A17:B17"/>
    <mergeCell ref="A18:B18"/>
    <mergeCell ref="A19:B19"/>
    <mergeCell ref="A20:B20"/>
    <mergeCell ref="A13:B13"/>
    <mergeCell ref="A14:B14"/>
    <mergeCell ref="A15:B15"/>
    <mergeCell ref="A16:B16"/>
    <mergeCell ref="A10:B10"/>
    <mergeCell ref="A11:B11"/>
    <mergeCell ref="A12:B12"/>
    <mergeCell ref="A5:B5"/>
    <mergeCell ref="A6:B6"/>
    <mergeCell ref="A7:B7"/>
    <mergeCell ref="A8:B8"/>
    <mergeCell ref="A1:B1"/>
    <mergeCell ref="A2:B2"/>
    <mergeCell ref="A3:B3"/>
    <mergeCell ref="A4:B4"/>
    <mergeCell ref="A9:B9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декабрь (Иванов...)</vt:lpstr>
      <vt:lpstr>Арм кар (ОСНОВНАЯ)</vt:lpstr>
      <vt:lpstr>Список</vt:lpstr>
      <vt:lpstr>Сводная ростовка2 (изм)</vt:lpstr>
      <vt:lpstr>Т1</vt:lpstr>
      <vt:lpstr>Т2 (сводная)</vt:lpstr>
      <vt:lpstr>ноябрь (Сачков)</vt:lpstr>
      <vt:lpstr>Размеры (ГОСТ)</vt:lpstr>
      <vt:lpstr>Срок носки</vt:lpstr>
      <vt:lpstr>'Арм кар (ОСНОВНАЯ)'!Заголовки_для_печати</vt:lpstr>
      <vt:lpstr>'декабрь (Иванов...)'!Заголовки_для_печати</vt:lpstr>
      <vt:lpstr>'ноябрь (Сачков)'!Заголовки_для_печати</vt:lpstr>
      <vt:lpstr>Т1!Заголовки_для_печати</vt:lpstr>
      <vt:lpstr>'Арм кар (ОСНОВНАЯ)'!Область_печати</vt:lpstr>
      <vt:lpstr>'Сводная ростовка2 (изм)'!Область_печати</vt:lpstr>
      <vt:lpstr>Т1!Область_печати</vt:lpstr>
      <vt:lpstr>'Т2 (сводная)'!Область_печати</vt:lpstr>
    </vt:vector>
  </TitlesOfParts>
  <Company>Ohrana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MoldavantsevUB</dc:creator>
  <cp:lastModifiedBy>Молдаванцев Юрий</cp:lastModifiedBy>
  <cp:lastPrinted>2017-03-24T05:34:59Z</cp:lastPrinted>
  <dcterms:created xsi:type="dcterms:W3CDTF">2011-08-11T06:15:17Z</dcterms:created>
  <dcterms:modified xsi:type="dcterms:W3CDTF">2017-03-29T10:31:16Z</dcterms:modified>
</cp:coreProperties>
</file>