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10"/>
  </bookViews>
  <sheets>
    <sheet name="март" sheetId="1" r:id="rId1"/>
    <sheet name="ночные" sheetId="2" r:id="rId2"/>
  </sheets>
  <definedNames>
    <definedName name="_xlnm._FilterDatabase" localSheetId="0" hidden="1">март!$E$5:$K$28</definedName>
    <definedName name="_xlnm._FilterDatabase" localSheetId="1" hidden="1">ночные!$L$1:$L$23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H29" i="1" l="1"/>
  <c r="G22" i="2" l="1"/>
  <c r="G21" i="2"/>
  <c r="G20" i="2"/>
  <c r="G19" i="2"/>
  <c r="G17" i="2"/>
  <c r="G16" i="2"/>
  <c r="G15" i="2"/>
  <c r="G14" i="2"/>
  <c r="G12" i="2"/>
  <c r="G11" i="2"/>
  <c r="G10" i="2"/>
  <c r="G9" i="2"/>
  <c r="G7" i="2"/>
  <c r="G6" i="2"/>
  <c r="G5" i="2"/>
  <c r="G3" i="2"/>
  <c r="G23" i="2"/>
  <c r="G18" i="2"/>
  <c r="G13" i="2"/>
  <c r="G8" i="2"/>
  <c r="G4" i="2"/>
  <c r="G2" i="2" l="1"/>
  <c r="F2" i="2"/>
  <c r="F3" i="2"/>
  <c r="G24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" i="2"/>
  <c r="J27" i="1" l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J15" i="1"/>
  <c r="K15" i="1" s="1"/>
  <c r="J14" i="1"/>
  <c r="K14" i="1" s="1"/>
  <c r="J12" i="1"/>
  <c r="K12" i="1" s="1"/>
  <c r="J11" i="1"/>
  <c r="K11" i="1" s="1"/>
  <c r="J10" i="1"/>
  <c r="K10" i="1" s="1"/>
  <c r="J9" i="1"/>
  <c r="K9" i="1" s="1"/>
  <c r="J7" i="1"/>
  <c r="K7" i="1" s="1"/>
  <c r="J8" i="1"/>
  <c r="K8" i="1" s="1"/>
  <c r="J13" i="1"/>
  <c r="K13" i="1" s="1"/>
  <c r="J18" i="1"/>
  <c r="K18" i="1" s="1"/>
  <c r="J23" i="1"/>
  <c r="K23" i="1" s="1"/>
  <c r="J28" i="1"/>
  <c r="K28" i="1" s="1"/>
  <c r="J6" i="1"/>
  <c r="K6" i="1" s="1"/>
  <c r="K29" i="1" l="1"/>
</calcChain>
</file>

<file path=xl/sharedStrings.xml><?xml version="1.0" encoding="utf-8"?>
<sst xmlns="http://schemas.openxmlformats.org/spreadsheetml/2006/main" count="73" uniqueCount="31">
  <si>
    <t>дата</t>
  </si>
  <si>
    <t>день</t>
  </si>
  <si>
    <t>выезд</t>
  </si>
  <si>
    <t>заезд</t>
  </si>
  <si>
    <t>отработано</t>
  </si>
  <si>
    <t>переработано</t>
  </si>
  <si>
    <t>среда</t>
  </si>
  <si>
    <t>четверг</t>
  </si>
  <si>
    <t>пятница</t>
  </si>
  <si>
    <t>понедельник</t>
  </si>
  <si>
    <t>вторник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</si>
  <si>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</si>
  <si>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</si>
  <si>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</si>
  <si>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</si>
  <si>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</si>
  <si>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</si>
  <si>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Столбец42</t>
  </si>
  <si>
    <t>перерыв</t>
  </si>
  <si>
    <t>Итог</t>
  </si>
  <si>
    <t>обычные</t>
  </si>
  <si>
    <t>пред-празд</t>
  </si>
  <si>
    <t>Дата</t>
  </si>
  <si>
    <t>Выезд</t>
  </si>
  <si>
    <t>Заезд</t>
  </si>
  <si>
    <t>ВсегоОтработаноЧасов</t>
  </si>
  <si>
    <t>ИзНихНочные</t>
  </si>
  <si>
    <t>Переработка</t>
  </si>
  <si>
    <t>итого:</t>
  </si>
  <si>
    <t>суббота</t>
  </si>
  <si>
    <t>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</si>
</sst>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"/>
    <numFmt numFmtId="165" formatCode="d/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0" fontId="0" fillId="0" borderId="1" xfId="0" applyNumberFormat="1" applyBorder="1"/>
    <xf numFmtId="0" fontId="0" fillId="0" borderId="3" xfId="0" applyBorder="1"/>
    <xf numFmtId="165" fontId="0" fillId="0" borderId="4" xfId="0" applyNumberFormat="1" applyBorder="1"/>
    <xf numFmtId="0" fontId="0" fillId="0" borderId="5" xfId="0" applyBorder="1"/>
    <xf numFmtId="20" fontId="0" fillId="0" borderId="5" xfId="0" applyNumberFormat="1" applyBorder="1"/>
    <xf numFmtId="164" fontId="0" fillId="0" borderId="6" xfId="0" applyNumberFormat="1" applyBorder="1"/>
    <xf numFmtId="20" fontId="0" fillId="0" borderId="7" xfId="0" applyNumberFormat="1" applyBorder="1"/>
    <xf numFmtId="164" fontId="0" fillId="0" borderId="9" xfId="0" applyNumberFormat="1" applyBorder="1"/>
    <xf numFmtId="20" fontId="0" fillId="0" borderId="8" xfId="0" applyNumberFormat="1" applyBorder="1"/>
    <xf numFmtId="0" fontId="0" fillId="0" borderId="0" xfId="0" applyBorder="1"/>
    <xf numFmtId="20" fontId="0" fillId="0" borderId="10" xfId="0" applyNumberFormat="1" applyBorder="1"/>
    <xf numFmtId="0" fontId="0" fillId="0" borderId="11" xfId="0" applyBorder="1"/>
    <xf numFmtId="0" fontId="0" fillId="0" borderId="2" xfId="0" applyBorder="1"/>
    <xf numFmtId="164" fontId="0" fillId="0" borderId="0" xfId="0" applyNumberFormat="1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2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0" xfId="0" applyNumberFormat="1" applyFill="1"/>
    <xf numFmtId="14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6" borderId="0" xfId="0" applyNumberFormat="1" applyFill="1"/>
    <xf numFmtId="0" fontId="0" fillId="6" borderId="0" xfId="0" applyFill="1"/>
    <xf numFmtId="0" fontId="0" fillId="7" borderId="0" xfId="0" applyNumberFormat="1" applyFill="1"/>
    <xf numFmtId="0" fontId="0" fillId="7" borderId="0" xfId="0" applyFill="1"/>
    <xf numFmtId="0" fontId="0" fillId="8" borderId="0" xfId="0" applyFill="1"/>
    <xf numFmtId="0" fontId="0" fillId="9" borderId="0" xfId="0" applyNumberFormat="1" applyFill="1"/>
    <xf numFmtId="0" fontId="0" fillId="0" borderId="1" xfId="0" applyBorder="1"/>
    <xf numFmtId="0" fontId="2" fillId="0" borderId="0" xfId="0" applyFont="1"/>
    <xf numFmtId="0" fontId="1" fillId="2" borderId="0" xfId="0" applyFont="1" applyFill="1"/>
    <xf numFmtId="0" fontId="1" fillId="2" borderId="1" xfId="0" applyNumberFormat="1" applyFont="1" applyFill="1" applyBorder="1"/>
    <xf numFmtId="0" fontId="0" fillId="0" borderId="15" xfId="0" applyBorder="1"/>
    <xf numFmtId="20" fontId="0" fillId="0" borderId="13" xfId="0" applyNumberFormat="1" applyBorder="1"/>
    <xf numFmtId="20" fontId="0" fillId="0" borderId="16" xfId="0" applyNumberFormat="1" applyBorder="1"/>
  </cellXfs>
  <cellStyles count="1">
    <cellStyle name="Обычный" xfId="0" builtinId="0"/>
  </cellStyles>
  <dxfs count="11">
    <dxf>
      <numFmt numFmtId="164" formatCode="[h]:mm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25" formatCode="h:mm"/>
      <border diagonalUp="0" diagonalDown="0" outline="0">
        <left/>
        <right/>
        <top style="medium">
          <color indexed="64"/>
        </top>
        <bottom/>
      </border>
    </dxf>
    <dxf>
      <border diagonalUp="0" diagonalDown="0" outline="0">
        <left/>
        <right/>
        <top style="medium">
          <color indexed="64"/>
        </top>
        <bottom/>
      </border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164" formatCode="[h]:mm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E4:L29" totalsRowCount="1">
  <autoFilter ref="E4:L28"/>
  <tableColumns count="8">
    <tableColumn id="1" name="Столбец1" totalsRowLabel="Итог"/>
    <tableColumn id="2" name="Столбец2"/>
    <tableColumn id="3" name="Столбец3" totalsRowDxfId="4"/>
    <tableColumn id="4" name="Столбец4" totalsRowFunction="max" dataDxfId="9" totalsRowDxfId="3"/>
    <tableColumn id="7" name="Столбец42" dataDxfId="8" totalsRowDxfId="2"/>
    <tableColumn id="5" name="Столбец5" dataDxfId="7" totalsRowDxfId="1"/>
    <tableColumn id="6" name="Столбец6" totalsRowFunction="custom" dataDxfId="6" totalsRowDxfId="0">
      <totalsRowFormula>SUM(K6:K28)</totalsRowFormula>
    </tableColumn>
    <tableColumn id="8" name="выходные" dataDxfId="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O35"/>
  <sheetViews>
    <sheetView tabSelected="1" workbookViewId="0">
      <selection activeCell="L7" sqref="L7"/>
    </sheetView>
  </sheetViews>
  <sheetFormatPr defaultRowHeight="15" x14ac:dyDescent="0.25"/>
  <cols>
    <col min="4" max="4" width="8.28515625" customWidth="1"/>
    <col min="5" max="5" width="11.85546875" customWidth="1"/>
    <col min="6" max="6" width="13.7109375" customWidth="1"/>
    <col min="7" max="7" width="13" customWidth="1"/>
    <col min="8" max="10" width="11.85546875" customWidth="1"/>
    <col min="11" max="11" width="14.42578125" customWidth="1"/>
    <col min="12" max="12" width="13.140625" bestFit="1" customWidth="1"/>
  </cols>
  <sheetData>
    <row r="1" spans="5:15" ht="15.75" thickBot="1" x14ac:dyDescent="0.3"/>
    <row r="2" spans="5:15" ht="15.75" thickBot="1" x14ac:dyDescent="0.3">
      <c r="H2" s="10"/>
      <c r="I2" s="13" t="s">
        <v>20</v>
      </c>
      <c r="J2" s="11">
        <v>0.33333333333333331</v>
      </c>
    </row>
    <row r="3" spans="5:15" ht="15.75" thickBot="1" x14ac:dyDescent="0.3">
      <c r="I3" s="12" t="s">
        <v>21</v>
      </c>
      <c r="J3" s="9">
        <v>0.29166666666666669</v>
      </c>
    </row>
    <row r="4" spans="5:15" x14ac:dyDescent="0.25">
      <c r="E4" t="s">
        <v>11</v>
      </c>
      <c r="F4" t="s">
        <v>12</v>
      </c>
      <c r="G4" t="s">
        <v>13</v>
      </c>
      <c r="H4" t="s">
        <v>14</v>
      </c>
      <c r="I4" t="s">
        <v>17</v>
      </c>
      <c r="J4" t="s">
        <v>15</v>
      </c>
      <c r="K4" t="s">
        <v>16</v>
      </c>
      <c r="L4" s="10" t="s">
        <v>30</v>
      </c>
      <c r="M4" s="10"/>
      <c r="N4" s="10"/>
    </row>
    <row r="5" spans="5:15" ht="15.75" thickBot="1" x14ac:dyDescent="0.3">
      <c r="E5" s="2" t="s">
        <v>0</v>
      </c>
      <c r="F5" s="2" t="s">
        <v>1</v>
      </c>
      <c r="G5" s="2" t="s">
        <v>2</v>
      </c>
      <c r="H5" s="2" t="s">
        <v>3</v>
      </c>
      <c r="I5" s="2" t="s">
        <v>18</v>
      </c>
      <c r="J5" s="2" t="s">
        <v>4</v>
      </c>
      <c r="K5" s="2" t="s">
        <v>5</v>
      </c>
      <c r="L5" s="39" t="s">
        <v>30</v>
      </c>
    </row>
    <row r="6" spans="5:15" ht="15.75" thickBot="1" x14ac:dyDescent="0.3">
      <c r="E6" s="3">
        <v>42826</v>
      </c>
      <c r="F6" s="4" t="s">
        <v>29</v>
      </c>
      <c r="G6" s="5">
        <v>0.4375</v>
      </c>
      <c r="H6" s="5">
        <v>1.0069444444444444</v>
      </c>
      <c r="I6" s="5">
        <v>4.1666666666666664E-2</v>
      </c>
      <c r="J6" s="5">
        <f>Таблица1[[#This Row],[Столбец4]]-Таблица1[[#This Row],[Столбец3]]-Таблица1[[#This Row],[Столбец42]]</f>
        <v>0.52777777777777779</v>
      </c>
      <c r="K6" s="6">
        <f>Таблица1[[#This Row],[Столбец5]]-J$3</f>
        <v>0.2361111111111111</v>
      </c>
      <c r="L6" s="39">
        <f>Таблица1[[#This Row],[Столбец5]]</f>
        <v>0.52777777777777779</v>
      </c>
    </row>
    <row r="7" spans="5:15" ht="15.75" thickBot="1" x14ac:dyDescent="0.3">
      <c r="E7" s="3">
        <v>42828</v>
      </c>
      <c r="F7" s="4" t="s">
        <v>9</v>
      </c>
      <c r="G7" s="1">
        <v>0.29166666666666669</v>
      </c>
      <c r="H7" s="1">
        <v>0.81597222222222221</v>
      </c>
      <c r="I7" s="5">
        <v>4.1666666666666664E-2</v>
      </c>
      <c r="J7" s="5">
        <f>Таблица1[[#This Row],[Столбец4]]-Таблица1[[#This Row],[Столбец3]]-Таблица1[[#This Row],[Столбец42]]</f>
        <v>0.4826388888888889</v>
      </c>
      <c r="K7" s="6">
        <f>Таблица1[[#This Row],[Столбец5]]-J$2</f>
        <v>0.14930555555555558</v>
      </c>
      <c r="L7" s="39"/>
      <c r="O7" s="20"/>
    </row>
    <row r="8" spans="5:15" ht="15.75" thickBot="1" x14ac:dyDescent="0.3">
      <c r="E8" s="3">
        <v>42829</v>
      </c>
      <c r="F8" s="4" t="s">
        <v>10</v>
      </c>
      <c r="G8" s="1">
        <v>0.29166666666666669</v>
      </c>
      <c r="H8" s="1"/>
      <c r="I8" s="5">
        <v>4.1666666666666664E-2</v>
      </c>
      <c r="J8" s="5">
        <f>Таблица1[[#This Row],[Столбец4]]-Таблица1[[#This Row],[Столбец3]]-Таблица1[[#This Row],[Столбец42]]</f>
        <v>-0.33333333333333337</v>
      </c>
      <c r="K8" s="6">
        <f>Таблица1[[#This Row],[Столбец5]]-J$2</f>
        <v>-0.66666666666666674</v>
      </c>
      <c r="L8" s="39"/>
      <c r="O8" s="20"/>
    </row>
    <row r="9" spans="5:15" ht="15.75" thickBot="1" x14ac:dyDescent="0.3">
      <c r="E9" s="3">
        <v>42830</v>
      </c>
      <c r="F9" s="4" t="s">
        <v>6</v>
      </c>
      <c r="G9" s="1">
        <v>0.29166666666666669</v>
      </c>
      <c r="H9" s="1"/>
      <c r="I9" s="5">
        <v>4.1666666666666664E-2</v>
      </c>
      <c r="J9" s="5">
        <f>Таблица1[[#This Row],[Столбец4]]-Таблица1[[#This Row],[Столбец3]]-Таблица1[[#This Row],[Столбец42]]</f>
        <v>-0.33333333333333337</v>
      </c>
      <c r="K9" s="6">
        <f>Таблица1[[#This Row],[Столбец5]]-J$2</f>
        <v>-0.66666666666666674</v>
      </c>
      <c r="L9" s="39"/>
      <c r="O9" s="20"/>
    </row>
    <row r="10" spans="5:15" ht="15.75" thickBot="1" x14ac:dyDescent="0.3">
      <c r="E10" s="3">
        <v>42831</v>
      </c>
      <c r="F10" s="4" t="s">
        <v>7</v>
      </c>
      <c r="G10" s="1">
        <v>0.29166666666666669</v>
      </c>
      <c r="H10" s="1"/>
      <c r="I10" s="5">
        <v>4.1666666666666664E-2</v>
      </c>
      <c r="J10" s="5">
        <f>Таблица1[[#This Row],[Столбец4]]-Таблица1[[#This Row],[Столбец3]]-Таблица1[[#This Row],[Столбец42]]</f>
        <v>-0.33333333333333337</v>
      </c>
      <c r="K10" s="6">
        <f>Таблица1[[#This Row],[Столбец5]]-J$2</f>
        <v>-0.66666666666666674</v>
      </c>
      <c r="L10" s="39"/>
      <c r="O10" s="20"/>
    </row>
    <row r="11" spans="5:15" ht="15.75" thickBot="1" x14ac:dyDescent="0.3">
      <c r="E11" s="3">
        <v>42832</v>
      </c>
      <c r="F11" s="4" t="s">
        <v>8</v>
      </c>
      <c r="G11" s="1">
        <v>0.29166666666666669</v>
      </c>
      <c r="H11" s="1"/>
      <c r="I11" s="5">
        <v>4.1666666666666664E-2</v>
      </c>
      <c r="J11" s="5">
        <f>Таблица1[[#This Row],[Столбец4]]-Таблица1[[#This Row],[Столбец3]]-Таблица1[[#This Row],[Столбец42]]</f>
        <v>-0.33333333333333337</v>
      </c>
      <c r="K11" s="6">
        <f>Таблица1[[#This Row],[Столбец5]]-J$3</f>
        <v>-0.625</v>
      </c>
      <c r="L11" s="39"/>
      <c r="O11" s="20"/>
    </row>
    <row r="12" spans="5:15" ht="15.75" thickBot="1" x14ac:dyDescent="0.3">
      <c r="E12" s="3">
        <v>42835</v>
      </c>
      <c r="F12" s="4" t="s">
        <v>9</v>
      </c>
      <c r="G12" s="1">
        <v>0.29166666666666669</v>
      </c>
      <c r="H12" s="1"/>
      <c r="I12" s="5">
        <v>4.1666666666666664E-2</v>
      </c>
      <c r="J12" s="5">
        <f>Таблица1[[#This Row],[Столбец4]]-Таблица1[[#This Row],[Столбец3]]-Таблица1[[#This Row],[Столбец42]]</f>
        <v>-0.33333333333333337</v>
      </c>
      <c r="K12" s="6">
        <f>Таблица1[[#This Row],[Столбец5]]-J$2</f>
        <v>-0.66666666666666674</v>
      </c>
      <c r="L12" s="39"/>
      <c r="O12" s="20"/>
    </row>
    <row r="13" spans="5:15" ht="15.75" thickBot="1" x14ac:dyDescent="0.3">
      <c r="E13" s="3">
        <v>42836</v>
      </c>
      <c r="F13" s="4" t="s">
        <v>10</v>
      </c>
      <c r="G13" s="1">
        <v>0.29166666666666669</v>
      </c>
      <c r="H13" s="1"/>
      <c r="I13" s="5">
        <v>4.1666666666666664E-2</v>
      </c>
      <c r="J13" s="5">
        <f>Таблица1[[#This Row],[Столбец4]]-Таблица1[[#This Row],[Столбец3]]-Таблица1[[#This Row],[Столбец42]]</f>
        <v>-0.33333333333333337</v>
      </c>
      <c r="K13" s="6">
        <f>Таблица1[[#This Row],[Столбец5]]-J$2</f>
        <v>-0.66666666666666674</v>
      </c>
      <c r="L13" s="39"/>
      <c r="O13" s="20"/>
    </row>
    <row r="14" spans="5:15" ht="15.75" thickBot="1" x14ac:dyDescent="0.3">
      <c r="E14" s="3">
        <v>42837</v>
      </c>
      <c r="F14" s="4" t="s">
        <v>6</v>
      </c>
      <c r="G14" s="1">
        <v>0.29166666666666669</v>
      </c>
      <c r="H14" s="1"/>
      <c r="I14" s="5">
        <v>4.1666666666666664E-2</v>
      </c>
      <c r="J14" s="5">
        <f>Таблица1[[#This Row],[Столбец4]]-Таблица1[[#This Row],[Столбец3]]-Таблица1[[#This Row],[Столбец42]]</f>
        <v>-0.33333333333333337</v>
      </c>
      <c r="K14" s="6">
        <f>Таблица1[[#This Row],[Столбец5]]-J$2</f>
        <v>-0.66666666666666674</v>
      </c>
      <c r="L14" s="39"/>
      <c r="O14" s="20"/>
    </row>
    <row r="15" spans="5:15" ht="15.75" thickBot="1" x14ac:dyDescent="0.3">
      <c r="E15" s="3">
        <v>42838</v>
      </c>
      <c r="F15" s="4" t="s">
        <v>7</v>
      </c>
      <c r="G15" s="1">
        <v>0.29166666666666669</v>
      </c>
      <c r="H15" s="1"/>
      <c r="I15" s="5">
        <v>4.1666666666666664E-2</v>
      </c>
      <c r="J15" s="5">
        <f>Таблица1[[#This Row],[Столбец4]]-Таблица1[[#This Row],[Столбец3]]-Таблица1[[#This Row],[Столбец42]]</f>
        <v>-0.33333333333333337</v>
      </c>
      <c r="K15" s="6">
        <f>Таблица1[[#This Row],[Столбец5]]-J$2</f>
        <v>-0.66666666666666674</v>
      </c>
      <c r="L15" s="39"/>
      <c r="O15" s="20"/>
    </row>
    <row r="16" spans="5:15" ht="15.75" thickBot="1" x14ac:dyDescent="0.3">
      <c r="E16" s="3">
        <v>42839</v>
      </c>
      <c r="F16" s="4" t="s">
        <v>8</v>
      </c>
      <c r="G16" s="1">
        <v>0.29166666666666669</v>
      </c>
      <c r="H16" s="1"/>
      <c r="I16" s="5">
        <v>4.1666666666666664E-2</v>
      </c>
      <c r="J16" s="5">
        <f>Таблица1[[#This Row],[Столбец4]]-Таблица1[[#This Row],[Столбец3]]-Таблица1[[#This Row],[Столбец42]]</f>
        <v>-0.33333333333333337</v>
      </c>
      <c r="K16" s="6">
        <f>Таблица1[[#This Row],[Столбец5]]-J$3</f>
        <v>-0.625</v>
      </c>
      <c r="L16" s="39"/>
      <c r="O16" s="20"/>
    </row>
    <row r="17" spans="5:15" ht="15.75" thickBot="1" x14ac:dyDescent="0.3">
      <c r="E17" s="3">
        <v>42842</v>
      </c>
      <c r="F17" s="4" t="s">
        <v>9</v>
      </c>
      <c r="G17" s="1">
        <v>0.29166666666666669</v>
      </c>
      <c r="H17" s="1"/>
      <c r="I17" s="5">
        <v>4.1666666666666664E-2</v>
      </c>
      <c r="J17" s="5">
        <f>Таблица1[[#This Row],[Столбец4]]-Таблица1[[#This Row],[Столбец3]]-Таблица1[[#This Row],[Столбец42]]</f>
        <v>-0.33333333333333337</v>
      </c>
      <c r="K17" s="6">
        <f>Таблица1[[#This Row],[Столбец5]]-J$2</f>
        <v>-0.66666666666666674</v>
      </c>
      <c r="L17" s="39"/>
      <c r="O17" s="20"/>
    </row>
    <row r="18" spans="5:15" ht="15.75" thickBot="1" x14ac:dyDescent="0.3">
      <c r="E18" s="3">
        <v>42843</v>
      </c>
      <c r="F18" s="4" t="s">
        <v>10</v>
      </c>
      <c r="G18" s="1">
        <v>0.29166666666666669</v>
      </c>
      <c r="H18" s="1"/>
      <c r="I18" s="5">
        <v>4.1666666666666664E-2</v>
      </c>
      <c r="J18" s="5">
        <f>Таблица1[[#This Row],[Столбец4]]-Таблица1[[#This Row],[Столбец3]]-Таблица1[[#This Row],[Столбец42]]</f>
        <v>-0.33333333333333337</v>
      </c>
      <c r="K18" s="6">
        <f>Таблица1[[#This Row],[Столбец5]]-J$2</f>
        <v>-0.66666666666666674</v>
      </c>
      <c r="L18" s="39"/>
      <c r="O18" s="20"/>
    </row>
    <row r="19" spans="5:15" ht="15.75" thickBot="1" x14ac:dyDescent="0.3">
      <c r="E19" s="3">
        <v>42844</v>
      </c>
      <c r="F19" s="4" t="s">
        <v>6</v>
      </c>
      <c r="G19" s="1">
        <v>0.29166666666666669</v>
      </c>
      <c r="H19" s="1"/>
      <c r="I19" s="5">
        <v>4.1666666666666664E-2</v>
      </c>
      <c r="J19" s="5">
        <f>Таблица1[[#This Row],[Столбец4]]-Таблица1[[#This Row],[Столбец3]]-Таблица1[[#This Row],[Столбец42]]</f>
        <v>-0.33333333333333337</v>
      </c>
      <c r="K19" s="6">
        <f>Таблица1[[#This Row],[Столбец5]]-J$2</f>
        <v>-0.66666666666666674</v>
      </c>
      <c r="L19" s="39"/>
      <c r="O19" s="20"/>
    </row>
    <row r="20" spans="5:15" ht="15.75" thickBot="1" x14ac:dyDescent="0.3">
      <c r="E20" s="3">
        <v>42845</v>
      </c>
      <c r="F20" s="4" t="s">
        <v>7</v>
      </c>
      <c r="G20" s="1">
        <v>0.29166666666666669</v>
      </c>
      <c r="H20" s="1"/>
      <c r="I20" s="5">
        <v>4.1666666666666664E-2</v>
      </c>
      <c r="J20" s="5">
        <f>Таблица1[[#This Row],[Столбец4]]-Таблица1[[#This Row],[Столбец3]]-Таблица1[[#This Row],[Столбец42]]</f>
        <v>-0.33333333333333337</v>
      </c>
      <c r="K20" s="6">
        <f>Таблица1[[#This Row],[Столбец5]]-J$2</f>
        <v>-0.66666666666666674</v>
      </c>
      <c r="L20" s="39"/>
      <c r="O20" s="20"/>
    </row>
    <row r="21" spans="5:15" ht="15.75" thickBot="1" x14ac:dyDescent="0.3">
      <c r="E21" s="3">
        <v>42846</v>
      </c>
      <c r="F21" s="4" t="s">
        <v>8</v>
      </c>
      <c r="G21" s="1">
        <v>0.29166666666666669</v>
      </c>
      <c r="H21" s="1"/>
      <c r="I21" s="5">
        <v>4.1666666666666664E-2</v>
      </c>
      <c r="J21" s="5">
        <f>Таблица1[[#This Row],[Столбец4]]-Таблица1[[#This Row],[Столбец3]]-Таблица1[[#This Row],[Столбец42]]</f>
        <v>-0.33333333333333337</v>
      </c>
      <c r="K21" s="6">
        <f>Таблица1[[#This Row],[Столбец5]]-J$3</f>
        <v>-0.625</v>
      </c>
      <c r="L21" s="39"/>
      <c r="O21" s="20"/>
    </row>
    <row r="22" spans="5:15" ht="15.75" thickBot="1" x14ac:dyDescent="0.3">
      <c r="E22" s="3">
        <v>42849</v>
      </c>
      <c r="F22" s="4" t="s">
        <v>9</v>
      </c>
      <c r="G22" s="1">
        <v>0.29166666666666669</v>
      </c>
      <c r="H22" s="1"/>
      <c r="I22" s="5">
        <v>4.1666666666666664E-2</v>
      </c>
      <c r="J22" s="5">
        <f>Таблица1[[#This Row],[Столбец4]]-Таблица1[[#This Row],[Столбец3]]-Таблица1[[#This Row],[Столбец42]]</f>
        <v>-0.33333333333333337</v>
      </c>
      <c r="K22" s="6">
        <f>Таблица1[[#This Row],[Столбец5]]-J$2</f>
        <v>-0.66666666666666674</v>
      </c>
      <c r="L22" s="39"/>
      <c r="O22" s="20"/>
    </row>
    <row r="23" spans="5:15" ht="15.75" thickBot="1" x14ac:dyDescent="0.3">
      <c r="E23" s="3">
        <v>42850</v>
      </c>
      <c r="F23" s="4" t="s">
        <v>10</v>
      </c>
      <c r="G23" s="1">
        <v>0.29166666666666669</v>
      </c>
      <c r="H23" s="1"/>
      <c r="I23" s="5">
        <v>4.1666666666666664E-2</v>
      </c>
      <c r="J23" s="5">
        <f>Таблица1[[#This Row],[Столбец4]]-Таблица1[[#This Row],[Столбец3]]-Таблица1[[#This Row],[Столбец42]]</f>
        <v>-0.33333333333333337</v>
      </c>
      <c r="K23" s="6">
        <f>Таблица1[[#This Row],[Столбец5]]-J$2</f>
        <v>-0.66666666666666674</v>
      </c>
      <c r="L23" s="39"/>
      <c r="O23" s="20"/>
    </row>
    <row r="24" spans="5:15" ht="15.75" thickBot="1" x14ac:dyDescent="0.3">
      <c r="E24" s="3">
        <v>42851</v>
      </c>
      <c r="F24" s="4" t="s">
        <v>6</v>
      </c>
      <c r="G24" s="1">
        <v>0.29166666666666669</v>
      </c>
      <c r="H24" s="1"/>
      <c r="I24" s="5">
        <v>4.1666666666666664E-2</v>
      </c>
      <c r="J24" s="5">
        <f>Таблица1[[#This Row],[Столбец4]]-Таблица1[[#This Row],[Столбец3]]-Таблица1[[#This Row],[Столбец42]]</f>
        <v>-0.33333333333333337</v>
      </c>
      <c r="K24" s="6">
        <f>Таблица1[[#This Row],[Столбец5]]-J$2</f>
        <v>-0.66666666666666674</v>
      </c>
      <c r="L24" s="39"/>
      <c r="O24" s="20"/>
    </row>
    <row r="25" spans="5:15" ht="15.75" thickBot="1" x14ac:dyDescent="0.3">
      <c r="E25" s="3">
        <v>42852</v>
      </c>
      <c r="F25" s="4" t="s">
        <v>7</v>
      </c>
      <c r="G25" s="1">
        <v>0.29166666666666669</v>
      </c>
      <c r="H25" s="1"/>
      <c r="I25" s="5">
        <v>4.1666666666666664E-2</v>
      </c>
      <c r="J25" s="5">
        <f>Таблица1[[#This Row],[Столбец4]]-Таблица1[[#This Row],[Столбец3]]-Таблица1[[#This Row],[Столбец42]]</f>
        <v>-0.33333333333333337</v>
      </c>
      <c r="K25" s="6">
        <f>Таблица1[[#This Row],[Столбец5]]-J$2</f>
        <v>-0.66666666666666674</v>
      </c>
      <c r="L25" s="39"/>
      <c r="O25" s="20"/>
    </row>
    <row r="26" spans="5:15" ht="15.75" thickBot="1" x14ac:dyDescent="0.3">
      <c r="E26" s="3">
        <v>42853</v>
      </c>
      <c r="F26" s="4" t="s">
        <v>8</v>
      </c>
      <c r="G26" s="1">
        <v>0.29166666666666669</v>
      </c>
      <c r="H26" s="1"/>
      <c r="I26" s="5">
        <v>4.1666666666666664E-2</v>
      </c>
      <c r="J26" s="5">
        <f>Таблица1[[#This Row],[Столбец4]]-Таблица1[[#This Row],[Столбец3]]-Таблица1[[#This Row],[Столбец42]]</f>
        <v>-0.33333333333333337</v>
      </c>
      <c r="K26" s="6">
        <f>Таблица1[[#This Row],[Столбец5]]-J$3</f>
        <v>-0.625</v>
      </c>
      <c r="L26" s="39"/>
      <c r="O26" s="20"/>
    </row>
    <row r="27" spans="5:15" ht="15.75" thickBot="1" x14ac:dyDescent="0.3">
      <c r="E27" s="3">
        <v>42856</v>
      </c>
      <c r="F27" s="4" t="s">
        <v>9</v>
      </c>
      <c r="G27" s="1">
        <v>0.29166666666666669</v>
      </c>
      <c r="H27" s="1"/>
      <c r="I27" s="5">
        <v>4.1666666666666664E-2</v>
      </c>
      <c r="J27" s="5">
        <f>Таблица1[[#This Row],[Столбец4]]-Таблица1[[#This Row],[Столбец3]]-Таблица1[[#This Row],[Столбец42]]</f>
        <v>-0.33333333333333337</v>
      </c>
      <c r="K27" s="6">
        <f>Таблица1[[#This Row],[Столбец5]]-J$2</f>
        <v>-0.66666666666666674</v>
      </c>
      <c r="L27" s="39"/>
      <c r="O27" s="20"/>
    </row>
    <row r="28" spans="5:15" ht="15.75" thickBot="1" x14ac:dyDescent="0.3">
      <c r="E28" s="3">
        <v>42857</v>
      </c>
      <c r="F28" s="4" t="s">
        <v>10</v>
      </c>
      <c r="G28" s="7">
        <v>0.29166666666666669</v>
      </c>
      <c r="H28" s="7"/>
      <c r="I28" s="5">
        <v>4.1666666666666664E-2</v>
      </c>
      <c r="J28" s="5">
        <f>Таблица1[[#This Row],[Столбец4]]-Таблица1[[#This Row],[Столбец3]]-Таблица1[[#This Row],[Столбец42]]</f>
        <v>-0.33333333333333337</v>
      </c>
      <c r="K28" s="6">
        <f>Таблица1[[#This Row],[Столбец5]]-J$2</f>
        <v>-0.66666666666666674</v>
      </c>
      <c r="L28" s="39"/>
    </row>
    <row r="29" spans="5:15" x14ac:dyDescent="0.25">
      <c r="E29" t="s">
        <v>19</v>
      </c>
      <c r="G29" s="17"/>
      <c r="H29" s="38">
        <f>SUBTOTAL(104,Таблица1[Столбец4])</f>
        <v>1.0069444444444444</v>
      </c>
      <c r="I29" s="16"/>
      <c r="J29" s="15"/>
      <c r="K29" s="8">
        <f>SUM(K6:K28)</f>
        <v>-13.447916666666664</v>
      </c>
    </row>
    <row r="30" spans="5:15" x14ac:dyDescent="0.25">
      <c r="G30" s="10"/>
      <c r="H30" s="10"/>
      <c r="I30" s="10"/>
      <c r="J30" s="10"/>
      <c r="K30" s="14"/>
    </row>
    <row r="31" spans="5:15" x14ac:dyDescent="0.25">
      <c r="G31" s="10"/>
      <c r="H31" s="10"/>
      <c r="I31" s="10"/>
      <c r="J31" s="10"/>
      <c r="K31" s="14"/>
    </row>
    <row r="32" spans="5:15" x14ac:dyDescent="0.25">
      <c r="G32" s="10"/>
      <c r="H32" s="10"/>
      <c r="I32" s="10"/>
      <c r="J32" s="10"/>
      <c r="K32" s="14"/>
    </row>
    <row r="33" spans="7:11" x14ac:dyDescent="0.25">
      <c r="G33" s="10"/>
      <c r="H33" s="10"/>
      <c r="I33" s="10"/>
      <c r="J33" s="10"/>
      <c r="K33" s="14"/>
    </row>
    <row r="34" spans="7:11" x14ac:dyDescent="0.25">
      <c r="G34" s="10"/>
      <c r="H34" s="10"/>
      <c r="I34" s="10"/>
      <c r="J34" s="10"/>
      <c r="K34" s="14"/>
    </row>
    <row r="35" spans="7:11" x14ac:dyDescent="0.25">
      <c r="H35" s="10"/>
      <c r="J35" s="10"/>
      <c r="K35" s="10"/>
    </row>
  </sheetData>
  <conditionalFormatting sqref="K6:K28">
    <cfRule type="cellIs" dxfId="10" priority="3" operator="equal">
      <formula>0.145833333333333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C23" sqref="C23"/>
    </sheetView>
  </sheetViews>
  <sheetFormatPr defaultRowHeight="15" x14ac:dyDescent="0.25"/>
  <cols>
    <col min="1" max="1" width="16" bestFit="1" customWidth="1"/>
    <col min="5" max="5" width="22.42578125" bestFit="1" customWidth="1"/>
    <col min="6" max="6" width="14" bestFit="1" customWidth="1"/>
    <col min="7" max="7" width="13.140625" bestFit="1" customWidth="1"/>
    <col min="12" max="12" width="11.85546875" customWidth="1"/>
  </cols>
  <sheetData>
    <row r="1" spans="1:15" x14ac:dyDescent="0.25">
      <c r="A1" s="21" t="s">
        <v>22</v>
      </c>
      <c r="B1" s="21" t="s">
        <v>23</v>
      </c>
      <c r="C1" s="21" t="s">
        <v>24</v>
      </c>
      <c r="D1" s="21" t="s">
        <v>18</v>
      </c>
      <c r="E1" s="21" t="s">
        <v>25</v>
      </c>
      <c r="F1" s="21" t="s">
        <v>26</v>
      </c>
      <c r="G1" s="21" t="s">
        <v>27</v>
      </c>
      <c r="H1" s="22">
        <v>8</v>
      </c>
      <c r="I1">
        <v>7</v>
      </c>
      <c r="K1" s="15"/>
      <c r="L1" s="37" t="s">
        <v>1</v>
      </c>
    </row>
    <row r="2" spans="1:15" x14ac:dyDescent="0.25">
      <c r="A2" s="23">
        <v>42795</v>
      </c>
      <c r="B2" s="24">
        <v>7</v>
      </c>
      <c r="C2" s="26">
        <v>19.3</v>
      </c>
      <c r="D2" s="27">
        <v>1</v>
      </c>
      <c r="E2" s="29">
        <f>C2-B2-D2</f>
        <v>11.3</v>
      </c>
      <c r="F2" s="31">
        <f>IF(C2&lt;=22,0,C2-22)+IF(B2&gt;=6,0,IF(C2&gt;=6,6-B2,C2-B2))</f>
        <v>0</v>
      </c>
      <c r="G2" s="32">
        <f>C2-B2-D2-$H$1</f>
        <v>3.3000000000000007</v>
      </c>
      <c r="H2" s="35"/>
      <c r="L2" t="s">
        <v>6</v>
      </c>
    </row>
    <row r="3" spans="1:15" x14ac:dyDescent="0.25">
      <c r="A3" s="23">
        <v>42796</v>
      </c>
      <c r="B3" s="25">
        <v>7</v>
      </c>
      <c r="C3" s="26">
        <v>19.350000000000001</v>
      </c>
      <c r="D3" s="28">
        <v>1</v>
      </c>
      <c r="E3" s="30">
        <f t="shared" ref="E3:E23" si="0">C3-B3-D3</f>
        <v>11.350000000000001</v>
      </c>
      <c r="F3" s="31">
        <f>IF(C3&lt;=22,0,C3-22)+IF(B3&gt;=6,0,IF(C3&gt;=6,6-B3,C3-B3))</f>
        <v>0</v>
      </c>
      <c r="G3" s="32">
        <f>C3-B3-D3-$H$1</f>
        <v>3.3500000000000014</v>
      </c>
      <c r="H3" s="35"/>
      <c r="L3" t="s">
        <v>7</v>
      </c>
    </row>
    <row r="4" spans="1:15" x14ac:dyDescent="0.25">
      <c r="A4" s="23">
        <v>42797</v>
      </c>
      <c r="B4" s="25">
        <v>7</v>
      </c>
      <c r="C4" s="26">
        <v>19</v>
      </c>
      <c r="D4" s="28">
        <v>1</v>
      </c>
      <c r="E4" s="30">
        <f t="shared" si="0"/>
        <v>11</v>
      </c>
      <c r="F4" s="31">
        <f t="shared" ref="F4:F23" si="1">IF(C4&lt;=22,0,C4-22)+IF(B4&gt;=6,0,IF(C4&gt;=6,6-B4,C4-B4))</f>
        <v>0</v>
      </c>
      <c r="G4" s="32">
        <f>C4-B4-D4-$I$1</f>
        <v>4</v>
      </c>
      <c r="H4" s="35"/>
      <c r="L4" t="s">
        <v>8</v>
      </c>
    </row>
    <row r="5" spans="1:15" x14ac:dyDescent="0.25">
      <c r="A5" s="23">
        <v>42800</v>
      </c>
      <c r="B5" s="25">
        <v>7</v>
      </c>
      <c r="C5" s="26">
        <v>19.3</v>
      </c>
      <c r="D5" s="28">
        <v>1</v>
      </c>
      <c r="E5" s="30">
        <f t="shared" si="0"/>
        <v>11.3</v>
      </c>
      <c r="F5" s="31">
        <f t="shared" si="1"/>
        <v>0</v>
      </c>
      <c r="G5" s="32">
        <f t="shared" ref="G5:G7" si="2">C5-B5-D5-$H$1</f>
        <v>3.3000000000000007</v>
      </c>
      <c r="H5" s="35"/>
      <c r="I5" s="34"/>
      <c r="L5" t="s">
        <v>9</v>
      </c>
    </row>
    <row r="6" spans="1:15" x14ac:dyDescent="0.25">
      <c r="A6" s="23">
        <v>42801</v>
      </c>
      <c r="B6" s="25">
        <v>7</v>
      </c>
      <c r="C6" s="26">
        <v>19</v>
      </c>
      <c r="D6" s="28">
        <v>1</v>
      </c>
      <c r="E6" s="30">
        <f t="shared" si="0"/>
        <v>11</v>
      </c>
      <c r="F6" s="31">
        <f t="shared" si="1"/>
        <v>0</v>
      </c>
      <c r="G6" s="32">
        <f t="shared" si="2"/>
        <v>3</v>
      </c>
      <c r="H6" s="35"/>
      <c r="L6" t="s">
        <v>10</v>
      </c>
    </row>
    <row r="7" spans="1:15" x14ac:dyDescent="0.25">
      <c r="A7" s="23">
        <v>42803</v>
      </c>
      <c r="B7" s="25">
        <v>7</v>
      </c>
      <c r="C7" s="26">
        <v>19.399999999999999</v>
      </c>
      <c r="D7" s="28">
        <v>1</v>
      </c>
      <c r="E7" s="30">
        <f t="shared" si="0"/>
        <v>11.399999999999999</v>
      </c>
      <c r="F7" s="31">
        <f t="shared" si="1"/>
        <v>0</v>
      </c>
      <c r="G7" s="32">
        <f t="shared" si="2"/>
        <v>3.3999999999999986</v>
      </c>
      <c r="H7" s="35"/>
      <c r="L7" t="s">
        <v>7</v>
      </c>
    </row>
    <row r="8" spans="1:15" x14ac:dyDescent="0.25">
      <c r="A8" s="23">
        <v>42804</v>
      </c>
      <c r="B8" s="25">
        <v>7</v>
      </c>
      <c r="C8" s="26">
        <v>19</v>
      </c>
      <c r="D8" s="28">
        <v>1</v>
      </c>
      <c r="E8" s="30">
        <f t="shared" si="0"/>
        <v>11</v>
      </c>
      <c r="F8" s="31">
        <f t="shared" si="1"/>
        <v>0</v>
      </c>
      <c r="G8" s="32">
        <f>C8-B8-D8-$I$1</f>
        <v>4</v>
      </c>
      <c r="H8" s="35"/>
      <c r="L8" t="s">
        <v>8</v>
      </c>
    </row>
    <row r="9" spans="1:15" x14ac:dyDescent="0.25">
      <c r="A9" s="23">
        <v>42807</v>
      </c>
      <c r="B9" s="25">
        <v>7</v>
      </c>
      <c r="C9" s="26">
        <v>19.45</v>
      </c>
      <c r="D9" s="28">
        <v>1</v>
      </c>
      <c r="E9" s="30">
        <f t="shared" si="0"/>
        <v>11.45</v>
      </c>
      <c r="F9" s="31">
        <f t="shared" si="1"/>
        <v>0</v>
      </c>
      <c r="G9" s="32">
        <f t="shared" ref="G9:G12" si="3">C9-B9-D9-$H$1</f>
        <v>3.4499999999999993</v>
      </c>
      <c r="H9" s="35"/>
      <c r="L9" t="s">
        <v>9</v>
      </c>
    </row>
    <row r="10" spans="1:15" x14ac:dyDescent="0.25">
      <c r="A10" s="23">
        <v>42808</v>
      </c>
      <c r="B10" s="25">
        <v>7</v>
      </c>
      <c r="C10" s="26">
        <v>19.3</v>
      </c>
      <c r="D10" s="28">
        <v>1</v>
      </c>
      <c r="E10" s="30">
        <f t="shared" si="0"/>
        <v>11.3</v>
      </c>
      <c r="F10" s="31">
        <f t="shared" si="1"/>
        <v>0</v>
      </c>
      <c r="G10" s="32">
        <f t="shared" si="3"/>
        <v>3.3000000000000007</v>
      </c>
      <c r="H10" s="35"/>
      <c r="L10" t="s">
        <v>10</v>
      </c>
      <c r="O10" s="18"/>
    </row>
    <row r="11" spans="1:15" x14ac:dyDescent="0.25">
      <c r="A11" s="23">
        <v>42809</v>
      </c>
      <c r="B11" s="25">
        <v>7</v>
      </c>
      <c r="C11" s="26">
        <v>19.3</v>
      </c>
      <c r="D11" s="28">
        <v>1</v>
      </c>
      <c r="E11" s="30">
        <f t="shared" si="0"/>
        <v>11.3</v>
      </c>
      <c r="F11" s="31">
        <f t="shared" si="1"/>
        <v>0</v>
      </c>
      <c r="G11" s="32">
        <f t="shared" si="3"/>
        <v>3.3000000000000007</v>
      </c>
      <c r="H11" s="35"/>
      <c r="L11" t="s">
        <v>6</v>
      </c>
    </row>
    <row r="12" spans="1:15" x14ac:dyDescent="0.25">
      <c r="A12" s="23">
        <v>42810</v>
      </c>
      <c r="B12" s="25">
        <v>7</v>
      </c>
      <c r="C12" s="26">
        <v>19.350000000000001</v>
      </c>
      <c r="D12" s="28">
        <v>1</v>
      </c>
      <c r="E12" s="30">
        <f t="shared" si="0"/>
        <v>11.350000000000001</v>
      </c>
      <c r="F12" s="31">
        <f t="shared" si="1"/>
        <v>0</v>
      </c>
      <c r="G12" s="32">
        <f t="shared" si="3"/>
        <v>3.3500000000000014</v>
      </c>
      <c r="H12" s="35"/>
      <c r="L12" t="s">
        <v>7</v>
      </c>
      <c r="M12" s="20"/>
      <c r="N12" s="20"/>
      <c r="O12" s="20"/>
    </row>
    <row r="13" spans="1:15" x14ac:dyDescent="0.25">
      <c r="A13" s="23">
        <v>42811</v>
      </c>
      <c r="B13" s="25">
        <v>7</v>
      </c>
      <c r="C13" s="26">
        <v>19</v>
      </c>
      <c r="D13" s="28">
        <v>1</v>
      </c>
      <c r="E13" s="30">
        <f t="shared" si="0"/>
        <v>11</v>
      </c>
      <c r="F13" s="31">
        <f t="shared" si="1"/>
        <v>0</v>
      </c>
      <c r="G13" s="32">
        <f>C13-B13-D13-$I$1</f>
        <v>4</v>
      </c>
      <c r="H13" s="35"/>
      <c r="L13" t="s">
        <v>8</v>
      </c>
      <c r="M13" s="20"/>
      <c r="N13" s="20"/>
      <c r="O13" s="20"/>
    </row>
    <row r="14" spans="1:15" x14ac:dyDescent="0.25">
      <c r="A14" s="23">
        <v>42814</v>
      </c>
      <c r="B14" s="25">
        <v>7</v>
      </c>
      <c r="C14" s="26">
        <v>18.350000000000001</v>
      </c>
      <c r="D14" s="28">
        <v>1</v>
      </c>
      <c r="E14" s="30">
        <f t="shared" si="0"/>
        <v>10.350000000000001</v>
      </c>
      <c r="F14" s="31">
        <f t="shared" si="1"/>
        <v>0</v>
      </c>
      <c r="G14" s="32">
        <f t="shared" ref="G14:G17" si="4">C14-B14-D14-$H$1</f>
        <v>2.3500000000000014</v>
      </c>
      <c r="H14" s="35"/>
      <c r="L14" t="s">
        <v>9</v>
      </c>
      <c r="M14" s="20"/>
      <c r="N14" s="20"/>
      <c r="O14" s="20"/>
    </row>
    <row r="15" spans="1:15" x14ac:dyDescent="0.25">
      <c r="A15" s="23">
        <v>42815</v>
      </c>
      <c r="B15" s="25">
        <v>7</v>
      </c>
      <c r="C15" s="26">
        <v>19.45</v>
      </c>
      <c r="D15" s="28">
        <v>1</v>
      </c>
      <c r="E15" s="30">
        <f t="shared" si="0"/>
        <v>11.45</v>
      </c>
      <c r="F15" s="31">
        <f t="shared" si="1"/>
        <v>0</v>
      </c>
      <c r="G15" s="32">
        <f t="shared" si="4"/>
        <v>3.4499999999999993</v>
      </c>
      <c r="H15" s="35"/>
      <c r="L15" t="s">
        <v>10</v>
      </c>
      <c r="M15" s="20"/>
      <c r="N15" s="20"/>
      <c r="O15" s="20"/>
    </row>
    <row r="16" spans="1:15" x14ac:dyDescent="0.25">
      <c r="A16" s="23">
        <v>42816</v>
      </c>
      <c r="B16" s="25">
        <v>7</v>
      </c>
      <c r="C16" s="26">
        <v>20.100000000000001</v>
      </c>
      <c r="D16" s="28">
        <v>1</v>
      </c>
      <c r="E16" s="30">
        <f t="shared" si="0"/>
        <v>12.100000000000001</v>
      </c>
      <c r="F16" s="31">
        <f t="shared" si="1"/>
        <v>0</v>
      </c>
      <c r="G16" s="32">
        <f t="shared" si="4"/>
        <v>4.1000000000000014</v>
      </c>
      <c r="H16" s="35"/>
      <c r="L16" t="s">
        <v>6</v>
      </c>
      <c r="M16" s="20"/>
      <c r="N16" s="20"/>
      <c r="O16" s="20"/>
    </row>
    <row r="17" spans="1:12" x14ac:dyDescent="0.25">
      <c r="A17" s="23">
        <v>42817</v>
      </c>
      <c r="B17" s="25">
        <v>7</v>
      </c>
      <c r="C17" s="26">
        <v>19.350000000000001</v>
      </c>
      <c r="D17" s="28">
        <v>1</v>
      </c>
      <c r="E17" s="30">
        <f t="shared" si="0"/>
        <v>11.350000000000001</v>
      </c>
      <c r="F17" s="31">
        <f t="shared" si="1"/>
        <v>0</v>
      </c>
      <c r="G17" s="32">
        <f t="shared" si="4"/>
        <v>3.3500000000000014</v>
      </c>
      <c r="H17" s="35"/>
      <c r="L17" t="s">
        <v>7</v>
      </c>
    </row>
    <row r="18" spans="1:12" x14ac:dyDescent="0.25">
      <c r="A18" s="23">
        <v>42818</v>
      </c>
      <c r="B18" s="25">
        <v>7</v>
      </c>
      <c r="C18" s="26">
        <v>19</v>
      </c>
      <c r="D18" s="28">
        <v>1</v>
      </c>
      <c r="E18" s="30">
        <f t="shared" si="0"/>
        <v>11</v>
      </c>
      <c r="F18" s="31">
        <f t="shared" si="1"/>
        <v>0</v>
      </c>
      <c r="G18" s="32">
        <f>C18-B18-D18-$I$1</f>
        <v>4</v>
      </c>
      <c r="H18" s="35"/>
      <c r="L18" t="s">
        <v>8</v>
      </c>
    </row>
    <row r="19" spans="1:12" x14ac:dyDescent="0.25">
      <c r="A19" s="23">
        <v>42821</v>
      </c>
      <c r="B19" s="25">
        <v>7</v>
      </c>
      <c r="C19" s="26">
        <v>19.3</v>
      </c>
      <c r="D19" s="28">
        <v>1</v>
      </c>
      <c r="E19" s="30">
        <f t="shared" si="0"/>
        <v>11.3</v>
      </c>
      <c r="F19" s="31">
        <f t="shared" si="1"/>
        <v>0</v>
      </c>
      <c r="G19" s="32">
        <f t="shared" ref="G19:G22" si="5">C19-B19-D19-$H$1</f>
        <v>3.3000000000000007</v>
      </c>
      <c r="H19" s="35"/>
      <c r="L19" t="s">
        <v>9</v>
      </c>
    </row>
    <row r="20" spans="1:12" x14ac:dyDescent="0.25">
      <c r="A20" s="23">
        <v>42822</v>
      </c>
      <c r="B20" s="25">
        <v>7</v>
      </c>
      <c r="C20" s="26">
        <v>19.5</v>
      </c>
      <c r="D20" s="28">
        <v>1</v>
      </c>
      <c r="E20" s="30">
        <f t="shared" si="0"/>
        <v>11.5</v>
      </c>
      <c r="F20" s="31">
        <f t="shared" si="1"/>
        <v>0</v>
      </c>
      <c r="G20" s="32">
        <f t="shared" si="5"/>
        <v>3.5</v>
      </c>
      <c r="H20" s="35"/>
      <c r="L20" t="s">
        <v>10</v>
      </c>
    </row>
    <row r="21" spans="1:12" x14ac:dyDescent="0.25">
      <c r="A21" s="23">
        <v>42823</v>
      </c>
      <c r="B21" s="25">
        <v>7</v>
      </c>
      <c r="C21" s="26">
        <v>19.350000000000001</v>
      </c>
      <c r="D21" s="28">
        <v>1</v>
      </c>
      <c r="E21" s="30">
        <f t="shared" si="0"/>
        <v>11.350000000000001</v>
      </c>
      <c r="F21" s="31">
        <f t="shared" si="1"/>
        <v>0</v>
      </c>
      <c r="G21" s="32">
        <f t="shared" si="5"/>
        <v>3.3500000000000014</v>
      </c>
      <c r="H21" s="35"/>
      <c r="L21" t="s">
        <v>6</v>
      </c>
    </row>
    <row r="22" spans="1:12" x14ac:dyDescent="0.25">
      <c r="A22" s="23">
        <v>42824</v>
      </c>
      <c r="B22" s="25">
        <v>7</v>
      </c>
      <c r="C22" s="26">
        <v>19.399999999999999</v>
      </c>
      <c r="D22" s="28">
        <v>1</v>
      </c>
      <c r="E22" s="30">
        <f t="shared" si="0"/>
        <v>11.399999999999999</v>
      </c>
      <c r="F22" s="31">
        <f t="shared" si="1"/>
        <v>0</v>
      </c>
      <c r="G22" s="32">
        <f t="shared" si="5"/>
        <v>3.3999999999999986</v>
      </c>
      <c r="H22" s="35"/>
      <c r="L22" t="s">
        <v>7</v>
      </c>
    </row>
    <row r="23" spans="1:12" x14ac:dyDescent="0.25">
      <c r="A23" s="23">
        <v>42825</v>
      </c>
      <c r="B23" s="25">
        <v>7</v>
      </c>
      <c r="C23" s="26">
        <v>19</v>
      </c>
      <c r="D23" s="28">
        <v>1</v>
      </c>
      <c r="E23" s="30">
        <f t="shared" si="0"/>
        <v>11</v>
      </c>
      <c r="F23" s="31">
        <f t="shared" si="1"/>
        <v>0</v>
      </c>
      <c r="G23" s="32">
        <f>C23-B23-D23-$I$1</f>
        <v>4</v>
      </c>
      <c r="H23" s="35"/>
      <c r="L23" t="s">
        <v>8</v>
      </c>
    </row>
    <row r="24" spans="1:12" x14ac:dyDescent="0.25">
      <c r="A24" s="19"/>
      <c r="F24" s="33" t="s">
        <v>28</v>
      </c>
      <c r="G24" s="36">
        <f>SUM(G2:G23)</f>
        <v>76.550000000000011</v>
      </c>
      <c r="H24" s="21"/>
    </row>
    <row r="25" spans="1:12" x14ac:dyDescent="0.25">
      <c r="A25" s="19"/>
    </row>
    <row r="26" spans="1:12" x14ac:dyDescent="0.25">
      <c r="A26" s="19"/>
    </row>
  </sheetData>
  <autoFilter ref="L1:L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ночные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2017-04-03T16:01:01Z</dcterms:modified>
</cp:coreProperties>
</file>