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Отгрузка" sheetId="2" r:id="rId1"/>
    <sheet name="Оплата" sheetId="1" r:id="rId2"/>
    <sheet name="Лист1" sheetId="3" r:id="rId3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2" i="2"/>
  <c r="F3" i="2"/>
  <c r="F4" i="2"/>
  <c r="F5" i="2"/>
  <c r="F6" i="2"/>
  <c r="F7" i="2"/>
  <c r="F8" i="2"/>
  <c r="F9" i="2"/>
  <c r="F10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<sst xmlns="http://schemas.openxmlformats.org/spreadsheetml/2006/main" count="133" uniqueCount="35">
  <si>
    <t>15.03.2017</t>
  </si>
  <si>
    <t>09.03.2017</t>
  </si>
  <si>
    <t>17.03.2017</t>
  </si>
  <si>
    <t>19.01.2017</t>
  </si>
  <si>
    <t>17.02.2017</t>
  </si>
  <si>
    <t>20.01.2017</t>
  </si>
  <si>
    <t>10.03.2017</t>
  </si>
  <si>
    <t>16.03.2017</t>
  </si>
  <si>
    <t>Контрагент</t>
  </si>
  <si>
    <t>По дням</t>
  </si>
  <si>
    <t>Сумма продажи в RUB</t>
  </si>
  <si>
    <t>А1</t>
  </si>
  <si>
    <t>А2</t>
  </si>
  <si>
    <t>А3</t>
  </si>
  <si>
    <t>Б</t>
  </si>
  <si>
    <t>б</t>
  </si>
  <si>
    <t>Б1</t>
  </si>
  <si>
    <t>В</t>
  </si>
  <si>
    <t>В1</t>
  </si>
  <si>
    <t>Г</t>
  </si>
  <si>
    <t>д1</t>
  </si>
  <si>
    <t>сумма</t>
  </si>
  <si>
    <t>б1</t>
  </si>
  <si>
    <t>б3</t>
  </si>
  <si>
    <t>В2</t>
  </si>
  <si>
    <t>г1</t>
  </si>
  <si>
    <t>д</t>
  </si>
  <si>
    <t>д2</t>
  </si>
  <si>
    <t>д3</t>
  </si>
  <si>
    <t>Товар</t>
  </si>
  <si>
    <t>вода</t>
  </si>
  <si>
    <t>Вода</t>
  </si>
  <si>
    <t>Сухари</t>
  </si>
  <si>
    <t>инд.код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</si>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</sst>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14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0" fillId="3" borderId="0" xfId="0" applyFill="1"/>
    <xf numFmtId="0" fontId="0" fillId="4" borderId="0" xfId="0" applyFill="1"/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2" sqref="F2"/>
    </sheetView>
  </sheetViews>
  <sheetFormatPr defaultRowHeight="15" x14ac:dyDescent="0.25"/>
  <cols>
    <col min="1" max="1" width="16.140625" customWidth="1"/>
    <col min="3" max="3" width="16" style="6" customWidth="1"/>
    <col min="6" max="6" width="12.7109375" customWidth="1"/>
  </cols>
  <sheetData>
    <row r="1" spans="1:6" ht="22.5" x14ac:dyDescent="0.25">
      <c r="A1" s="3" t="s">
        <v>8</v>
      </c>
      <c r="B1" s="3" t="s">
        <v>9</v>
      </c>
      <c r="C1" s="4" t="s">
        <v>10</v>
      </c>
      <c r="D1" t="s">
        <v>29</v>
      </c>
      <c r="E1" t="s">
        <v>33</v>
      </c>
    </row>
    <row r="2" spans="1:6" x14ac:dyDescent="0.25">
      <c r="A2" s="1" t="s">
        <v>11</v>
      </c>
      <c r="B2" s="2">
        <v>42772</v>
      </c>
      <c r="C2" s="5">
        <v>524280</v>
      </c>
      <c r="D2" t="s">
        <v>30</v>
      </c>
      <c r="E2">
        <f ca="1">RANDBETWEEN(6389,7561)</f>
        <v>7222</v>
      </c>
      <c r="F2" s="7" t="str">
        <f>IF(VLOOKUP(A2,Оплата!$A$2:$B$15,2)-SUMIF($A$2:A2,A2,$C$2:C2)&gt;=0,"оплачено",VLOOKUP(A2,Оплата!$A$2:$B$15,2)-SUMIF($A$2:A2,A2,$C$2:C2))</f>
        <v>оплачено</v>
      </c>
    </row>
    <row r="3" spans="1:6" x14ac:dyDescent="0.25">
      <c r="A3" s="1" t="s">
        <v>11</v>
      </c>
      <c r="B3" s="2">
        <v>42800</v>
      </c>
      <c r="C3" s="5">
        <v>256296</v>
      </c>
      <c r="D3" t="s">
        <v>30</v>
      </c>
      <c r="E3">
        <f t="shared" ref="E3:E39" ca="1" si="0">RANDBETWEEN(6389,7561)</f>
        <v>6558</v>
      </c>
      <c r="F3" s="7" t="str">
        <f>IF(VLOOKUP(A3,Оплата!$A$2:$B$15,2)-SUMIF($A$2:A3,A3,$C$2:C3)&gt;=0,"оплачено",VLOOKUP(A3,Оплата!$A$2:$B$15,2)-SUMIF($A$2:A3,A3,$C$2:C3))</f>
        <v>оплачено</v>
      </c>
    </row>
    <row r="4" spans="1:6" x14ac:dyDescent="0.25">
      <c r="A4" s="1" t="s">
        <v>11</v>
      </c>
      <c r="B4" s="2">
        <v>42831</v>
      </c>
      <c r="C4" s="5">
        <v>350000</v>
      </c>
      <c r="D4" t="s">
        <v>31</v>
      </c>
      <c r="E4">
        <f t="shared" ca="1" si="0"/>
        <v>7107</v>
      </c>
      <c r="F4" s="7">
        <f>IF(VLOOKUP(A4,Оплата!$A$2:$B$15,2)-SUMIF($A$2:A4,A4,$C$2:C4)&gt;=0,"оплачено",VLOOKUP(A4,Оплата!$A$2:$B$15,2)-SUMIF($A$2:A4,A4,$C$2:C4))</f>
        <v>-130576</v>
      </c>
    </row>
    <row r="5" spans="1:6" x14ac:dyDescent="0.25">
      <c r="A5" s="1" t="s">
        <v>12</v>
      </c>
      <c r="B5" s="1" t="s">
        <v>0</v>
      </c>
      <c r="C5" s="5">
        <v>837000</v>
      </c>
      <c r="D5" t="s">
        <v>32</v>
      </c>
      <c r="E5">
        <f t="shared" ca="1" si="0"/>
        <v>6799</v>
      </c>
      <c r="F5" s="7" t="str">
        <f>IF(VLOOKUP(A5,Оплата!$A$2:$B$15,2)-SUMIF($A$2:A5,A5,$C$2:C5)&gt;=0,"оплачено",VLOOKUP(A5,Оплата!$A$2:$B$15,2)-SUMIF($A$2:A5,A5,$C$2:C5))</f>
        <v>оплачено</v>
      </c>
    </row>
    <row r="6" spans="1:6" x14ac:dyDescent="0.25">
      <c r="A6" s="1" t="s">
        <v>12</v>
      </c>
      <c r="B6" s="1" t="s">
        <v>0</v>
      </c>
      <c r="C6" s="5">
        <v>3145000</v>
      </c>
      <c r="D6" t="s">
        <v>32</v>
      </c>
      <c r="E6">
        <f t="shared" ca="1" si="0"/>
        <v>7350</v>
      </c>
      <c r="F6" s="7">
        <f>IF(VLOOKUP(A6,Оплата!$A$2:$B$15,2)-SUMIF($A$2:A6,A6,$C$2:C6)&gt;=0,"оплачено",VLOOKUP(A6,Оплата!$A$2:$B$15,2)-SUMIF($A$2:A6,A6,$C$2:C6))</f>
        <v>-191500</v>
      </c>
    </row>
    <row r="7" spans="1:6" x14ac:dyDescent="0.25">
      <c r="A7" s="1" t="s">
        <v>13</v>
      </c>
      <c r="B7" s="1" t="s">
        <v>0</v>
      </c>
      <c r="C7" s="5">
        <v>1295000</v>
      </c>
      <c r="D7" t="s">
        <v>30</v>
      </c>
      <c r="E7">
        <f t="shared" ca="1" si="0"/>
        <v>7103</v>
      </c>
      <c r="F7" s="7" t="str">
        <f>IF(VLOOKUP(A7,Оплата!$A$2:$B$15,2)-SUMIF($A$2:A7,A7,$C$2:C7)&gt;=0,"оплачено",VLOOKUP(A7,Оплата!$A$2:$B$15,2)-SUMIF($A$2:A7,A7,$C$2:C7))</f>
        <v>оплачено</v>
      </c>
    </row>
    <row r="8" spans="1:6" x14ac:dyDescent="0.25">
      <c r="A8" s="1" t="s">
        <v>13</v>
      </c>
      <c r="B8" s="1" t="s">
        <v>0</v>
      </c>
      <c r="C8" s="5">
        <v>185040</v>
      </c>
      <c r="D8" t="s">
        <v>30</v>
      </c>
      <c r="E8">
        <f t="shared" ca="1" si="0"/>
        <v>6513</v>
      </c>
      <c r="F8" s="7" t="str">
        <f>IF(VLOOKUP(A8,Оплата!$A$2:$B$15,2)-SUMIF($A$2:A8,A8,$C$2:C8)&gt;=0,"оплачено",VLOOKUP(A8,Оплата!$A$2:$B$15,2)-SUMIF($A$2:A8,A8,$C$2:C8))</f>
        <v>оплачено</v>
      </c>
    </row>
    <row r="9" spans="1:6" x14ac:dyDescent="0.25">
      <c r="A9" s="1" t="s">
        <v>13</v>
      </c>
      <c r="B9" s="1" t="s">
        <v>0</v>
      </c>
      <c r="C9" s="5">
        <v>222000</v>
      </c>
      <c r="D9" t="s">
        <v>31</v>
      </c>
      <c r="E9">
        <f t="shared" ca="1" si="0"/>
        <v>6915</v>
      </c>
      <c r="F9" s="7" t="str">
        <f>IF(VLOOKUP(A9,Оплата!$A$2:$B$15,2)-SUMIF($A$2:A9,A9,$C$2:C9)&gt;=0,"оплачено",VLOOKUP(A9,Оплата!$A$2:$B$15,2)-SUMIF($A$2:A9,A9,$C$2:C9))</f>
        <v>оплачено</v>
      </c>
    </row>
    <row r="10" spans="1:6" x14ac:dyDescent="0.25">
      <c r="A10" s="1" t="s">
        <v>13</v>
      </c>
      <c r="B10" s="1" t="s">
        <v>0</v>
      </c>
      <c r="C10" s="5">
        <v>111000</v>
      </c>
      <c r="D10" t="s">
        <v>32</v>
      </c>
      <c r="E10">
        <f t="shared" ca="1" si="0"/>
        <v>6574</v>
      </c>
      <c r="F10" s="7" t="str">
        <f>IF(VLOOKUP(A10,Оплата!$A$2:$B$15,2)-SUMIF($A$2:A10,A10,$C$2:C10)&gt;=0,"оплачено",VLOOKUP(A10,Оплата!$A$2:$B$15,2)-SUMIF($A$2:A10,A10,$C$2:C10))</f>
        <v>оплачено</v>
      </c>
    </row>
    <row r="11" spans="1:6" x14ac:dyDescent="0.25">
      <c r="A11" s="1" t="s">
        <v>14</v>
      </c>
      <c r="B11" s="1" t="s">
        <v>1</v>
      </c>
      <c r="C11" s="5">
        <v>226200</v>
      </c>
      <c r="D11" t="s">
        <v>32</v>
      </c>
      <c r="E11">
        <f t="shared" ca="1" si="0"/>
        <v>7493</v>
      </c>
      <c r="F11" s="7" t="str">
        <f>IF(VLOOKUP(A11,Оплата!$A$2:$B$15,2)-SUMIF($A$2:A11,A11,$C$2:C11)&gt;=0,"оплачено",VLOOKUP(A11,Оплата!$A$2:$B$15,2)-SUMIF($A$2:A11,A11,$C$2:C11))</f>
        <v>оплачено</v>
      </c>
    </row>
    <row r="12" spans="1:6" x14ac:dyDescent="0.25">
      <c r="A12" s="1" t="s">
        <v>14</v>
      </c>
      <c r="B12" s="1" t="s">
        <v>1</v>
      </c>
      <c r="C12" s="5">
        <v>555000</v>
      </c>
      <c r="D12" t="s">
        <v>30</v>
      </c>
      <c r="E12">
        <f t="shared" ca="1" si="0"/>
        <v>6697</v>
      </c>
      <c r="F12" s="7" t="str">
        <f>IF(VLOOKUP(A12,Оплата!$A$2:$B$15,2)-SUMIF($A$2:A12,A12,$C$2:C12)&gt;=0,"оплачено",VLOOKUP(A12,Оплата!$A$2:$B$15,2)-SUMIF($A$2:A12,A12,$C$2:C12))</f>
        <v>оплачено</v>
      </c>
    </row>
    <row r="13" spans="1:6" x14ac:dyDescent="0.25">
      <c r="A13" s="1" t="s">
        <v>14</v>
      </c>
      <c r="B13" s="1" t="s">
        <v>1</v>
      </c>
      <c r="C13" s="5">
        <v>261000</v>
      </c>
      <c r="D13" t="s">
        <v>30</v>
      </c>
      <c r="E13">
        <f t="shared" ca="1" si="0"/>
        <v>6849</v>
      </c>
      <c r="F13" s="7" t="str">
        <f>IF(VLOOKUP(A13,Оплата!$A$2:$B$15,2)-SUMIF($A$2:A13,A13,$C$2:C13)&gt;=0,"оплачено",VLOOKUP(A13,Оплата!$A$2:$B$15,2)-SUMIF($A$2:A13,A13,$C$2:C13))</f>
        <v>оплачено</v>
      </c>
    </row>
    <row r="14" spans="1:6" x14ac:dyDescent="0.25">
      <c r="A14" s="1" t="s">
        <v>14</v>
      </c>
      <c r="B14" s="1" t="s">
        <v>1</v>
      </c>
      <c r="C14" s="5">
        <v>187920</v>
      </c>
      <c r="D14" t="s">
        <v>31</v>
      </c>
      <c r="E14">
        <f t="shared" ca="1" si="0"/>
        <v>7174</v>
      </c>
      <c r="F14" s="7" t="str">
        <f>IF(VLOOKUP(A14,Оплата!$A$2:$B$15,2)-SUMIF($A$2:A14,A14,$C$2:C14)&gt;=0,"оплачено",VLOOKUP(A14,Оплата!$A$2:$B$15,2)-SUMIF($A$2:A14,A14,$C$2:C14))</f>
        <v>оплачено</v>
      </c>
    </row>
    <row r="15" spans="1:6" x14ac:dyDescent="0.25">
      <c r="A15" s="1" t="s">
        <v>14</v>
      </c>
      <c r="B15" s="1" t="s">
        <v>1</v>
      </c>
      <c r="C15" s="5">
        <v>1740000</v>
      </c>
      <c r="D15" t="s">
        <v>32</v>
      </c>
      <c r="E15">
        <f t="shared" ca="1" si="0"/>
        <v>7528</v>
      </c>
      <c r="F15" s="7" t="str">
        <f>IF(VLOOKUP(A15,Оплата!$A$2:$B$15,2)-SUMIF($A$2:A15,A15,$C$2:C15)&gt;=0,"оплачено",VLOOKUP(A15,Оплата!$A$2:$B$15,2)-SUMIF($A$2:A15,A15,$C$2:C15))</f>
        <v>оплачено</v>
      </c>
    </row>
    <row r="16" spans="1:6" x14ac:dyDescent="0.25">
      <c r="A16" s="1" t="s">
        <v>14</v>
      </c>
      <c r="B16" s="1" t="s">
        <v>1</v>
      </c>
      <c r="C16" s="5">
        <v>261000</v>
      </c>
      <c r="D16" t="s">
        <v>32</v>
      </c>
      <c r="E16">
        <f t="shared" ca="1" si="0"/>
        <v>6614</v>
      </c>
      <c r="F16" s="7" t="str">
        <f>IF(VLOOKUP(A16,Оплата!$A$2:$B$15,2)-SUMIF($A$2:A16,A16,$C$2:C16)&gt;=0,"оплачено",VLOOKUP(A16,Оплата!$A$2:$B$15,2)-SUMIF($A$2:A16,A16,$C$2:C16))</f>
        <v>оплачено</v>
      </c>
    </row>
    <row r="17" spans="1:6" x14ac:dyDescent="0.25">
      <c r="A17" s="1" t="s">
        <v>14</v>
      </c>
      <c r="B17" s="1" t="s">
        <v>1</v>
      </c>
      <c r="C17" s="5">
        <v>348000</v>
      </c>
      <c r="D17" t="s">
        <v>30</v>
      </c>
      <c r="E17">
        <f t="shared" ca="1" si="0"/>
        <v>6410</v>
      </c>
      <c r="F17" s="7" t="str">
        <f>IF(VLOOKUP(A17,Оплата!$A$2:$B$15,2)-SUMIF($A$2:A17,A17,$C$2:C17)&gt;=0,"оплачено",VLOOKUP(A17,Оплата!$A$2:$B$15,2)-SUMIF($A$2:A17,A17,$C$2:C17))</f>
        <v>оплачено</v>
      </c>
    </row>
    <row r="18" spans="1:6" x14ac:dyDescent="0.25">
      <c r="A18" s="1" t="s">
        <v>14</v>
      </c>
      <c r="B18" s="1" t="s">
        <v>1</v>
      </c>
      <c r="C18" s="5">
        <v>281880</v>
      </c>
      <c r="D18" t="s">
        <v>30</v>
      </c>
      <c r="E18">
        <f t="shared" ca="1" si="0"/>
        <v>6834</v>
      </c>
      <c r="F18" s="7">
        <f>IF(VLOOKUP(A18,Оплата!$A$2:$B$15,2)-SUMIF($A$2:A18,A18,$C$2:C18)&gt;=0,"оплачено",VLOOKUP(A18,Оплата!$A$2:$B$15,2)-SUMIF($A$2:A18,A18,$C$2:C18))</f>
        <v>-259000</v>
      </c>
    </row>
    <row r="19" spans="1:6" x14ac:dyDescent="0.25">
      <c r="A19" s="1" t="s">
        <v>16</v>
      </c>
      <c r="B19" s="1" t="s">
        <v>2</v>
      </c>
      <c r="C19" s="5">
        <v>1740000</v>
      </c>
      <c r="D19" t="s">
        <v>31</v>
      </c>
      <c r="E19">
        <f t="shared" ca="1" si="0"/>
        <v>7048</v>
      </c>
      <c r="F19" s="7">
        <f>IF(VLOOKUP(A19,Оплата!$A$2:$B$15,2)-SUMIF($A$2:A19,A19,$C$2:C19)&gt;=0,"оплачено",VLOOKUP(A19,Оплата!$A$2:$B$15,2)-SUMIF($A$2:A19,A19,$C$2:C19))</f>
        <v>-165280</v>
      </c>
    </row>
    <row r="20" spans="1:6" x14ac:dyDescent="0.25">
      <c r="A20" s="1" t="s">
        <v>16</v>
      </c>
      <c r="B20" s="1" t="s">
        <v>2</v>
      </c>
      <c r="C20" s="5">
        <v>984200</v>
      </c>
      <c r="D20" t="s">
        <v>32</v>
      </c>
      <c r="E20">
        <f t="shared" ca="1" si="0"/>
        <v>7544</v>
      </c>
      <c r="F20" s="7">
        <f>IF(VLOOKUP(A20,Оплата!$A$2:$B$15,2)-SUMIF($A$2:A20,A20,$C$2:C20)&gt;=0,"оплачено",VLOOKUP(A20,Оплата!$A$2:$B$15,2)-SUMIF($A$2:A20,A20,$C$2:C20))</f>
        <v>-1149480</v>
      </c>
    </row>
    <row r="21" spans="1:6" x14ac:dyDescent="0.25">
      <c r="A21" s="1" t="s">
        <v>16</v>
      </c>
      <c r="B21" s="1" t="s">
        <v>2</v>
      </c>
      <c r="C21" s="5">
        <v>370080</v>
      </c>
      <c r="D21" t="s">
        <v>32</v>
      </c>
      <c r="E21">
        <f t="shared" ca="1" si="0"/>
        <v>6700</v>
      </c>
      <c r="F21" s="7">
        <f>IF(VLOOKUP(A21,Оплата!$A$2:$B$15,2)-SUMIF($A$2:A21,A21,$C$2:C21)&gt;=0,"оплачено",VLOOKUP(A21,Оплата!$A$2:$B$15,2)-SUMIF($A$2:A21,A21,$C$2:C21))</f>
        <v>-1519560</v>
      </c>
    </row>
    <row r="22" spans="1:6" x14ac:dyDescent="0.25">
      <c r="A22" s="1" t="s">
        <v>16</v>
      </c>
      <c r="B22" s="1" t="s">
        <v>2</v>
      </c>
      <c r="C22" s="5">
        <v>521280</v>
      </c>
      <c r="D22" t="s">
        <v>30</v>
      </c>
      <c r="E22">
        <f t="shared" ca="1" si="0"/>
        <v>7376</v>
      </c>
      <c r="F22" s="7">
        <f>IF(VLOOKUP(A22,Оплата!$A$2:$B$15,2)-SUMIF($A$2:A22,A22,$C$2:C22)&gt;=0,"оплачено",VLOOKUP(A22,Оплата!$A$2:$B$15,2)-SUMIF($A$2:A22,A22,$C$2:C22))</f>
        <v>-2040840</v>
      </c>
    </row>
    <row r="23" spans="1:6" x14ac:dyDescent="0.25">
      <c r="A23" s="1" t="s">
        <v>16</v>
      </c>
      <c r="B23" s="1" t="s">
        <v>2</v>
      </c>
      <c r="C23" s="5">
        <v>1896600</v>
      </c>
      <c r="D23" t="s">
        <v>30</v>
      </c>
      <c r="E23">
        <f t="shared" ca="1" si="0"/>
        <v>7156</v>
      </c>
      <c r="F23" s="7">
        <f>IF(VLOOKUP(A23,Оплата!$A$2:$B$15,2)-SUMIF($A$2:A23,A23,$C$2:C23)&gt;=0,"оплачено",VLOOKUP(A23,Оплата!$A$2:$B$15,2)-SUMIF($A$2:A23,A23,$C$2:C23))</f>
        <v>-3937440</v>
      </c>
    </row>
    <row r="24" spans="1:6" x14ac:dyDescent="0.25">
      <c r="A24" s="1" t="s">
        <v>16</v>
      </c>
      <c r="B24" s="1" t="s">
        <v>2</v>
      </c>
      <c r="C24" s="5">
        <v>2035800</v>
      </c>
      <c r="D24" t="s">
        <v>31</v>
      </c>
      <c r="E24">
        <f t="shared" ca="1" si="0"/>
        <v>6657</v>
      </c>
      <c r="F24" s="7">
        <f>IF(VLOOKUP(A24,Оплата!$A$2:$B$15,2)-SUMIF($A$2:A24,A24,$C$2:C24)&gt;=0,"оплачено",VLOOKUP(A24,Оплата!$A$2:$B$15,2)-SUMIF($A$2:A24,A24,$C$2:C24))</f>
        <v>-5973240</v>
      </c>
    </row>
    <row r="25" spans="1:6" x14ac:dyDescent="0.25">
      <c r="A25" s="1" t="s">
        <v>17</v>
      </c>
      <c r="B25" s="1" t="s">
        <v>3</v>
      </c>
      <c r="C25" s="5">
        <v>1252800</v>
      </c>
      <c r="D25" t="s">
        <v>32</v>
      </c>
      <c r="E25">
        <f t="shared" ca="1" si="0"/>
        <v>7254</v>
      </c>
      <c r="F25" s="7" t="str">
        <f>IF(VLOOKUP(A25,Оплата!$A$2:$B$15,2)-SUMIF($A$2:A25,A25,$C$2:C25)&gt;=0,"оплачено",VLOOKUP(A25,Оплата!$A$2:$B$15,2)-SUMIF($A$2:A25,A25,$C$2:C25))</f>
        <v>оплачено</v>
      </c>
    </row>
    <row r="26" spans="1:6" x14ac:dyDescent="0.25">
      <c r="A26" s="1" t="s">
        <v>17</v>
      </c>
      <c r="B26" s="1" t="s">
        <v>3</v>
      </c>
      <c r="C26" s="5">
        <v>2001000</v>
      </c>
      <c r="D26" t="s">
        <v>32</v>
      </c>
      <c r="E26">
        <f t="shared" ca="1" si="0"/>
        <v>6416</v>
      </c>
      <c r="F26" s="7" t="str">
        <f>IF(VLOOKUP(A26,Оплата!$A$2:$B$15,2)-SUMIF($A$2:A26,A26,$C$2:C26)&gt;=0,"оплачено",VLOOKUP(A26,Оплата!$A$2:$B$15,2)-SUMIF($A$2:A26,A26,$C$2:C26))</f>
        <v>оплачено</v>
      </c>
    </row>
    <row r="27" spans="1:6" x14ac:dyDescent="0.25">
      <c r="A27" s="1" t="s">
        <v>17</v>
      </c>
      <c r="B27" s="1" t="s">
        <v>3</v>
      </c>
      <c r="C27" s="5">
        <v>643800</v>
      </c>
      <c r="D27" t="s">
        <v>30</v>
      </c>
      <c r="E27">
        <f t="shared" ca="1" si="0"/>
        <v>7560</v>
      </c>
      <c r="F27" s="7" t="str">
        <f>IF(VLOOKUP(A27,Оплата!$A$2:$B$15,2)-SUMIF($A$2:A27,A27,$C$2:C27)&gt;=0,"оплачено",VLOOKUP(A27,Оплата!$A$2:$B$15,2)-SUMIF($A$2:A27,A27,$C$2:C27))</f>
        <v>оплачено</v>
      </c>
    </row>
    <row r="28" spans="1:6" x14ac:dyDescent="0.25">
      <c r="A28" s="1" t="s">
        <v>18</v>
      </c>
      <c r="B28" s="1" t="s">
        <v>4</v>
      </c>
      <c r="C28" s="5">
        <v>348000</v>
      </c>
      <c r="D28" t="s">
        <v>30</v>
      </c>
      <c r="E28">
        <f t="shared" ca="1" si="0"/>
        <v>7221</v>
      </c>
      <c r="F28" s="7" t="str">
        <f>IF(VLOOKUP(A28,Оплата!$A$2:$B$15,2)-SUMIF($A$2:A28,A28,$C$2:C28)&gt;=0,"оплачено",VLOOKUP(A28,Оплата!$A$2:$B$15,2)-SUMIF($A$2:A28,A28,$C$2:C28))</f>
        <v>оплачено</v>
      </c>
    </row>
    <row r="29" spans="1:6" x14ac:dyDescent="0.25">
      <c r="A29" s="1" t="s">
        <v>18</v>
      </c>
      <c r="B29" s="1" t="s">
        <v>4</v>
      </c>
      <c r="C29" s="5">
        <v>348000</v>
      </c>
      <c r="D29" t="s">
        <v>31</v>
      </c>
      <c r="E29">
        <f t="shared" ca="1" si="0"/>
        <v>6637</v>
      </c>
      <c r="F29" s="7" t="str">
        <f>IF(VLOOKUP(A29,Оплата!$A$2:$B$15,2)-SUMIF($A$2:A29,A29,$C$2:C29)&gt;=0,"оплачено",VLOOKUP(A29,Оплата!$A$2:$B$15,2)-SUMIF($A$2:A29,A29,$C$2:C29))</f>
        <v>оплачено</v>
      </c>
    </row>
    <row r="30" spans="1:6" x14ac:dyDescent="0.25">
      <c r="A30" s="1" t="s">
        <v>18</v>
      </c>
      <c r="B30" s="1" t="s">
        <v>4</v>
      </c>
      <c r="C30" s="5">
        <v>348000</v>
      </c>
      <c r="D30" t="s">
        <v>32</v>
      </c>
      <c r="E30">
        <f t="shared" ca="1" si="0"/>
        <v>7393</v>
      </c>
      <c r="F30" s="7" t="str">
        <f>IF(VLOOKUP(A30,Оплата!$A$2:$B$15,2)-SUMIF($A$2:A30,A30,$C$2:C30)&gt;=0,"оплачено",VLOOKUP(A30,Оплата!$A$2:$B$15,2)-SUMIF($A$2:A30,A30,$C$2:C30))</f>
        <v>оплачено</v>
      </c>
    </row>
    <row r="31" spans="1:6" x14ac:dyDescent="0.25">
      <c r="A31" s="1" t="s">
        <v>19</v>
      </c>
      <c r="B31" s="1" t="s">
        <v>5</v>
      </c>
      <c r="C31" s="5">
        <v>705600</v>
      </c>
      <c r="D31" t="s">
        <v>32</v>
      </c>
      <c r="E31">
        <f t="shared" ca="1" si="0"/>
        <v>7472</v>
      </c>
      <c r="F31" s="7" t="str">
        <f>IF(VLOOKUP(A31,Оплата!$A$2:$B$15,2)-SUMIF($A$2:A31,A31,$C$2:C31)&gt;=0,"оплачено",VLOOKUP(A31,Оплата!$A$2:$B$15,2)-SUMIF($A$2:A31,A31,$C$2:C31))</f>
        <v>оплачено</v>
      </c>
    </row>
    <row r="32" spans="1:6" x14ac:dyDescent="0.25">
      <c r="A32" s="1" t="s">
        <v>19</v>
      </c>
      <c r="B32" s="1" t="s">
        <v>5</v>
      </c>
      <c r="C32" s="5">
        <v>154200</v>
      </c>
      <c r="D32" t="s">
        <v>30</v>
      </c>
      <c r="E32">
        <f t="shared" ca="1" si="0"/>
        <v>7161</v>
      </c>
      <c r="F32" s="7" t="str">
        <f>IF(VLOOKUP(A32,Оплата!$A$2:$B$15,2)-SUMIF($A$2:A32,A32,$C$2:C32)&gt;=0,"оплачено",VLOOKUP(A32,Оплата!$A$2:$B$15,2)-SUMIF($A$2:A32,A32,$C$2:C32))</f>
        <v>оплачено</v>
      </c>
    </row>
    <row r="33" spans="1:6" x14ac:dyDescent="0.25">
      <c r="A33" s="1" t="s">
        <v>19</v>
      </c>
      <c r="B33" s="1" t="s">
        <v>6</v>
      </c>
      <c r="C33" s="5">
        <v>3619200</v>
      </c>
      <c r="D33" t="s">
        <v>30</v>
      </c>
      <c r="E33">
        <f t="shared" ca="1" si="0"/>
        <v>6647</v>
      </c>
      <c r="F33" s="7">
        <f>IF(VLOOKUP(A33,Оплата!$A$2:$B$15,2)-SUMIF($A$2:A33,A33,$C$2:C33)&gt;=0,"оплачено",VLOOKUP(A33,Оплата!$A$2:$B$15,2)-SUMIF($A$2:A33,A33,$C$2:C33))</f>
        <v>-3439960</v>
      </c>
    </row>
    <row r="34" spans="1:6" x14ac:dyDescent="0.25">
      <c r="A34" s="1" t="s">
        <v>20</v>
      </c>
      <c r="B34" s="1" t="s">
        <v>7</v>
      </c>
      <c r="C34" s="5">
        <v>1914500</v>
      </c>
      <c r="D34" t="s">
        <v>31</v>
      </c>
      <c r="E34">
        <f t="shared" ca="1" si="0"/>
        <v>6920</v>
      </c>
      <c r="F34" s="7" t="str">
        <f>IF(VLOOKUP(A34,Оплата!$A$2:$B$15,2)-SUMIF($A$2:A34,A34,$C$2:C34)&gt;=0,"оплачено",VLOOKUP(A34,Оплата!$A$2:$B$15,2)-SUMIF($A$2:A34,A34,$C$2:C34))</f>
        <v>оплачено</v>
      </c>
    </row>
    <row r="35" spans="1:6" x14ac:dyDescent="0.25">
      <c r="A35" s="1" t="s">
        <v>20</v>
      </c>
      <c r="B35" s="1" t="s">
        <v>2</v>
      </c>
      <c r="C35" s="5">
        <v>710500</v>
      </c>
      <c r="D35" t="s">
        <v>32</v>
      </c>
      <c r="E35">
        <f t="shared" ca="1" si="0"/>
        <v>7117</v>
      </c>
      <c r="F35" s="7" t="str">
        <f>IF(VLOOKUP(A35,Оплата!$A$2:$B$15,2)-SUMIF($A$2:A35,A35,$C$2:C35)&gt;=0,"оплачено",VLOOKUP(A35,Оплата!$A$2:$B$15,2)-SUMIF($A$2:A35,A35,$C$2:C35))</f>
        <v>оплачено</v>
      </c>
    </row>
    <row r="36" spans="1:6" x14ac:dyDescent="0.25">
      <c r="A36" s="1" t="s">
        <v>20</v>
      </c>
      <c r="B36" s="1" t="s">
        <v>7</v>
      </c>
      <c r="C36" s="5">
        <v>735000</v>
      </c>
      <c r="D36" t="s">
        <v>32</v>
      </c>
      <c r="E36">
        <f t="shared" ca="1" si="0"/>
        <v>7032</v>
      </c>
      <c r="F36" s="7" t="str">
        <f>IF(VLOOKUP(A36,Оплата!$A$2:$B$15,2)-SUMIF($A$2:A36,A36,$C$2:C36)&gt;=0,"оплачено",VLOOKUP(A36,Оплата!$A$2:$B$15,2)-SUMIF($A$2:A36,A36,$C$2:C36))</f>
        <v>оплачено</v>
      </c>
    </row>
    <row r="37" spans="1:6" x14ac:dyDescent="0.25">
      <c r="A37" s="1" t="s">
        <v>20</v>
      </c>
      <c r="B37" s="1" t="s">
        <v>7</v>
      </c>
      <c r="C37" s="5">
        <v>740000</v>
      </c>
      <c r="D37" t="s">
        <v>30</v>
      </c>
      <c r="E37">
        <f t="shared" ca="1" si="0"/>
        <v>6522</v>
      </c>
      <c r="F37" s="7" t="str">
        <f>IF(VLOOKUP(A37,Оплата!$A$2:$B$15,2)-SUMIF($A$2:A37,A37,$C$2:C37)&gt;=0,"оплачено",VLOOKUP(A37,Оплата!$A$2:$B$15,2)-SUMIF($A$2:A37,A37,$C$2:C37))</f>
        <v>оплачено</v>
      </c>
    </row>
    <row r="38" spans="1:6" x14ac:dyDescent="0.25">
      <c r="A38" s="1" t="s">
        <v>20</v>
      </c>
      <c r="B38" s="1" t="s">
        <v>2</v>
      </c>
      <c r="C38" s="5">
        <v>3226400</v>
      </c>
      <c r="D38" t="s">
        <v>30</v>
      </c>
      <c r="E38">
        <f t="shared" ca="1" si="0"/>
        <v>7433</v>
      </c>
      <c r="F38" s="7" t="str">
        <f>IF(VLOOKUP(A38,Оплата!$A$2:$B$15,2)-SUMIF($A$2:A38,A38,$C$2:C38)&gt;=0,"оплачено",VLOOKUP(A38,Оплата!$A$2:$B$15,2)-SUMIF($A$2:A38,A38,$C$2:C38))</f>
        <v>оплачено</v>
      </c>
    </row>
    <row r="39" spans="1:6" x14ac:dyDescent="0.25">
      <c r="A39" s="1" t="s">
        <v>20</v>
      </c>
      <c r="B39" s="1" t="s">
        <v>2</v>
      </c>
      <c r="C39" s="5">
        <v>2553000</v>
      </c>
      <c r="D39" t="s">
        <v>31</v>
      </c>
      <c r="E39">
        <f t="shared" ca="1" si="0"/>
        <v>7440</v>
      </c>
      <c r="F39" s="7" t="str">
        <f>IF(VLOOKUP(A39,Оплата!$A$2:$B$15,2)-SUMIF($A$2:A39,A39,$C$2:C39)&gt;=0,"оплачено",VLOOKUP(A39,Оплата!$A$2:$B$15,2)-SUMIF($A$2:A39,A39,$C$2:C39))</f>
        <v>оплачено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3" sqref="C13"/>
    </sheetView>
  </sheetViews>
  <sheetFormatPr defaultRowHeight="15" x14ac:dyDescent="0.25"/>
  <cols>
    <col min="3" max="3" width="10.5703125" bestFit="1" customWidth="1"/>
  </cols>
  <sheetData>
    <row r="1" spans="1:3" ht="22.5" x14ac:dyDescent="0.25">
      <c r="A1" s="3" t="s">
        <v>8</v>
      </c>
      <c r="B1" t="s">
        <v>21</v>
      </c>
      <c r="C1" t="s">
        <v>34</v>
      </c>
    </row>
    <row r="2" spans="1:3" x14ac:dyDescent="0.25">
      <c r="A2" s="1" t="s">
        <v>11</v>
      </c>
      <c r="B2">
        <v>1000000</v>
      </c>
      <c r="C2" s="5">
        <f>B2-SUMIF(Отгрузка!$A$2:$A$39,A2,Отгрузка!$C$2:$C$39)</f>
        <v>-130576</v>
      </c>
    </row>
    <row r="3" spans="1:3" x14ac:dyDescent="0.25">
      <c r="A3" s="1" t="s">
        <v>12</v>
      </c>
      <c r="B3">
        <v>3790500</v>
      </c>
      <c r="C3" s="5">
        <f>B3-SUMIF(Отгрузка!$A$2:$A$39,A3,Отгрузка!$C$2:$C$39)</f>
        <v>-191500</v>
      </c>
    </row>
    <row r="4" spans="1:3" x14ac:dyDescent="0.25">
      <c r="A4" s="1" t="s">
        <v>13</v>
      </c>
      <c r="B4">
        <v>1813040</v>
      </c>
      <c r="C4" s="5">
        <f>B4-SUMIF(Отгрузка!$A$2:$A$39,A4,Отгрузка!$C$2:$C$39)</f>
        <v>0</v>
      </c>
    </row>
    <row r="5" spans="1:3" x14ac:dyDescent="0.25">
      <c r="A5" s="1" t="s">
        <v>15</v>
      </c>
      <c r="B5">
        <v>3602000</v>
      </c>
      <c r="C5" s="5">
        <f>B5-SUMIF(Отгрузка!$A$2:$A$39,A5,Отгрузка!$C$2:$C$39)</f>
        <v>-259000</v>
      </c>
    </row>
    <row r="6" spans="1:3" x14ac:dyDescent="0.25">
      <c r="A6" s="1" t="s">
        <v>22</v>
      </c>
      <c r="B6">
        <v>1574720</v>
      </c>
      <c r="C6" s="5">
        <f>B6-SUMIF(Отгрузка!$A$2:$A$39,A6,Отгрузка!$C$2:$C$39)</f>
        <v>-5973240</v>
      </c>
    </row>
    <row r="7" spans="1:3" x14ac:dyDescent="0.25">
      <c r="A7" s="1" t="s">
        <v>23</v>
      </c>
      <c r="B7">
        <v>7204100</v>
      </c>
      <c r="C7" s="5">
        <f>B7-SUMIF(Отгрузка!$A$2:$A$39,A7,Отгрузка!$C$2:$C$39)</f>
        <v>7204100</v>
      </c>
    </row>
    <row r="8" spans="1:3" x14ac:dyDescent="0.25">
      <c r="A8" s="1" t="s">
        <v>18</v>
      </c>
      <c r="B8">
        <v>7612530</v>
      </c>
      <c r="C8" s="5">
        <f>B8-SUMIF(Отгрузка!$A$2:$A$39,A8,Отгрузка!$C$2:$C$39)</f>
        <v>6568530</v>
      </c>
    </row>
    <row r="9" spans="1:3" x14ac:dyDescent="0.25">
      <c r="A9" s="1" t="s">
        <v>24</v>
      </c>
      <c r="B9">
        <v>1039040</v>
      </c>
      <c r="C9" s="5">
        <f>B9-SUMIF(Отгрузка!$A$2:$A$39,A9,Отгрузка!$C$2:$C$39)</f>
        <v>1039040</v>
      </c>
    </row>
    <row r="10" spans="1:3" x14ac:dyDescent="0.25">
      <c r="A10" s="1" t="s">
        <v>25</v>
      </c>
      <c r="B10">
        <v>817200</v>
      </c>
      <c r="C10" s="5">
        <f>B10-SUMIF(Отгрузка!$A$2:$A$39,A10,Отгрузка!$C$2:$C$39)</f>
        <v>817200</v>
      </c>
    </row>
    <row r="11" spans="1:3" x14ac:dyDescent="0.25">
      <c r="A11" s="1" t="s">
        <v>25</v>
      </c>
      <c r="B11">
        <v>3369600</v>
      </c>
      <c r="C11" s="5">
        <f>B11-SUMIF(Отгрузка!$A$2:$A$39,A11,Отгрузка!$C$2:$C$39)</f>
        <v>3369600</v>
      </c>
    </row>
    <row r="12" spans="1:3" x14ac:dyDescent="0.25">
      <c r="A12" s="1" t="s">
        <v>26</v>
      </c>
      <c r="B12">
        <v>0</v>
      </c>
      <c r="C12" s="5">
        <f>B12-SUMIF(Отгрузка!$A$2:$A$39,A12,Отгрузка!$C$2:$C$39)</f>
        <v>0</v>
      </c>
    </row>
    <row r="13" spans="1:3" x14ac:dyDescent="0.25">
      <c r="A13" s="1" t="s">
        <v>20</v>
      </c>
      <c r="B13">
        <v>18754000</v>
      </c>
      <c r="C13" s="5">
        <f>B13-SUMIF(Отгрузка!$A$2:$A$39,A13,Отгрузка!$C$2:$C$39)</f>
        <v>8874600</v>
      </c>
    </row>
    <row r="14" spans="1:3" x14ac:dyDescent="0.25">
      <c r="A14" s="1" t="s">
        <v>27</v>
      </c>
      <c r="B14">
        <v>3640600</v>
      </c>
      <c r="C14" s="5">
        <f>B14-SUMIF(Отгрузка!$A$2:$A$39,A14,Отгрузка!$C$2:$C$39)</f>
        <v>3640600</v>
      </c>
    </row>
    <row r="15" spans="1:3" x14ac:dyDescent="0.25">
      <c r="A15" s="1" t="s">
        <v>28</v>
      </c>
      <c r="B15">
        <v>581832.64</v>
      </c>
      <c r="C15" s="5">
        <f>B15-SUMIF(Отгрузка!$A$2:$A$39,A15,Отгрузка!$C$2:$C$39)</f>
        <v>581832.64</v>
      </c>
    </row>
  </sheetData>
  <conditionalFormatting sqref="A1:A15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Отгрузка</vt:lpstr>
      <vt:lpstr>Оплата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2017-04-05T10:45:32Z</dcterms:modified>
</cp:coreProperties>
</file>