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930" yWindow="0" windowWidth="27870" windowHeight="1227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8" i="1" l="1"/>
  <c r="I16" i="1" l="1"/>
  <c r="G6" i="1" l="1"/>
  <c r="G7" i="1"/>
  <c r="G8" i="1"/>
  <c r="G9" i="1"/>
  <c r="G10" i="1"/>
  <c r="G11" i="1"/>
  <c r="G12" i="1"/>
  <c r="G5" i="1"/>
  <c r="I17" i="1"/>
  <c r="F11" i="1" l="1"/>
  <c r="F10" i="1"/>
  <c r="F9" i="1"/>
  <c r="F7" i="1"/>
  <c r="F6" i="1"/>
  <c r="E12" i="1"/>
  <c r="F12" i="1" s="1"/>
  <c r="E11" i="1"/>
  <c r="E10" i="1"/>
  <c r="E9" i="1"/>
  <c r="E8" i="1"/>
  <c r="F8" i="1" s="1"/>
  <c r="E7" i="1"/>
  <c r="E6" i="1"/>
  <c r="E5" i="1"/>
  <c r="F5" i="1" s="1"/>
</calcChain>
</file>

<file path=xl/sharedStrings.xml><?xml version="1.0" encoding="utf-8"?>
<sst xmlns="http://schemas.openxmlformats.org/spreadsheetml/2006/main" count="30" uniqueCount="29">
  <si>
    <t>Оценочная стоимость</t>
  </si>
  <si>
    <t>Тариф. руб.</t>
  </si>
  <si>
    <t>До 14 999 руб.</t>
  </si>
  <si>
    <t>От 15 000 до 24 999 руб.</t>
  </si>
  <si>
    <t>От 25 000 до 49 999 руб.</t>
  </si>
  <si>
    <t>От 50 000 до 149 999 руб.</t>
  </si>
  <si>
    <t>От 150 000 до 499 999 руб.</t>
  </si>
  <si>
    <t>От 500 000 до 999 999 руб.</t>
  </si>
  <si>
    <t>От 1 000 000 до 1 999 999 руб.</t>
  </si>
  <si>
    <t>От 2 000 000 до 4 999 999 руб.</t>
  </si>
  <si>
    <t>От 5 000 000 до 9 999 999 руб.</t>
  </si>
  <si>
    <t>От 10 000 000 до 19 999 999 руб.</t>
  </si>
  <si>
    <t>От 20 000 000 руб.</t>
  </si>
  <si>
    <t>200 руб.</t>
  </si>
  <si>
    <t>500 руб.</t>
  </si>
  <si>
    <t>1000 руб.</t>
  </si>
  <si>
    <t>1000 руб. + 1,0% от суммы, превышающей 50 000 руб.</t>
  </si>
  <si>
    <t>2000 руб. + 0,5% от суммы, превышающей 150 000 руб.</t>
  </si>
  <si>
    <t>3750 руб. + 0,3% от суммы, превышающей 500 000 руб.</t>
  </si>
  <si>
    <t>5250 руб. + 0,2% от суммы, превышающей 1 000 000 руб.</t>
  </si>
  <si>
    <t>7250 руб. + 0,15% от суммы, превышающей 2 000 000 руб.</t>
  </si>
  <si>
    <t>11750 руб. + 0,1% от суммы, превышающей 5 000 000 руб.</t>
  </si>
  <si>
    <t>16750 руб. + 0,05% от суммы, превышающей 10 000 000 руб.</t>
  </si>
  <si>
    <t>21750 руб. + 0,04% от суммы, превышающей 20 000 000 руб.</t>
  </si>
  <si>
    <t>Сумма</t>
  </si>
  <si>
    <t>Итого</t>
  </si>
  <si>
    <t>Превышает на</t>
  </si>
  <si>
    <t>Таблица</t>
  </si>
  <si>
    <t>Формула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</si>
</sst>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₽&quot;_-;\-* #,##0.00\ &quot;₽&quot;_-;_-* &quot;-&quot;??\ &quot;₽&quot;_-;_-@_-"/>
    <numFmt numFmtId="164" formatCode="_-* #,##0.00_р_._-;\-* #,##0.00_р_._-;_-* &quot;-&quot;??_р_._-;_-@_-"/>
    <numFmt numFmtId="165" formatCode="#,##0.00\ &quot;₽&quot;"/>
  </numFmts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44" fontId="0" fillId="0" borderId="0" xfId="0" applyNumberFormat="1"/>
    <xf numFmtId="165" fontId="0" fillId="0" borderId="0" xfId="0" applyNumberFormat="1"/>
    <xf numFmtId="4" fontId="0" fillId="0" borderId="0" xfId="0" applyNumberFormat="1"/>
    <xf numFmtId="10" fontId="0" fillId="0" borderId="0" xfId="0" applyNumberFormat="1"/>
    <xf numFmtId="164" fontId="0" fillId="2" borderId="0" xfId="0" applyNumberFormat="1" applyFill="1"/>
    <xf numFmtId="4" fontId="0" fillId="3" borderId="0" xfId="0" applyNumberFormat="1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tabSelected="1" workbookViewId="0">
      <selection activeCell="I18" sqref="I18"/>
    </sheetView>
  </sheetViews>
  <sheetFormatPr defaultRowHeight="15" x14ac:dyDescent="0.25"/>
  <cols>
    <col min="1" max="1" width="29.42578125" bestFit="1" customWidth="1"/>
    <col min="2" max="2" width="56.28515625" bestFit="1" customWidth="1"/>
    <col min="3" max="3" width="4.42578125" customWidth="1"/>
    <col min="4" max="4" width="14.140625" bestFit="1" customWidth="1"/>
    <col min="5" max="5" width="15.5703125" bestFit="1" customWidth="1"/>
    <col min="6" max="6" width="13.140625" bestFit="1" customWidth="1"/>
    <col min="7" max="7" width="12.140625" bestFit="1" customWidth="1"/>
    <col min="9" max="9" width="12.42578125" bestFit="1" customWidth="1"/>
    <col min="10" max="10" width="9.28515625" bestFit="1" customWidth="1"/>
    <col min="11" max="11" width="12.42578125" bestFit="1" customWidth="1"/>
  </cols>
  <sheetData>
    <row r="1" spans="1:11" x14ac:dyDescent="0.25">
      <c r="A1" t="s">
        <v>0</v>
      </c>
      <c r="B1" t="s">
        <v>1</v>
      </c>
      <c r="I1" t="s">
        <v>27</v>
      </c>
    </row>
    <row r="2" spans="1:11" x14ac:dyDescent="0.25">
      <c r="A2" t="s">
        <v>2</v>
      </c>
      <c r="B2" t="s">
        <v>13</v>
      </c>
      <c r="I2" s="3">
        <v>0</v>
      </c>
      <c r="J2" s="3">
        <v>200</v>
      </c>
      <c r="K2" s="4">
        <v>0</v>
      </c>
    </row>
    <row r="3" spans="1:11" x14ac:dyDescent="0.25">
      <c r="A3" t="s">
        <v>3</v>
      </c>
      <c r="B3" t="s">
        <v>14</v>
      </c>
      <c r="I3" s="3">
        <v>15000</v>
      </c>
      <c r="J3" s="3">
        <v>500</v>
      </c>
      <c r="K3" s="4">
        <v>0</v>
      </c>
    </row>
    <row r="4" spans="1:11" x14ac:dyDescent="0.25">
      <c r="A4" t="s">
        <v>4</v>
      </c>
      <c r="B4" t="s">
        <v>15</v>
      </c>
      <c r="D4" t="s">
        <v>24</v>
      </c>
      <c r="E4" t="s">
        <v>26</v>
      </c>
      <c r="F4" t="s">
        <v>25</v>
      </c>
      <c r="I4" s="3">
        <v>25000</v>
      </c>
      <c r="J4" s="3">
        <v>1000</v>
      </c>
      <c r="K4" s="4">
        <v>0</v>
      </c>
    </row>
    <row r="5" spans="1:11" x14ac:dyDescent="0.25">
      <c r="A5" t="s">
        <v>5</v>
      </c>
      <c r="B5" t="s">
        <v>16</v>
      </c>
      <c r="D5" s="1">
        <v>65000</v>
      </c>
      <c r="E5" s="1">
        <f>SUM(D5)-50000</f>
        <v>15000</v>
      </c>
      <c r="F5" s="1">
        <f>SUM(E5)*1%+1000</f>
        <v>1150</v>
      </c>
      <c r="G5" s="5">
        <f>INDEX($J$2:$J$12,MATCH($D5,$I$2:$I$12,1))+($D5-INDEX($I$2:$I$12,MATCH($D5,$I$2:$I$12,1)))*INDEX($K$2:$K$12,MATCH($D5,$I$2:$I$12,1))</f>
        <v>1150</v>
      </c>
      <c r="I5" s="3">
        <v>50000</v>
      </c>
      <c r="J5" s="3">
        <v>1000</v>
      </c>
      <c r="K5" s="4">
        <v>0.01</v>
      </c>
    </row>
    <row r="6" spans="1:11" x14ac:dyDescent="0.25">
      <c r="A6" t="s">
        <v>6</v>
      </c>
      <c r="B6" t="s">
        <v>17</v>
      </c>
      <c r="D6" s="2">
        <v>250000</v>
      </c>
      <c r="E6" s="2">
        <f>SUM(D6)-150000</f>
        <v>100000</v>
      </c>
      <c r="F6" s="1">
        <f>SUM(E6)*0.5%+2000</f>
        <v>2500</v>
      </c>
      <c r="G6" s="5">
        <f t="shared" ref="G6:G12" si="0">INDEX($J$2:$J$12,MATCH($D6,$I$2:$I$12,1))+($D6-INDEX($I$2:$I$12,MATCH($D6,$I$2:$I$12,1)))*INDEX($K$2:$K$12,MATCH($D6,$I$2:$I$12,1))</f>
        <v>2500</v>
      </c>
      <c r="I6" s="3">
        <v>150000</v>
      </c>
      <c r="J6" s="3">
        <v>2000</v>
      </c>
      <c r="K6" s="4">
        <v>5.0000000000000001E-3</v>
      </c>
    </row>
    <row r="7" spans="1:11" x14ac:dyDescent="0.25">
      <c r="A7" t="s">
        <v>7</v>
      </c>
      <c r="B7" t="s">
        <v>18</v>
      </c>
      <c r="D7" s="2">
        <v>750000</v>
      </c>
      <c r="E7" s="2">
        <f>SUM(D7)-500000</f>
        <v>250000</v>
      </c>
      <c r="F7" s="1">
        <f>SUM(E7)*0.3%+3750</f>
        <v>4500</v>
      </c>
      <c r="G7" s="5">
        <f t="shared" si="0"/>
        <v>4500</v>
      </c>
      <c r="I7" s="3">
        <v>500000</v>
      </c>
      <c r="J7" s="3">
        <v>3750</v>
      </c>
      <c r="K7" s="4">
        <v>3.0000000000000001E-3</v>
      </c>
    </row>
    <row r="8" spans="1:11" x14ac:dyDescent="0.25">
      <c r="A8" t="s">
        <v>8</v>
      </c>
      <c r="B8" t="s">
        <v>19</v>
      </c>
      <c r="D8" s="2">
        <v>1250000</v>
      </c>
      <c r="E8" s="2">
        <f>SUM(D8)-1000000</f>
        <v>250000</v>
      </c>
      <c r="F8" s="1">
        <f>SUM(E8)*0.2%+5250</f>
        <v>5750</v>
      </c>
      <c r="G8" s="5">
        <f t="shared" si="0"/>
        <v>5750</v>
      </c>
      <c r="I8" s="3">
        <v>1000000</v>
      </c>
      <c r="J8" s="3">
        <v>5250</v>
      </c>
      <c r="K8" s="4">
        <v>2E-3</v>
      </c>
    </row>
    <row r="9" spans="1:11" x14ac:dyDescent="0.25">
      <c r="A9" t="s">
        <v>9</v>
      </c>
      <c r="B9" t="s">
        <v>20</v>
      </c>
      <c r="D9" s="2">
        <v>3500000</v>
      </c>
      <c r="E9" s="2">
        <f>SUM(D9)-2000000</f>
        <v>1500000</v>
      </c>
      <c r="F9" s="1">
        <f>SUM(E9)*0.15%+7250</f>
        <v>9500</v>
      </c>
      <c r="G9" s="5">
        <f t="shared" si="0"/>
        <v>9500</v>
      </c>
      <c r="I9" s="3">
        <v>2000000</v>
      </c>
      <c r="J9" s="3">
        <v>7250</v>
      </c>
      <c r="K9" s="4">
        <v>1.5E-3</v>
      </c>
    </row>
    <row r="10" spans="1:11" x14ac:dyDescent="0.25">
      <c r="A10" t="s">
        <v>10</v>
      </c>
      <c r="B10" t="s">
        <v>21</v>
      </c>
      <c r="D10" s="2">
        <v>7500000</v>
      </c>
      <c r="E10" s="2">
        <f>SUM(D10)-5000000</f>
        <v>2500000</v>
      </c>
      <c r="F10" s="1">
        <f>SUM(E10)*0.1%+11750</f>
        <v>14250</v>
      </c>
      <c r="G10" s="5">
        <f t="shared" si="0"/>
        <v>14250</v>
      </c>
      <c r="I10" s="3">
        <v>5000000</v>
      </c>
      <c r="J10" s="3">
        <v>11750</v>
      </c>
      <c r="K10" s="4">
        <v>1E-3</v>
      </c>
    </row>
    <row r="11" spans="1:11" x14ac:dyDescent="0.25">
      <c r="A11" t="s">
        <v>11</v>
      </c>
      <c r="B11" t="s">
        <v>22</v>
      </c>
      <c r="D11" s="2">
        <v>15000000</v>
      </c>
      <c r="E11" s="2">
        <f>SUM(D11)-10000000</f>
        <v>5000000</v>
      </c>
      <c r="F11" s="1">
        <f>SUM(E11)*0.05%+16750</f>
        <v>19250</v>
      </c>
      <c r="G11" s="5">
        <f t="shared" si="0"/>
        <v>19250</v>
      </c>
      <c r="I11" s="3">
        <v>10000000</v>
      </c>
      <c r="J11" s="3">
        <v>16750</v>
      </c>
      <c r="K11" s="4">
        <v>5.0000000000000001E-4</v>
      </c>
    </row>
    <row r="12" spans="1:11" x14ac:dyDescent="0.25">
      <c r="A12" t="s">
        <v>12</v>
      </c>
      <c r="B12" t="s">
        <v>23</v>
      </c>
      <c r="D12" s="2">
        <v>25000000</v>
      </c>
      <c r="E12" s="2">
        <f>SUM(D12)-20000000</f>
        <v>5000000</v>
      </c>
      <c r="F12" s="1">
        <f>SUM(E12)*0.04%+21750</f>
        <v>23750</v>
      </c>
      <c r="G12" s="5">
        <f t="shared" si="0"/>
        <v>23750</v>
      </c>
      <c r="I12" s="3">
        <v>20000000</v>
      </c>
      <c r="J12" s="3">
        <v>21750</v>
      </c>
      <c r="K12" s="4">
        <v>4.0000000000000002E-4</v>
      </c>
    </row>
    <row r="13" spans="1:11" x14ac:dyDescent="0.25">
      <c r="I13" s="3"/>
      <c r="J13" s="3"/>
    </row>
    <row r="14" spans="1:11" x14ac:dyDescent="0.25">
      <c r="I14" s="3"/>
      <c r="J14" s="3"/>
    </row>
    <row r="15" spans="1:11" x14ac:dyDescent="0.25">
      <c r="H15" t="s">
        <v>24</v>
      </c>
      <c r="I15" s="3">
        <v>25000000</v>
      </c>
      <c r="J15" s="3"/>
      <c r="K15" s="3"/>
    </row>
    <row r="16" spans="1:11" x14ac:dyDescent="0.25">
      <c r="I16" s="3">
        <f>LOOKUP(I15,I2:I12,J2:J12)+(I15-LOOKUP(I15,I2:I12))*LOOKUP(I15,I2:I12,K2:K12)</f>
        <v>23750</v>
      </c>
      <c r="J16" s="3"/>
    </row>
    <row r="17" spans="8:9" x14ac:dyDescent="0.25">
      <c r="H17" t="s">
        <v>28</v>
      </c>
      <c r="I17" s="3">
        <f>INDEX($J$2:$J$12,MATCH(I15,$I$2:$I$12,1))+(I15-INDEX($I$2:$I$12,MATCH(I15,$I$2:$I$12,1)))*INDEX($K$2:$K$12,MATCH(I15,$I$2:$I$12,1))</f>
        <v>23750</v>
      </c>
    </row>
    <row r="18" spans="8:9" x14ac:dyDescent="0.25">
      <c r="I18" s="6">
        <f>VLOOKUP(I15,$I$2:$K$12,2)+(I15-VLOOKUP(I15,$I$2:$I$12,1))*VLOOKUP(I15,$I$2:$K$12,3)</f>
        <v>23750</v>
      </c>
    </row>
  </sheetData>
  <pageMargins left="0.7" right="0.7" top="0.75" bottom="0.75" header="0.3" footer="0.3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Vitalik</dc:creator>
  <cp:lastModifiedBy>alex</cp:lastModifiedBy>
  <dcterms:created xsi:type="dcterms:W3CDTF">2017-04-03T15:17:14Z</dcterms:created>
  <dcterms:modified xsi:type="dcterms:W3CDTF">2017-04-03T21:45:29Z</dcterms:modified>
</cp:coreProperties>
</file>