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20730" windowHeight="11760" activeTab="1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J3" i="2"/>
  <c r="J4"/>
  <c r="J5"/>
  <c r="J6"/>
  <c r="J7"/>
  <c r="J8"/>
  <c r="J9"/>
  <c r="J10"/>
  <c r="J11"/>
  <c r="J12"/>
  <c r="J13"/>
  <c r="J2"/>
  <c r="H3"/>
  <c r="H4"/>
  <c r="H5"/>
  <c r="H6"/>
  <c r="H7"/>
  <c r="H8"/>
  <c r="H9"/>
  <c r="H10"/>
  <c r="H11"/>
  <c r="H12"/>
  <c r="H13"/>
  <c r="H2"/>
  <c r="F3"/>
  <c r="F4"/>
  <c r="F5"/>
  <c r="F6"/>
  <c r="F7"/>
  <c r="F8"/>
  <c r="F9"/>
  <c r="F10"/>
  <c r="F11"/>
  <c r="F12"/>
  <c r="F13"/>
  <c r="F2"/>
  <c r="C3"/>
  <c r="C4"/>
  <c r="C5"/>
  <c r="C6"/>
  <c r="C7"/>
  <c r="C8"/>
  <c r="C9"/>
  <c r="C10"/>
  <c r="C11"/>
  <c r="C12"/>
  <c r="C13"/>
  <c r="C2"/>
  <c r="E3"/>
  <c r="E4"/>
  <c r="E5"/>
  <c r="E6"/>
  <c r="E7"/>
  <c r="E8"/>
  <c r="E9"/>
  <c r="E10"/>
  <c r="E11"/>
  <c r="E12"/>
  <c r="E13"/>
  <c r="E2"/>
  <c r="I3"/>
  <c r="I4"/>
  <c r="I5"/>
  <c r="I6"/>
  <c r="I7"/>
  <c r="I8"/>
  <c r="I9"/>
  <c r="I10"/>
  <c r="I11"/>
  <c r="I12"/>
  <c r="I13"/>
  <c r="I2"/>
  <c r="G3"/>
  <c r="G4"/>
  <c r="G5"/>
  <c r="G6"/>
  <c r="G7"/>
  <c r="G8"/>
  <c r="G9"/>
  <c r="G10"/>
  <c r="G11"/>
  <c r="G12"/>
  <c r="G13"/>
  <c r="G2"/>
  <c r="D3"/>
  <c r="D4"/>
  <c r="D5"/>
  <c r="D6"/>
  <c r="D7"/>
  <c r="D8"/>
  <c r="D9"/>
  <c r="D10"/>
  <c r="D11"/>
  <c r="D12"/>
  <c r="D13"/>
  <c r="D2"/>
</calcChain>
</file>

<file path=xl/sharedStrings.xml><?xml version="1.0" encoding="utf-8"?>
<sst xmlns="http://schemas.openxmlformats.org/spreadsheetml/2006/main" count="39" uniqueCount="20">
  <si>
    <t>№</t>
  </si>
  <si>
    <t>дата</t>
  </si>
  <si>
    <t>Сумма</t>
  </si>
  <si>
    <t>Бренд</t>
  </si>
  <si>
    <t>Статус</t>
  </si>
  <si>
    <t>Тошиба</t>
  </si>
  <si>
    <t>Пионер</t>
  </si>
  <si>
    <t>JBL</t>
  </si>
  <si>
    <t>Сони</t>
  </si>
  <si>
    <t>Отказ</t>
  </si>
  <si>
    <t>Выдан</t>
  </si>
  <si>
    <t>В работе</t>
  </si>
  <si>
    <t>Сумма тыс.руб.</t>
  </si>
  <si>
    <t>Колличество шт.(Всего)</t>
  </si>
  <si>
    <t>Выдано(шт)</t>
  </si>
  <si>
    <t>Выдано(сумма)</t>
  </si>
  <si>
    <t>Отказ(шт)</t>
  </si>
  <si>
    <t>Отказ (сумма)</t>
  </si>
  <si>
    <t>В работе (шт)</t>
  </si>
  <si>
    <t>В работе(сумма)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</si>
</sst>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E4" sqref="E4"/>
    </sheetView>
  </sheetViews>
  <sheetFormatPr defaultRowHeight="15"/>
  <cols>
    <col min="2" max="2" width="16.5703125" customWidth="1"/>
    <col min="3" max="3" width="15.5703125" customWidth="1"/>
    <col min="4" max="4" width="1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>
        <v>1</v>
      </c>
      <c r="B2" s="2">
        <v>42842</v>
      </c>
      <c r="C2" s="1">
        <v>30000</v>
      </c>
      <c r="D2" s="1" t="s">
        <v>5</v>
      </c>
      <c r="E2" s="1" t="s">
        <v>9</v>
      </c>
    </row>
    <row r="3" spans="1:5">
      <c r="A3" s="1">
        <v>2</v>
      </c>
      <c r="B3" s="2">
        <v>42842</v>
      </c>
      <c r="C3" s="1">
        <v>20000</v>
      </c>
      <c r="D3" s="1" t="s">
        <v>6</v>
      </c>
      <c r="E3" s="1" t="s">
        <v>9</v>
      </c>
    </row>
    <row r="4" spans="1:5">
      <c r="A4" s="1">
        <v>3</v>
      </c>
      <c r="B4" s="2">
        <v>42842</v>
      </c>
      <c r="C4" s="1">
        <v>5000</v>
      </c>
      <c r="D4" s="1" t="s">
        <v>6</v>
      </c>
      <c r="E4" s="1" t="s">
        <v>10</v>
      </c>
    </row>
    <row r="5" spans="1:5">
      <c r="A5" s="1">
        <v>4</v>
      </c>
      <c r="B5" s="2">
        <v>42845</v>
      </c>
      <c r="C5" s="1">
        <v>15000</v>
      </c>
      <c r="D5" s="1" t="s">
        <v>7</v>
      </c>
      <c r="E5" s="1" t="s">
        <v>11</v>
      </c>
    </row>
    <row r="6" spans="1:5">
      <c r="A6" s="1">
        <v>5</v>
      </c>
      <c r="B6" s="2">
        <v>42845</v>
      </c>
      <c r="C6" s="1">
        <v>10000</v>
      </c>
      <c r="D6" s="1" t="s">
        <v>7</v>
      </c>
      <c r="E6" s="1" t="s">
        <v>11</v>
      </c>
    </row>
    <row r="7" spans="1:5">
      <c r="A7" s="1">
        <v>6</v>
      </c>
      <c r="B7" s="2">
        <v>42847</v>
      </c>
      <c r="C7" s="1">
        <v>150000</v>
      </c>
      <c r="D7" s="1" t="s">
        <v>5</v>
      </c>
      <c r="E7" s="1" t="s">
        <v>10</v>
      </c>
    </row>
    <row r="8" spans="1:5">
      <c r="A8" s="1">
        <v>7</v>
      </c>
      <c r="B8" s="2">
        <v>42848</v>
      </c>
      <c r="C8" s="1">
        <v>100000</v>
      </c>
      <c r="D8" s="1" t="s">
        <v>8</v>
      </c>
      <c r="E8" s="1" t="s">
        <v>10</v>
      </c>
    </row>
    <row r="9" spans="1:5">
      <c r="A9" s="1">
        <v>8</v>
      </c>
      <c r="B9" s="2">
        <v>42849</v>
      </c>
      <c r="C9" s="1">
        <v>130000</v>
      </c>
      <c r="D9" s="1" t="s">
        <v>7</v>
      </c>
      <c r="E9" s="1" t="s">
        <v>9</v>
      </c>
    </row>
    <row r="10" spans="1:5">
      <c r="A10" s="1">
        <v>9</v>
      </c>
      <c r="B10" s="2">
        <v>42850</v>
      </c>
      <c r="C10" s="1">
        <v>10000</v>
      </c>
      <c r="D10" s="1" t="s">
        <v>8</v>
      </c>
      <c r="E10" s="1" t="s">
        <v>11</v>
      </c>
    </row>
    <row r="11" spans="1:5">
      <c r="A11" s="1">
        <v>10</v>
      </c>
      <c r="B11" s="2">
        <v>42850</v>
      </c>
      <c r="C11" s="1">
        <v>5000</v>
      </c>
      <c r="D11" s="1" t="s">
        <v>7</v>
      </c>
      <c r="E11" s="1" t="s">
        <v>11</v>
      </c>
    </row>
    <row r="12" spans="1:5">
      <c r="A12" s="1"/>
      <c r="B12" s="1"/>
      <c r="C12" s="1"/>
      <c r="D12" s="1"/>
      <c r="E12" s="1"/>
    </row>
    <row r="13" spans="1:5">
      <c r="A13" s="1"/>
      <c r="B13" s="1"/>
      <c r="C13" s="1"/>
      <c r="D13" s="1"/>
      <c r="E1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L11" sqref="L11"/>
    </sheetView>
  </sheetViews>
  <sheetFormatPr defaultRowHeight="15"/>
  <cols>
    <col min="2" max="2" width="11.85546875" customWidth="1"/>
    <col min="3" max="3" width="24.85546875" customWidth="1"/>
    <col min="4" max="4" width="18.140625" customWidth="1"/>
    <col min="5" max="5" width="17" customWidth="1"/>
    <col min="6" max="6" width="15.140625" customWidth="1"/>
    <col min="7" max="7" width="14.28515625" customWidth="1"/>
    <col min="8" max="8" width="17" customWidth="1"/>
    <col min="9" max="9" width="14.7109375" customWidth="1"/>
    <col min="10" max="10" width="19.28515625" customWidth="1"/>
  </cols>
  <sheetData>
    <row r="1" spans="1:10" ht="35.25" customHeight="1">
      <c r="A1" s="1" t="s">
        <v>0</v>
      </c>
      <c r="B1" s="1" t="s">
        <v>3</v>
      </c>
      <c r="C1" s="3" t="s">
        <v>13</v>
      </c>
      <c r="D1" s="3" t="s">
        <v>12</v>
      </c>
      <c r="E1" s="4" t="s">
        <v>14</v>
      </c>
      <c r="F1" s="4" t="s">
        <v>15</v>
      </c>
      <c r="G1" s="6" t="s">
        <v>16</v>
      </c>
      <c r="H1" s="6" t="s">
        <v>17</v>
      </c>
      <c r="I1" s="5" t="s">
        <v>18</v>
      </c>
      <c r="J1" s="5" t="s">
        <v>19</v>
      </c>
    </row>
    <row r="2" spans="1:10">
      <c r="A2" s="1">
        <v>1</v>
      </c>
      <c r="B2" s="1" t="s">
        <v>5</v>
      </c>
      <c r="C2" s="3">
        <f>COUNTIF(Лист1!D:D,Лист2!B2)</f>
        <v>2</v>
      </c>
      <c r="D2" s="7">
        <f>SUMIF(Лист1!D$2:D$13,Лист2!B2,Лист1!C$2:C$13)</f>
        <v>180000</v>
      </c>
      <c r="E2" s="4">
        <f>COUNTIFS(Лист1!D$2:D$13,Лист2!B2,Лист1!E$2:E$13,"Выдан")</f>
        <v>1</v>
      </c>
      <c r="F2" s="8">
        <f>SUMIFS(Лист1!C:C,Лист1!D:D,Лист2!B2,Лист1!E:E,"Выдан")</f>
        <v>150000</v>
      </c>
      <c r="G2" s="6">
        <f>COUNTIFS(Лист1!D$2:D$13,Лист2!B2,Лист1!E$2:E$13,"Отказ")</f>
        <v>1</v>
      </c>
      <c r="H2" s="6">
        <f>SUMIFS(Лист1!C:C,Лист1!D:D,Лист2!B2,Лист1!E:E,"Отказ")</f>
        <v>30000</v>
      </c>
      <c r="I2" s="5">
        <f>COUNTIFS(Лист1!D$2:D$13,Лист2!B2,Лист1!E$2:E$13,"В работе")</f>
        <v>0</v>
      </c>
      <c r="J2" s="5">
        <f>SUMIFS(Лист1!C:C,Лист1!D:D,Лист2!B2,Лист1!E:E,"В работе")</f>
        <v>0</v>
      </c>
    </row>
    <row r="3" spans="1:10">
      <c r="A3" s="1">
        <v>2</v>
      </c>
      <c r="B3" s="1" t="s">
        <v>6</v>
      </c>
      <c r="C3" s="3">
        <f>COUNTIF(Лист1!D:D,Лист2!B3)</f>
        <v>2</v>
      </c>
      <c r="D3" s="7">
        <f>SUMIF(Лист1!D$2:D$13,Лист2!B3,Лист1!C$2:C$13)</f>
        <v>25000</v>
      </c>
      <c r="E3" s="4">
        <f>COUNTIFS(Лист1!D$2:D$13,Лист2!B3,Лист1!E$2:E$13,"Выдан")</f>
        <v>1</v>
      </c>
      <c r="F3" s="8">
        <f>SUMIFS(Лист1!C:C,Лист1!D:D,Лист2!B3,Лист1!E:E,"Выдан")</f>
        <v>5000</v>
      </c>
      <c r="G3" s="6">
        <f>COUNTIFS(Лист1!D$2:D$13,Лист2!B3,Лист1!E$2:E$13,"Отказ")</f>
        <v>1</v>
      </c>
      <c r="H3" s="6">
        <f>SUMIFS(Лист1!C:C,Лист1!D:D,Лист2!B3,Лист1!E:E,"Отказ")</f>
        <v>20000</v>
      </c>
      <c r="I3" s="5">
        <f>COUNTIFS(Лист1!D$2:D$13,Лист2!B3,Лист1!E$2:E$13,"В работе")</f>
        <v>0</v>
      </c>
      <c r="J3" s="5">
        <f>SUMIFS(Лист1!C:C,Лист1!D:D,Лист2!B3,Лист1!E:E,"В работе")</f>
        <v>0</v>
      </c>
    </row>
    <row r="4" spans="1:10">
      <c r="A4" s="1">
        <v>3</v>
      </c>
      <c r="B4" s="1" t="s">
        <v>7</v>
      </c>
      <c r="C4" s="3">
        <f>COUNTIF(Лист1!D:D,Лист2!B4)</f>
        <v>4</v>
      </c>
      <c r="D4" s="7">
        <f>SUMIF(Лист1!D$2:D$13,Лист2!B4,Лист1!C$2:C$13)</f>
        <v>160000</v>
      </c>
      <c r="E4" s="4">
        <f>COUNTIFS(Лист1!D$2:D$13,Лист2!B4,Лист1!E$2:E$13,"Выдан")</f>
        <v>0</v>
      </c>
      <c r="F4" s="8">
        <f>SUMIFS(Лист1!C:C,Лист1!D:D,Лист2!B4,Лист1!E:E,"Выдан")</f>
        <v>0</v>
      </c>
      <c r="G4" s="6">
        <f>COUNTIFS(Лист1!D$2:D$13,Лист2!B4,Лист1!E$2:E$13,"Отказ")</f>
        <v>1</v>
      </c>
      <c r="H4" s="6">
        <f>SUMIFS(Лист1!C:C,Лист1!D:D,Лист2!B4,Лист1!E:E,"Отказ")</f>
        <v>130000</v>
      </c>
      <c r="I4" s="5">
        <f>COUNTIFS(Лист1!D$2:D$13,Лист2!B4,Лист1!E$2:E$13,"В работе")</f>
        <v>3</v>
      </c>
      <c r="J4" s="5">
        <f>SUMIFS(Лист1!C:C,Лист1!D:D,Лист2!B4,Лист1!E:E,"В работе")</f>
        <v>30000</v>
      </c>
    </row>
    <row r="5" spans="1:10">
      <c r="A5" s="1">
        <v>4</v>
      </c>
      <c r="B5" s="1" t="s">
        <v>8</v>
      </c>
      <c r="C5" s="3">
        <f>COUNTIF(Лист1!D:D,Лист2!B5)</f>
        <v>2</v>
      </c>
      <c r="D5" s="7">
        <f>SUMIF(Лист1!D$2:D$13,Лист2!B5,Лист1!C$2:C$13)</f>
        <v>110000</v>
      </c>
      <c r="E5" s="4">
        <f>COUNTIFS(Лист1!D$2:D$13,Лист2!B5,Лист1!E$2:E$13,"Выдан")</f>
        <v>1</v>
      </c>
      <c r="F5" s="8">
        <f>SUMIFS(Лист1!C:C,Лист1!D:D,Лист2!B5,Лист1!E:E,"Выдан")</f>
        <v>100000</v>
      </c>
      <c r="G5" s="6">
        <f>COUNTIFS(Лист1!D$2:D$13,Лист2!B5,Лист1!E$2:E$13,"Отказ")</f>
        <v>0</v>
      </c>
      <c r="H5" s="6">
        <f>SUMIFS(Лист1!C:C,Лист1!D:D,Лист2!B5,Лист1!E:E,"Отказ")</f>
        <v>0</v>
      </c>
      <c r="I5" s="5">
        <f>COUNTIFS(Лист1!D$2:D$13,Лист2!B5,Лист1!E$2:E$13,"В работе")</f>
        <v>1</v>
      </c>
      <c r="J5" s="5">
        <f>SUMIFS(Лист1!C:C,Лист1!D:D,Лист2!B5,Лист1!E:E,"В работе")</f>
        <v>10000</v>
      </c>
    </row>
    <row r="6" spans="1:10">
      <c r="A6" s="1"/>
      <c r="B6" s="2"/>
      <c r="C6" s="3">
        <f>COUNTIF(Лист1!D:D,Лист2!B6)</f>
        <v>0</v>
      </c>
      <c r="D6" s="7">
        <f>SUMIF(Лист1!D$2:D$13,Лист2!B6,Лист1!C$2:C$13)</f>
        <v>0</v>
      </c>
      <c r="E6" s="4">
        <f>COUNTIFS(Лист1!D$2:D$13,Лист2!B6,Лист1!E$2:E$13,"Выдан")</f>
        <v>0</v>
      </c>
      <c r="F6" s="8">
        <f>SUMIFS(Лист1!C:C,Лист1!D:D,Лист2!B6,Лист1!E:E,"Выдан")</f>
        <v>0</v>
      </c>
      <c r="G6" s="6">
        <f>COUNTIFS(Лист1!D$2:D$13,Лист2!B6,Лист1!E$2:E$13,"Отказ")</f>
        <v>0</v>
      </c>
      <c r="H6" s="6">
        <f>SUMIFS(Лист1!C:C,Лист1!D:D,Лист2!B6,Лист1!E:E,"Отказ")</f>
        <v>0</v>
      </c>
      <c r="I6" s="5">
        <f>COUNTIFS(Лист1!D$2:D$13,Лист2!B6,Лист1!E$2:E$13,"В работе")</f>
        <v>0</v>
      </c>
      <c r="J6" s="5">
        <f>SUMIFS(Лист1!C:C,Лист1!D:D,Лист2!B6,Лист1!E:E,"В работе")</f>
        <v>0</v>
      </c>
    </row>
    <row r="7" spans="1:10">
      <c r="A7" s="1"/>
      <c r="B7" s="2"/>
      <c r="C7" s="3">
        <f>COUNTIF(Лист1!D:D,Лист2!B7)</f>
        <v>0</v>
      </c>
      <c r="D7" s="7">
        <f>SUMIF(Лист1!D$2:D$13,Лист2!B7,Лист1!C$2:C$13)</f>
        <v>0</v>
      </c>
      <c r="E7" s="4">
        <f>COUNTIFS(Лист1!D$2:D$13,Лист2!B7,Лист1!E$2:E$13,"Выдан")</f>
        <v>0</v>
      </c>
      <c r="F7" s="8">
        <f>SUMIFS(Лист1!C:C,Лист1!D:D,Лист2!B7,Лист1!E:E,"Выдан")</f>
        <v>0</v>
      </c>
      <c r="G7" s="6">
        <f>COUNTIFS(Лист1!D$2:D$13,Лист2!B7,Лист1!E$2:E$13,"Отказ")</f>
        <v>0</v>
      </c>
      <c r="H7" s="6">
        <f>SUMIFS(Лист1!C:C,Лист1!D:D,Лист2!B7,Лист1!E:E,"Отказ")</f>
        <v>0</v>
      </c>
      <c r="I7" s="5">
        <f>COUNTIFS(Лист1!D$2:D$13,Лист2!B7,Лист1!E$2:E$13,"В работе")</f>
        <v>0</v>
      </c>
      <c r="J7" s="5">
        <f>SUMIFS(Лист1!C:C,Лист1!D:D,Лист2!B7,Лист1!E:E,"В работе")</f>
        <v>0</v>
      </c>
    </row>
    <row r="8" spans="1:10">
      <c r="A8" s="1"/>
      <c r="B8" s="2"/>
      <c r="C8" s="3">
        <f>COUNTIF(Лист1!D:D,Лист2!B8)</f>
        <v>0</v>
      </c>
      <c r="D8" s="7">
        <f>SUMIF(Лист1!D$2:D$13,Лист2!B8,Лист1!C$2:C$13)</f>
        <v>0</v>
      </c>
      <c r="E8" s="4">
        <f>COUNTIFS(Лист1!D$2:D$13,Лист2!B8,Лист1!E$2:E$13,"Выдан")</f>
        <v>0</v>
      </c>
      <c r="F8" s="8">
        <f>SUMIFS(Лист1!C:C,Лист1!D:D,Лист2!B8,Лист1!E:E,"Выдан")</f>
        <v>0</v>
      </c>
      <c r="G8" s="6">
        <f>COUNTIFS(Лист1!D$2:D$13,Лист2!B8,Лист1!E$2:E$13,"Отказ")</f>
        <v>0</v>
      </c>
      <c r="H8" s="6">
        <f>SUMIFS(Лист1!C:C,Лист1!D:D,Лист2!B8,Лист1!E:E,"Отказ")</f>
        <v>0</v>
      </c>
      <c r="I8" s="5">
        <f>COUNTIFS(Лист1!D$2:D$13,Лист2!B8,Лист1!E$2:E$13,"В работе")</f>
        <v>0</v>
      </c>
      <c r="J8" s="5">
        <f>SUMIFS(Лист1!C:C,Лист1!D:D,Лист2!B8,Лист1!E:E,"В работе")</f>
        <v>0</v>
      </c>
    </row>
    <row r="9" spans="1:10">
      <c r="A9" s="1"/>
      <c r="B9" s="2"/>
      <c r="C9" s="3">
        <f>COUNTIF(Лист1!D:D,Лист2!B9)</f>
        <v>0</v>
      </c>
      <c r="D9" s="7">
        <f>SUMIF(Лист1!D$2:D$13,Лист2!B9,Лист1!C$2:C$13)</f>
        <v>0</v>
      </c>
      <c r="E9" s="4">
        <f>COUNTIFS(Лист1!D$2:D$13,Лист2!B9,Лист1!E$2:E$13,"Выдан")</f>
        <v>0</v>
      </c>
      <c r="F9" s="8">
        <f>SUMIFS(Лист1!C:C,Лист1!D:D,Лист2!B9,Лист1!E:E,"Выдан")</f>
        <v>0</v>
      </c>
      <c r="G9" s="6">
        <f>COUNTIFS(Лист1!D$2:D$13,Лист2!B9,Лист1!E$2:E$13,"Отказ")</f>
        <v>0</v>
      </c>
      <c r="H9" s="6">
        <f>SUMIFS(Лист1!C:C,Лист1!D:D,Лист2!B9,Лист1!E:E,"Отказ")</f>
        <v>0</v>
      </c>
      <c r="I9" s="5">
        <f>COUNTIFS(Лист1!D$2:D$13,Лист2!B9,Лист1!E$2:E$13,"В работе")</f>
        <v>0</v>
      </c>
      <c r="J9" s="5">
        <f>SUMIFS(Лист1!C:C,Лист1!D:D,Лист2!B9,Лист1!E:E,"В работе")</f>
        <v>0</v>
      </c>
    </row>
    <row r="10" spans="1:10">
      <c r="A10" s="1"/>
      <c r="B10" s="2"/>
      <c r="C10" s="3">
        <f>COUNTIF(Лист1!D:D,Лист2!B10)</f>
        <v>0</v>
      </c>
      <c r="D10" s="7">
        <f>SUMIF(Лист1!D$2:D$13,Лист2!B10,Лист1!C$2:C$13)</f>
        <v>0</v>
      </c>
      <c r="E10" s="4">
        <f>COUNTIFS(Лист1!D$2:D$13,Лист2!B10,Лист1!E$2:E$13,"Выдан")</f>
        <v>0</v>
      </c>
      <c r="F10" s="8">
        <f>SUMIFS(Лист1!C:C,Лист1!D:D,Лист2!B10,Лист1!E:E,"Выдан")</f>
        <v>0</v>
      </c>
      <c r="G10" s="6">
        <f>COUNTIFS(Лист1!D$2:D$13,Лист2!B10,Лист1!E$2:E$13,"Отказ")</f>
        <v>0</v>
      </c>
      <c r="H10" s="6">
        <f>SUMIFS(Лист1!C:C,Лист1!D:D,Лист2!B10,Лист1!E:E,"Отказ")</f>
        <v>0</v>
      </c>
      <c r="I10" s="5">
        <f>COUNTIFS(Лист1!D$2:D$13,Лист2!B10,Лист1!E$2:E$13,"В работе")</f>
        <v>0</v>
      </c>
      <c r="J10" s="5">
        <f>SUMIFS(Лист1!C:C,Лист1!D:D,Лист2!B10,Лист1!E:E,"В работе")</f>
        <v>0</v>
      </c>
    </row>
    <row r="11" spans="1:10">
      <c r="A11" s="1"/>
      <c r="B11" s="2"/>
      <c r="C11" s="3">
        <f>COUNTIF(Лист1!D:D,Лист2!B11)</f>
        <v>0</v>
      </c>
      <c r="D11" s="7">
        <f>SUMIF(Лист1!D$2:D$13,Лист2!B11,Лист1!C$2:C$13)</f>
        <v>0</v>
      </c>
      <c r="E11" s="4">
        <f>COUNTIFS(Лист1!D$2:D$13,Лист2!B11,Лист1!E$2:E$13,"Выдан")</f>
        <v>0</v>
      </c>
      <c r="F11" s="8">
        <f>SUMIFS(Лист1!C:C,Лист1!D:D,Лист2!B11,Лист1!E:E,"Выдан")</f>
        <v>0</v>
      </c>
      <c r="G11" s="6">
        <f>COUNTIFS(Лист1!D$2:D$13,Лист2!B11,Лист1!E$2:E$13,"Отказ")</f>
        <v>0</v>
      </c>
      <c r="H11" s="6">
        <f>SUMIFS(Лист1!C:C,Лист1!D:D,Лист2!B11,Лист1!E:E,"Отказ")</f>
        <v>0</v>
      </c>
      <c r="I11" s="5">
        <f>COUNTIFS(Лист1!D$2:D$13,Лист2!B11,Лист1!E$2:E$13,"В работе")</f>
        <v>0</v>
      </c>
      <c r="J11" s="5">
        <f>SUMIFS(Лист1!C:C,Лист1!D:D,Лист2!B11,Лист1!E:E,"В работе")</f>
        <v>0</v>
      </c>
    </row>
    <row r="12" spans="1:10">
      <c r="A12" s="1"/>
      <c r="B12" s="1"/>
      <c r="C12" s="3">
        <f>COUNTIF(Лист1!D:D,Лист2!B12)</f>
        <v>0</v>
      </c>
      <c r="D12" s="7">
        <f>SUMIF(Лист1!D$2:D$13,Лист2!B12,Лист1!C$2:C$13)</f>
        <v>0</v>
      </c>
      <c r="E12" s="4">
        <f>COUNTIFS(Лист1!D$2:D$13,Лист2!B12,Лист1!E$2:E$13,"Выдан")</f>
        <v>0</v>
      </c>
      <c r="F12" s="8">
        <f>SUMIFS(Лист1!C:C,Лист1!D:D,Лист2!B12,Лист1!E:E,"Выдан")</f>
        <v>0</v>
      </c>
      <c r="G12" s="6">
        <f>COUNTIFS(Лист1!D$2:D$13,Лист2!B12,Лист1!E$2:E$13,"Отказ")</f>
        <v>0</v>
      </c>
      <c r="H12" s="6">
        <f>SUMIFS(Лист1!C:C,Лист1!D:D,Лист2!B12,Лист1!E:E,"Отказ")</f>
        <v>0</v>
      </c>
      <c r="I12" s="5">
        <f>COUNTIFS(Лист1!D$2:D$13,Лист2!B12,Лист1!E$2:E$13,"В работе")</f>
        <v>0</v>
      </c>
      <c r="J12" s="5">
        <f>SUMIFS(Лист1!C:C,Лист1!D:D,Лист2!B12,Лист1!E:E,"В работе")</f>
        <v>0</v>
      </c>
    </row>
    <row r="13" spans="1:10">
      <c r="A13" s="1"/>
      <c r="B13" s="1"/>
      <c r="C13" s="3">
        <f>COUNTIF(Лист1!D:D,Лист2!B13)</f>
        <v>0</v>
      </c>
      <c r="D13" s="7">
        <f>SUMIF(Лист1!D$2:D$13,Лист2!B13,Лист1!C$2:C$13)</f>
        <v>0</v>
      </c>
      <c r="E13" s="4">
        <f>COUNTIFS(Лист1!D$2:D$13,Лист2!B13,Лист1!E$2:E$13,"Выдан")</f>
        <v>0</v>
      </c>
      <c r="F13" s="8">
        <f>SUMIFS(Лист1!C:C,Лист1!D:D,Лист2!B13,Лист1!E:E,"Выдан")</f>
        <v>0</v>
      </c>
      <c r="G13" s="6">
        <f>COUNTIFS(Лист1!D$2:D$13,Лист2!B13,Лист1!E$2:E$13,"Отказ")</f>
        <v>0</v>
      </c>
      <c r="H13" s="6">
        <f>SUMIFS(Лист1!C:C,Лист1!D:D,Лист2!B13,Лист1!E:E,"Отказ")</f>
        <v>0</v>
      </c>
      <c r="I13" s="5">
        <f>COUNTIFS(Лист1!D$2:D$13,Лист2!B13,Лист1!E$2:E$13,"В работе")</f>
        <v>0</v>
      </c>
      <c r="J13" s="5">
        <f>SUMIFS(Лист1!C:C,Лист1!D:D,Лист2!B13,Лист1!E:E,"В работе")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Игорь</cp:lastModifiedBy>
  <dcterms:created xsi:type="dcterms:W3CDTF">2017-04-18T19:12:36Z</dcterms:created>
  <dcterms:modified xsi:type="dcterms:W3CDTF">2017-04-18T20:15:45Z</dcterms:modified>
</cp:coreProperties>
</file>