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4475" windowHeight="10935" activeTab="2"/>
  </bookViews>
  <sheets>
    <sheet name="Свод поставщиков" sheetId="1" r:id="rId1"/>
    <sheet name="Заказ с РЦ" sheetId="2" r:id="rId2"/>
    <sheet name="Факт поставщики" sheetId="3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2" l="1"/>
  <c r="D4" i="2"/>
  <c r="D5" i="2"/>
  <c r="D2" i="2"/>
  <c r="H6" i="3"/>
  <c r="B2" i="3" l="1"/>
  <c r="C2" i="3"/>
  <c r="D2" i="3"/>
  <c r="E2" i="3"/>
  <c r="F2" i="3"/>
  <c r="G2" i="3"/>
  <c r="H2" i="3"/>
  <c r="I2" i="3"/>
  <c r="J2" i="3"/>
  <c r="K2" i="3"/>
  <c r="L2" i="3"/>
  <c r="M2" i="3"/>
  <c r="N2" i="3"/>
  <c r="B3" i="3"/>
  <c r="C3" i="3"/>
  <c r="D3" i="3"/>
  <c r="E3" i="3"/>
  <c r="F3" i="3"/>
  <c r="G3" i="3"/>
  <c r="H3" i="3"/>
  <c r="I3" i="3"/>
  <c r="J3" i="3"/>
  <c r="K3" i="3"/>
  <c r="L3" i="3"/>
  <c r="M3" i="3"/>
  <c r="N3" i="3"/>
  <c r="B4" i="3"/>
  <c r="C4" i="3"/>
  <c r="D4" i="3"/>
  <c r="E4" i="3"/>
  <c r="F4" i="3"/>
  <c r="G4" i="3"/>
  <c r="H4" i="3"/>
  <c r="I4" i="3"/>
  <c r="J4" i="3"/>
  <c r="K4" i="3"/>
  <c r="L4" i="3"/>
  <c r="M4" i="3"/>
  <c r="N4" i="3"/>
  <c r="B5" i="3"/>
  <c r="C5" i="3"/>
  <c r="D5" i="3"/>
  <c r="E5" i="3"/>
  <c r="F5" i="3"/>
  <c r="G5" i="3"/>
  <c r="H5" i="3"/>
  <c r="I5" i="3"/>
  <c r="J5" i="3"/>
  <c r="K5" i="3"/>
  <c r="L5" i="3"/>
  <c r="M5" i="3"/>
  <c r="N5" i="3"/>
  <c r="B6" i="3"/>
  <c r="C6" i="3"/>
  <c r="D6" i="3"/>
  <c r="E6" i="3"/>
  <c r="F6" i="3"/>
  <c r="G6" i="3"/>
  <c r="I6" i="3"/>
  <c r="J6" i="3"/>
  <c r="K6" i="3"/>
  <c r="L6" i="3"/>
  <c r="M6" i="3"/>
  <c r="N6" i="3"/>
  <c r="B7" i="3"/>
  <c r="C7" i="3"/>
  <c r="D7" i="3"/>
  <c r="E7" i="3"/>
  <c r="F7" i="3"/>
  <c r="G7" i="3"/>
  <c r="H7" i="3"/>
  <c r="I7" i="3"/>
  <c r="J7" i="3"/>
  <c r="K7" i="3"/>
  <c r="L7" i="3"/>
  <c r="M7" i="3"/>
  <c r="N7" i="3"/>
  <c r="B8" i="3"/>
  <c r="C8" i="3"/>
  <c r="D8" i="3"/>
  <c r="E8" i="3"/>
  <c r="F8" i="3"/>
  <c r="G8" i="3"/>
  <c r="H8" i="3"/>
  <c r="I8" i="3"/>
  <c r="J8" i="3"/>
  <c r="K8" i="3"/>
  <c r="L8" i="3"/>
  <c r="M8" i="3"/>
  <c r="N8" i="3"/>
  <c r="B9" i="3"/>
  <c r="C9" i="3"/>
  <c r="D9" i="3"/>
  <c r="E9" i="3"/>
  <c r="F9" i="3"/>
  <c r="G9" i="3"/>
  <c r="H9" i="3"/>
  <c r="I9" i="3"/>
  <c r="J9" i="3"/>
  <c r="K9" i="3"/>
  <c r="L9" i="3"/>
  <c r="M9" i="3"/>
  <c r="N9" i="3"/>
  <c r="B10" i="3"/>
  <c r="C10" i="3"/>
  <c r="D10" i="3"/>
  <c r="E10" i="3"/>
  <c r="F10" i="3"/>
  <c r="G10" i="3"/>
  <c r="H10" i="3"/>
  <c r="I10" i="3"/>
  <c r="J10" i="3"/>
  <c r="K10" i="3"/>
  <c r="L10" i="3"/>
  <c r="M10" i="3"/>
  <c r="N10" i="3"/>
  <c r="B11" i="3"/>
  <c r="C11" i="3"/>
  <c r="D11" i="3"/>
  <c r="E11" i="3"/>
  <c r="F11" i="3"/>
  <c r="G11" i="3"/>
  <c r="H11" i="3"/>
  <c r="I11" i="3"/>
  <c r="J11" i="3"/>
  <c r="K11" i="3"/>
  <c r="L11" i="3"/>
  <c r="M11" i="3"/>
  <c r="N11" i="3"/>
  <c r="B12" i="3"/>
  <c r="C12" i="3"/>
  <c r="D12" i="3"/>
  <c r="E12" i="3"/>
  <c r="F12" i="3"/>
  <c r="G12" i="3"/>
  <c r="H12" i="3"/>
  <c r="I12" i="3"/>
  <c r="J12" i="3"/>
  <c r="K12" i="3"/>
  <c r="L12" i="3"/>
  <c r="M12" i="3"/>
  <c r="N12" i="3"/>
  <c r="B13" i="3"/>
  <c r="C13" i="3"/>
  <c r="D13" i="3"/>
  <c r="E13" i="3"/>
  <c r="F13" i="3"/>
  <c r="G13" i="3"/>
  <c r="H13" i="3"/>
  <c r="I13" i="3"/>
  <c r="J13" i="3"/>
  <c r="K13" i="3"/>
  <c r="L13" i="3"/>
  <c r="M13" i="3"/>
  <c r="N13" i="3"/>
  <c r="B14" i="3"/>
  <c r="C14" i="3"/>
  <c r="D14" i="3"/>
  <c r="E14" i="3"/>
  <c r="F14" i="3"/>
  <c r="G14" i="3"/>
  <c r="H14" i="3"/>
  <c r="I14" i="3"/>
  <c r="J14" i="3"/>
  <c r="K14" i="3"/>
  <c r="L14" i="3"/>
  <c r="M14" i="3"/>
  <c r="N14" i="3"/>
  <c r="A3" i="3"/>
  <c r="A4" i="3"/>
  <c r="A5" i="3"/>
  <c r="A6" i="3"/>
  <c r="A7" i="3"/>
  <c r="A8" i="3"/>
  <c r="A9" i="3"/>
  <c r="A10" i="3"/>
  <c r="A11" i="3"/>
  <c r="A12" i="3"/>
  <c r="A13" i="3"/>
  <c r="A14" i="3"/>
  <c r="A2" i="3"/>
  <c r="P2" i="1" a="1"/>
  <c r="P2" i="1" s="1"/>
  <c r="P5" i="1"/>
  <c r="P9" i="1"/>
  <c r="P13" i="1"/>
  <c r="P17" i="1"/>
  <c r="P16" i="1" l="1"/>
  <c r="P12" i="1"/>
  <c r="P8" i="1"/>
  <c r="P4" i="1"/>
  <c r="P15" i="1"/>
  <c r="P11" i="1"/>
  <c r="P7" i="1"/>
  <c r="P3" i="1"/>
  <c r="P14" i="1"/>
  <c r="P10" i="1"/>
  <c r="P6" i="1"/>
  <c r="A15" i="3"/>
  <c r="B15" i="3"/>
  <c r="C15" i="3"/>
  <c r="D15" i="3"/>
  <c r="E15" i="3"/>
  <c r="F15" i="3"/>
  <c r="G15" i="3"/>
  <c r="H15" i="3"/>
  <c r="I15" i="3"/>
  <c r="J15" i="3"/>
  <c r="K15" i="3"/>
  <c r="L15" i="3"/>
  <c r="M15" i="3"/>
  <c r="N15" i="3"/>
  <c r="A16" i="3"/>
  <c r="B16" i="3"/>
  <c r="C16" i="3"/>
  <c r="D16" i="3"/>
  <c r="E16" i="3"/>
  <c r="F16" i="3"/>
  <c r="G16" i="3"/>
  <c r="H16" i="3"/>
  <c r="I16" i="3"/>
  <c r="J16" i="3"/>
  <c r="K16" i="3"/>
  <c r="L16" i="3"/>
  <c r="M16" i="3"/>
  <c r="N16" i="3"/>
  <c r="A17" i="3"/>
  <c r="B17" i="3"/>
  <c r="C17" i="3"/>
  <c r="D17" i="3"/>
  <c r="E17" i="3"/>
  <c r="F17" i="3"/>
  <c r="G17" i="3"/>
  <c r="H17" i="3"/>
  <c r="I17" i="3"/>
  <c r="J17" i="3"/>
  <c r="K17" i="3"/>
  <c r="L17" i="3"/>
  <c r="M17" i="3"/>
  <c r="N17" i="3"/>
  <c r="A18" i="3"/>
  <c r="B18" i="3"/>
  <c r="C18" i="3"/>
  <c r="D18" i="3"/>
  <c r="E18" i="3"/>
  <c r="F18" i="3"/>
  <c r="G18" i="3"/>
  <c r="H18" i="3"/>
  <c r="I18" i="3"/>
  <c r="J18" i="3"/>
  <c r="K18" i="3"/>
  <c r="L18" i="3"/>
  <c r="M18" i="3"/>
  <c r="N18" i="3"/>
</calcChain>
</file>

<file path=xl/sharedStrings.xml><?xml version="1.0" encoding="utf-8"?>
<sst xmlns="http://schemas.openxmlformats.org/spreadsheetml/2006/main" count="112" uniqueCount="44">
  <si>
    <t>Идентификатор</t>
  </si>
  <si>
    <t>Склад получатель</t>
  </si>
  <si>
    <t>Min LT</t>
  </si>
  <si>
    <t>Отделы</t>
  </si>
  <si>
    <t>Заказ</t>
  </si>
  <si>
    <t>Чет/Нечет (заказ)</t>
  </si>
  <si>
    <t>Поставка</t>
  </si>
  <si>
    <t>Чет/Нечет (поставка)</t>
  </si>
  <si>
    <t>Выходной день</t>
  </si>
  <si>
    <t>Чет/Нечет (выходной)</t>
  </si>
  <si>
    <t>Время поставки</t>
  </si>
  <si>
    <t>Время подачи заявки до</t>
  </si>
  <si>
    <t>П013843</t>
  </si>
  <si>
    <t>СЗ_78ГМ04_ОСН</t>
  </si>
  <si>
    <t xml:space="preserve"> АО "Цветы"</t>
  </si>
  <si>
    <t>2.7.</t>
  </si>
  <si>
    <t>Пн</t>
  </si>
  <si>
    <t>Ср</t>
  </si>
  <si>
    <t>Пт</t>
  </si>
  <si>
    <t>П029823</t>
  </si>
  <si>
    <t>ООО "Невод СПБ"</t>
  </si>
  <si>
    <t>1.1.</t>
  </si>
  <si>
    <t>Вт</t>
  </si>
  <si>
    <t>Чт</t>
  </si>
  <si>
    <t>П004761</t>
  </si>
  <si>
    <t>ООО "ИТАЛТЕКС"</t>
  </si>
  <si>
    <t>2.8.</t>
  </si>
  <si>
    <t>П002813</t>
  </si>
  <si>
    <t>ООО"ОЛЛА"</t>
  </si>
  <si>
    <t>П004387</t>
  </si>
  <si>
    <t>Акционерное общество "Парфюм"</t>
  </si>
  <si>
    <t>2.9.</t>
  </si>
  <si>
    <t>П002817</t>
  </si>
  <si>
    <t>Общество с ограниченной ответственность "НейлЭлит"</t>
  </si>
  <si>
    <t>2.6.</t>
  </si>
  <si>
    <t>П009108</t>
  </si>
  <si>
    <t>ЗАО"ЭН В ЭФ"</t>
  </si>
  <si>
    <t>П011059</t>
  </si>
  <si>
    <t>ООО"от Палыча"</t>
  </si>
  <si>
    <t>1.3.</t>
  </si>
  <si>
    <t xml:space="preserve">ПОСТАВЩИК - </t>
  </si>
  <si>
    <t>ПОСТАВЩИК</t>
  </si>
  <si>
    <t>Счет поставщика</t>
  </si>
  <si>
    <t>dasd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</si>
</sst>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400]h:mm:ss\ AM/PM"/>
    <numFmt numFmtId="165" formatCode="General;\-General;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165" fontId="0" fillId="0" borderId="0" xfId="0" applyNumberForma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workbookViewId="0">
      <selection activeCell="P2" sqref="P2"/>
    </sheetView>
  </sheetViews>
  <sheetFormatPr defaultRowHeight="15" x14ac:dyDescent="0.25"/>
  <cols>
    <col min="1" max="1" width="15.42578125" customWidth="1"/>
    <col min="2" max="2" width="12.7109375" customWidth="1"/>
    <col min="3" max="3" width="15.7109375" bestFit="1" customWidth="1"/>
    <col min="4" max="4" width="52.85546875" bestFit="1" customWidth="1"/>
  </cols>
  <sheetData>
    <row r="1" spans="1:16" ht="60" x14ac:dyDescent="0.25">
      <c r="A1" s="4" t="s">
        <v>0</v>
      </c>
      <c r="B1" s="6" t="s">
        <v>42</v>
      </c>
      <c r="C1" s="4" t="s">
        <v>1</v>
      </c>
      <c r="D1" s="4" t="s">
        <v>40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  <c r="L1" s="4" t="s">
        <v>9</v>
      </c>
      <c r="M1" s="5" t="s">
        <v>10</v>
      </c>
      <c r="N1" s="5" t="s">
        <v>11</v>
      </c>
    </row>
    <row r="2" spans="1:16" x14ac:dyDescent="0.25">
      <c r="A2" s="2">
        <v>1</v>
      </c>
      <c r="B2" s="1" t="s">
        <v>12</v>
      </c>
      <c r="C2" s="1" t="s">
        <v>13</v>
      </c>
      <c r="D2" s="1" t="s">
        <v>14</v>
      </c>
      <c r="E2" s="2">
        <v>2</v>
      </c>
      <c r="F2" s="2" t="s">
        <v>15</v>
      </c>
      <c r="G2" s="2" t="s">
        <v>16</v>
      </c>
      <c r="H2" s="1"/>
      <c r="I2" s="1"/>
      <c r="J2" s="1"/>
      <c r="K2" s="1"/>
      <c r="L2" s="1"/>
      <c r="M2" s="3">
        <v>0.53472222222222221</v>
      </c>
      <c r="N2" s="3">
        <v>0.75</v>
      </c>
      <c r="P2">
        <f t="array" ref="P2:P17">COUNTIFS('Заказ с РЦ'!$A$2:$A$4,B2:B16,'Заказ с РЦ'!$B$2:$B$4,$D$2:$D$16)</f>
        <v>0</v>
      </c>
    </row>
    <row r="3" spans="1:16" x14ac:dyDescent="0.25">
      <c r="A3" s="2">
        <v>1</v>
      </c>
      <c r="B3" s="1" t="s">
        <v>12</v>
      </c>
      <c r="C3" s="1" t="s">
        <v>13</v>
      </c>
      <c r="D3" s="1" t="s">
        <v>14</v>
      </c>
      <c r="E3" s="2">
        <v>2</v>
      </c>
      <c r="F3" s="2" t="s">
        <v>15</v>
      </c>
      <c r="G3" s="2" t="s">
        <v>17</v>
      </c>
      <c r="H3" s="1"/>
      <c r="I3" s="1"/>
      <c r="J3" s="1"/>
      <c r="K3" s="1"/>
      <c r="L3" s="1"/>
      <c r="M3" s="3">
        <v>0.53472222222222221</v>
      </c>
      <c r="N3" s="3">
        <v>0.75</v>
      </c>
      <c r="P3">
        <v>0</v>
      </c>
    </row>
    <row r="4" spans="1:16" x14ac:dyDescent="0.25">
      <c r="A4" s="2">
        <v>1</v>
      </c>
      <c r="B4" s="1" t="s">
        <v>12</v>
      </c>
      <c r="C4" s="1" t="s">
        <v>13</v>
      </c>
      <c r="D4" s="1" t="s">
        <v>14</v>
      </c>
      <c r="E4" s="2">
        <v>2</v>
      </c>
      <c r="F4" s="2" t="s">
        <v>15</v>
      </c>
      <c r="G4" s="2" t="s">
        <v>18</v>
      </c>
      <c r="H4" s="1"/>
      <c r="I4" s="1"/>
      <c r="J4" s="1"/>
      <c r="K4" s="1"/>
      <c r="L4" s="1"/>
      <c r="M4" s="3">
        <v>0.53472222222222221</v>
      </c>
      <c r="N4" s="3">
        <v>0.75</v>
      </c>
      <c r="P4">
        <v>0</v>
      </c>
    </row>
    <row r="5" spans="1:16" x14ac:dyDescent="0.25">
      <c r="A5" s="2">
        <v>2</v>
      </c>
      <c r="B5" s="1" t="s">
        <v>19</v>
      </c>
      <c r="C5" s="1" t="s">
        <v>13</v>
      </c>
      <c r="D5" s="1" t="s">
        <v>20</v>
      </c>
      <c r="E5" s="2">
        <v>1</v>
      </c>
      <c r="F5" s="2" t="s">
        <v>21</v>
      </c>
      <c r="G5" s="2" t="s">
        <v>16</v>
      </c>
      <c r="H5" s="1"/>
      <c r="I5" s="1"/>
      <c r="J5" s="1"/>
      <c r="K5" s="1"/>
      <c r="L5" s="1"/>
      <c r="M5" s="3">
        <v>0.54166666666666663</v>
      </c>
      <c r="N5" s="3">
        <v>0.54166666666666663</v>
      </c>
      <c r="P5">
        <v>1</v>
      </c>
    </row>
    <row r="6" spans="1:16" x14ac:dyDescent="0.25">
      <c r="A6" s="2">
        <v>2</v>
      </c>
      <c r="B6" s="1" t="s">
        <v>19</v>
      </c>
      <c r="C6" s="1" t="s">
        <v>13</v>
      </c>
      <c r="D6" s="1" t="s">
        <v>20</v>
      </c>
      <c r="E6" s="2">
        <v>1</v>
      </c>
      <c r="F6" s="2" t="s">
        <v>21</v>
      </c>
      <c r="G6" s="2" t="s">
        <v>22</v>
      </c>
      <c r="H6" s="1"/>
      <c r="I6" s="1"/>
      <c r="J6" s="1"/>
      <c r="K6" s="1"/>
      <c r="L6" s="1"/>
      <c r="M6" s="3">
        <v>0.54166666666666663</v>
      </c>
      <c r="N6" s="3">
        <v>0.54166666666666663</v>
      </c>
      <c r="P6">
        <v>1</v>
      </c>
    </row>
    <row r="7" spans="1:16" x14ac:dyDescent="0.25">
      <c r="A7" s="2">
        <v>2</v>
      </c>
      <c r="B7" s="1" t="s">
        <v>19</v>
      </c>
      <c r="C7" s="1" t="s">
        <v>13</v>
      </c>
      <c r="D7" s="1" t="s">
        <v>20</v>
      </c>
      <c r="E7" s="2">
        <v>1</v>
      </c>
      <c r="F7" s="2" t="s">
        <v>21</v>
      </c>
      <c r="G7" s="2" t="s">
        <v>17</v>
      </c>
      <c r="H7" s="1"/>
      <c r="I7" s="1"/>
      <c r="J7" s="1"/>
      <c r="K7" s="1"/>
      <c r="L7" s="1"/>
      <c r="M7" s="3">
        <v>0.54166666666666663</v>
      </c>
      <c r="N7" s="3">
        <v>0.54166666666666663</v>
      </c>
      <c r="P7">
        <v>1</v>
      </c>
    </row>
    <row r="8" spans="1:16" x14ac:dyDescent="0.25">
      <c r="A8" s="2">
        <v>2</v>
      </c>
      <c r="B8" s="1" t="s">
        <v>19</v>
      </c>
      <c r="C8" s="1" t="s">
        <v>13</v>
      </c>
      <c r="D8" s="1" t="s">
        <v>20</v>
      </c>
      <c r="E8" s="2">
        <v>1</v>
      </c>
      <c r="F8" s="2" t="s">
        <v>21</v>
      </c>
      <c r="G8" s="2" t="s">
        <v>23</v>
      </c>
      <c r="H8" s="1"/>
      <c r="I8" s="1"/>
      <c r="J8" s="1"/>
      <c r="K8" s="1"/>
      <c r="L8" s="1"/>
      <c r="M8" s="3">
        <v>0.54166666666666663</v>
      </c>
      <c r="N8" s="3">
        <v>0.54166666666666663</v>
      </c>
      <c r="P8">
        <v>1</v>
      </c>
    </row>
    <row r="9" spans="1:16" x14ac:dyDescent="0.25">
      <c r="A9" s="2">
        <v>2</v>
      </c>
      <c r="B9" s="1" t="s">
        <v>19</v>
      </c>
      <c r="C9" s="1" t="s">
        <v>13</v>
      </c>
      <c r="D9" s="1" t="s">
        <v>20</v>
      </c>
      <c r="E9" s="2">
        <v>1</v>
      </c>
      <c r="F9" s="2" t="s">
        <v>21</v>
      </c>
      <c r="G9" s="2" t="s">
        <v>18</v>
      </c>
      <c r="H9" s="1"/>
      <c r="I9" s="1"/>
      <c r="J9" s="1"/>
      <c r="K9" s="1"/>
      <c r="L9" s="1"/>
      <c r="M9" s="3">
        <v>0.54166666666666663</v>
      </c>
      <c r="N9" s="3">
        <v>0.54166666666666663</v>
      </c>
      <c r="P9">
        <v>1</v>
      </c>
    </row>
    <row r="10" spans="1:16" x14ac:dyDescent="0.25">
      <c r="A10" s="2">
        <v>3</v>
      </c>
      <c r="B10" s="1" t="s">
        <v>24</v>
      </c>
      <c r="C10" s="1" t="s">
        <v>13</v>
      </c>
      <c r="D10" s="1" t="s">
        <v>25</v>
      </c>
      <c r="E10" s="2">
        <v>10</v>
      </c>
      <c r="F10" s="2" t="s">
        <v>26</v>
      </c>
      <c r="G10" s="2" t="s">
        <v>16</v>
      </c>
      <c r="H10" s="1"/>
      <c r="I10" s="1"/>
      <c r="J10" s="1"/>
      <c r="K10" s="1"/>
      <c r="L10" s="1"/>
      <c r="M10" s="3">
        <v>0.6875</v>
      </c>
      <c r="N10" s="3">
        <v>0.75</v>
      </c>
      <c r="P10">
        <v>1</v>
      </c>
    </row>
    <row r="11" spans="1:16" x14ac:dyDescent="0.25">
      <c r="A11" s="2">
        <v>4</v>
      </c>
      <c r="B11" s="1" t="s">
        <v>27</v>
      </c>
      <c r="C11" s="1" t="s">
        <v>13</v>
      </c>
      <c r="D11" s="1" t="s">
        <v>28</v>
      </c>
      <c r="E11" s="2">
        <v>7</v>
      </c>
      <c r="F11" s="2" t="s">
        <v>26</v>
      </c>
      <c r="G11" s="2" t="s">
        <v>17</v>
      </c>
      <c r="H11" s="1"/>
      <c r="I11" s="1"/>
      <c r="J11" s="1"/>
      <c r="K11" s="1"/>
      <c r="L11" s="1"/>
      <c r="M11" s="3">
        <v>0.41666666666666669</v>
      </c>
      <c r="N11" s="3">
        <v>0.75</v>
      </c>
      <c r="P11">
        <v>1</v>
      </c>
    </row>
    <row r="12" spans="1:16" x14ac:dyDescent="0.25">
      <c r="A12" s="2">
        <v>5</v>
      </c>
      <c r="B12" s="1" t="s">
        <v>29</v>
      </c>
      <c r="C12" s="1" t="s">
        <v>13</v>
      </c>
      <c r="D12" s="1" t="s">
        <v>30</v>
      </c>
      <c r="E12" s="2">
        <v>3</v>
      </c>
      <c r="F12" s="2" t="s">
        <v>31</v>
      </c>
      <c r="G12" s="2" t="s">
        <v>22</v>
      </c>
      <c r="H12" s="1"/>
      <c r="I12" s="1"/>
      <c r="J12" s="1"/>
      <c r="K12" s="1"/>
      <c r="L12" s="1"/>
      <c r="M12" s="3">
        <v>0.5</v>
      </c>
      <c r="N12" s="3">
        <v>0.75</v>
      </c>
      <c r="P12">
        <v>0</v>
      </c>
    </row>
    <row r="13" spans="1:16" x14ac:dyDescent="0.25">
      <c r="A13" s="2">
        <v>5</v>
      </c>
      <c r="B13" s="1" t="s">
        <v>29</v>
      </c>
      <c r="C13" s="1" t="s">
        <v>13</v>
      </c>
      <c r="D13" s="1" t="s">
        <v>30</v>
      </c>
      <c r="E13" s="2">
        <v>3</v>
      </c>
      <c r="F13" s="2" t="s">
        <v>31</v>
      </c>
      <c r="G13" s="2" t="s">
        <v>18</v>
      </c>
      <c r="H13" s="1"/>
      <c r="I13" s="1"/>
      <c r="J13" s="1"/>
      <c r="K13" s="1"/>
      <c r="L13" s="1"/>
      <c r="M13" s="3">
        <v>0.5</v>
      </c>
      <c r="N13" s="3">
        <v>0.75</v>
      </c>
      <c r="P13">
        <v>0</v>
      </c>
    </row>
    <row r="14" spans="1:16" x14ac:dyDescent="0.25">
      <c r="A14" s="2">
        <v>6</v>
      </c>
      <c r="B14" s="1" t="s">
        <v>32</v>
      </c>
      <c r="C14" s="1" t="s">
        <v>13</v>
      </c>
      <c r="D14" s="1" t="s">
        <v>33</v>
      </c>
      <c r="E14" s="2">
        <v>3</v>
      </c>
      <c r="F14" s="2" t="s">
        <v>34</v>
      </c>
      <c r="G14" s="2" t="s">
        <v>23</v>
      </c>
      <c r="H14" s="1"/>
      <c r="I14" s="1"/>
      <c r="J14" s="1"/>
      <c r="K14" s="1"/>
      <c r="L14" s="1"/>
      <c r="M14" s="3">
        <v>0.625</v>
      </c>
      <c r="N14" s="3">
        <v>0.75</v>
      </c>
      <c r="P14">
        <v>0</v>
      </c>
    </row>
    <row r="15" spans="1:16" x14ac:dyDescent="0.25">
      <c r="A15" s="2">
        <v>7</v>
      </c>
      <c r="B15" s="1" t="s">
        <v>35</v>
      </c>
      <c r="C15" s="1" t="s">
        <v>13</v>
      </c>
      <c r="D15" s="1" t="s">
        <v>36</v>
      </c>
      <c r="E15" s="2">
        <v>1</v>
      </c>
      <c r="F15" s="2" t="s">
        <v>34</v>
      </c>
      <c r="G15" s="2" t="s">
        <v>22</v>
      </c>
      <c r="H15" s="1"/>
      <c r="I15" s="1"/>
      <c r="J15" s="1"/>
      <c r="K15" s="1"/>
      <c r="L15" s="1"/>
      <c r="M15" s="3">
        <v>0.72916666666666663</v>
      </c>
      <c r="N15" s="3">
        <v>0.75</v>
      </c>
      <c r="P15">
        <v>0</v>
      </c>
    </row>
    <row r="16" spans="1:16" x14ac:dyDescent="0.25">
      <c r="A16" s="2">
        <v>8</v>
      </c>
      <c r="B16" s="1" t="s">
        <v>37</v>
      </c>
      <c r="C16" s="1" t="s">
        <v>13</v>
      </c>
      <c r="D16" s="1" t="s">
        <v>38</v>
      </c>
      <c r="E16" s="2">
        <v>1</v>
      </c>
      <c r="F16" s="2" t="s">
        <v>39</v>
      </c>
      <c r="G16" s="2" t="s">
        <v>16</v>
      </c>
      <c r="H16" s="1"/>
      <c r="I16" s="1"/>
      <c r="J16" s="1"/>
      <c r="K16" s="1"/>
      <c r="L16" s="1"/>
      <c r="M16" s="3">
        <v>0.375</v>
      </c>
      <c r="N16" s="3">
        <v>0.75</v>
      </c>
      <c r="P16">
        <v>0</v>
      </c>
    </row>
    <row r="17" spans="16:16" x14ac:dyDescent="0.25">
      <c r="P17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workbookViewId="0">
      <selection activeCell="D2" sqref="D2"/>
    </sheetView>
  </sheetViews>
  <sheetFormatPr defaultRowHeight="15" x14ac:dyDescent="0.25"/>
  <cols>
    <col min="1" max="1" width="13.42578125" customWidth="1"/>
    <col min="2" max="2" width="17.42578125" bestFit="1" customWidth="1"/>
  </cols>
  <sheetData>
    <row r="1" spans="1:16" ht="30" x14ac:dyDescent="0.25">
      <c r="A1" s="6" t="s">
        <v>42</v>
      </c>
      <c r="B1" s="4" t="s">
        <v>41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x14ac:dyDescent="0.25">
      <c r="A2" s="1" t="s">
        <v>19</v>
      </c>
      <c r="B2" s="1" t="s">
        <v>20</v>
      </c>
      <c r="C2" s="1"/>
      <c r="D2" s="1" t="b">
        <f>ISERR(SEARCH("ООО",B2))</f>
        <v>0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25">
      <c r="A3" s="1" t="s">
        <v>24</v>
      </c>
      <c r="B3" s="1" t="s">
        <v>25</v>
      </c>
      <c r="C3" s="1"/>
      <c r="D3" s="1" t="b">
        <f t="shared" ref="D3:D5" si="0">ISERR(SEARCH("ООО",B3))</f>
        <v>0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1" t="s">
        <v>27</v>
      </c>
      <c r="B4" s="1" t="s">
        <v>28</v>
      </c>
      <c r="C4" s="1"/>
      <c r="D4" s="1" t="b">
        <f t="shared" si="0"/>
        <v>0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25">
      <c r="A5" s="1"/>
      <c r="B5" s="1" t="s">
        <v>43</v>
      </c>
      <c r="C5" s="1"/>
      <c r="D5" s="1" t="b">
        <f t="shared" si="0"/>
        <v>1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tabSelected="1" workbookViewId="0">
      <selection activeCell="A2" sqref="A2"/>
    </sheetView>
  </sheetViews>
  <sheetFormatPr defaultRowHeight="15" x14ac:dyDescent="0.25"/>
  <cols>
    <col min="2" max="2" width="8.5703125" bestFit="1" customWidth="1"/>
    <col min="3" max="3" width="15.7109375" bestFit="1" customWidth="1"/>
    <col min="4" max="4" width="52.85546875" bestFit="1" customWidth="1"/>
  </cols>
  <sheetData>
    <row r="1" spans="1:14" ht="60" x14ac:dyDescent="0.25">
      <c r="A1" s="4" t="s">
        <v>0</v>
      </c>
      <c r="B1" s="7" t="s">
        <v>42</v>
      </c>
      <c r="C1" s="4" t="s">
        <v>1</v>
      </c>
      <c r="D1" s="4" t="s">
        <v>40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  <c r="L1" s="4" t="s">
        <v>9</v>
      </c>
      <c r="M1" s="5" t="s">
        <v>10</v>
      </c>
      <c r="N1" s="5" t="s">
        <v>11</v>
      </c>
    </row>
    <row r="2" spans="1:14" x14ac:dyDescent="0.25">
      <c r="A2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поставщиков'!$D$2:$D$1000)),ROW(A1))),"")</f>
        <v>1</v>
      </c>
      <c r="B2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поставщиков'!$D$2:$D$1000)),ROW(B1))),"")</f>
        <v>П013843</v>
      </c>
      <c r="C2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поставщиков'!$D$2:$D$1000)),ROW(C1))),"")</f>
        <v>СЗ_78ГМ04_ОСН</v>
      </c>
      <c r="D2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поставщиков'!$D$2:$D$1000)),ROW(D1))),"")</f>
        <v xml:space="preserve"> АО "Цветы"</v>
      </c>
      <c r="E2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поставщиков'!$D$2:$D$1000)),ROW(E1))),"")</f>
        <v>2</v>
      </c>
      <c r="F2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поставщиков'!$D$2:$D$1000)),ROW(F1))),"")</f>
        <v>2.7.</v>
      </c>
      <c r="G2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поставщиков'!$D$2:$D$1000)),ROW(G1))),"")</f>
        <v>Пн</v>
      </c>
      <c r="H2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поставщиков'!$D$2:$D$1000)),ROW(H1))),"")</f>
        <v>0</v>
      </c>
      <c r="I2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поставщиков'!$D$2:$D$1000)),ROW(I1))),"")</f>
        <v>0</v>
      </c>
      <c r="J2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поставщиков'!$D$2:$D$1000)),ROW(J1))),"")</f>
        <v>0</v>
      </c>
      <c r="K2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поставщиков'!$D$2:$D$1000)),ROW(K1))),"")</f>
        <v>0</v>
      </c>
      <c r="L2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поставщиков'!$D$2:$D$1000)),ROW(L1))),"")</f>
        <v>0</v>
      </c>
      <c r="M2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поставщиков'!$D$2:$D$1000)),ROW(M1))),"")</f>
        <v>0.53472222222222221</v>
      </c>
      <c r="N2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поставщиков'!$D$2:$D$1000)),ROW(N1))),"")</f>
        <v>0.75</v>
      </c>
    </row>
    <row r="3" spans="1:14" x14ac:dyDescent="0.25">
      <c r="A3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поставщиков'!$D$2:$D$1000)),ROW(A2))),"")</f>
        <v>1</v>
      </c>
      <c r="B3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поставщиков'!$D$2:$D$1000)),ROW(B2))),"")</f>
        <v>П013843</v>
      </c>
      <c r="C3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поставщиков'!$D$2:$D$1000)),ROW(C2))),"")</f>
        <v>СЗ_78ГМ04_ОСН</v>
      </c>
      <c r="D3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поставщиков'!$D$2:$D$1000)),ROW(D2))),"")</f>
        <v xml:space="preserve"> АО "Цветы"</v>
      </c>
      <c r="E3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поставщиков'!$D$2:$D$1000)),ROW(E2))),"")</f>
        <v>2</v>
      </c>
      <c r="F3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поставщиков'!$D$2:$D$1000)),ROW(F2))),"")</f>
        <v>2.7.</v>
      </c>
      <c r="G3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поставщиков'!$D$2:$D$1000)),ROW(G2))),"")</f>
        <v>Ср</v>
      </c>
      <c r="H3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поставщиков'!$D$2:$D$1000)),ROW(H2))),"")</f>
        <v>0</v>
      </c>
      <c r="I3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поставщиков'!$D$2:$D$1000)),ROW(I2))),"")</f>
        <v>0</v>
      </c>
      <c r="J3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поставщиков'!$D$2:$D$1000)),ROW(J2))),"")</f>
        <v>0</v>
      </c>
      <c r="K3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поставщиков'!$D$2:$D$1000)),ROW(K2))),"")</f>
        <v>0</v>
      </c>
      <c r="L3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поставщиков'!$D$2:$D$1000)),ROW(L2))),"")</f>
        <v>0</v>
      </c>
      <c r="M3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поставщиков'!$D$2:$D$1000)),ROW(M2))),"")</f>
        <v>0.53472222222222221</v>
      </c>
      <c r="N3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поставщиков'!$D$2:$D$1000)),ROW(N2))),"")</f>
        <v>0.75</v>
      </c>
    </row>
    <row r="4" spans="1:14" x14ac:dyDescent="0.25">
      <c r="A4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поставщиков'!$D$2:$D$1000)),ROW(A3))),"")</f>
        <v>1</v>
      </c>
      <c r="B4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поставщиков'!$D$2:$D$1000)),ROW(B3))),"")</f>
        <v>П013843</v>
      </c>
      <c r="C4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поставщиков'!$D$2:$D$1000)),ROW(C3))),"")</f>
        <v>СЗ_78ГМ04_ОСН</v>
      </c>
      <c r="D4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поставщиков'!$D$2:$D$1000)),ROW(D3))),"")</f>
        <v xml:space="preserve"> АО "Цветы"</v>
      </c>
      <c r="E4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поставщиков'!$D$2:$D$1000)),ROW(E3))),"")</f>
        <v>2</v>
      </c>
      <c r="F4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поставщиков'!$D$2:$D$1000)),ROW(F3))),"")</f>
        <v>2.7.</v>
      </c>
      <c r="G4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поставщиков'!$D$2:$D$1000)),ROW(G3))),"")</f>
        <v>Пт</v>
      </c>
      <c r="H4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поставщиков'!$D$2:$D$1000)),ROW(H3))),"")</f>
        <v>0</v>
      </c>
      <c r="I4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поставщиков'!$D$2:$D$1000)),ROW(I3))),"")</f>
        <v>0</v>
      </c>
      <c r="J4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поставщиков'!$D$2:$D$1000)),ROW(J3))),"")</f>
        <v>0</v>
      </c>
      <c r="K4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поставщиков'!$D$2:$D$1000)),ROW(K3))),"")</f>
        <v>0</v>
      </c>
      <c r="L4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поставщиков'!$D$2:$D$1000)),ROW(L3))),"")</f>
        <v>0</v>
      </c>
      <c r="M4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поставщиков'!$D$2:$D$1000)),ROW(M3))),"")</f>
        <v>0.53472222222222221</v>
      </c>
      <c r="N4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поставщиков'!$D$2:$D$1000)),ROW(N3))),"")</f>
        <v>0.75</v>
      </c>
    </row>
    <row r="5" spans="1:14" x14ac:dyDescent="0.25">
      <c r="A5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поставщиков'!$D$2:$D$1000)),ROW(A4))),"")</f>
        <v>5</v>
      </c>
      <c r="B5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поставщиков'!$D$2:$D$1000)),ROW(B4))),"")</f>
        <v>П004387</v>
      </c>
      <c r="C5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поставщиков'!$D$2:$D$1000)),ROW(C4))),"")</f>
        <v>СЗ_78ГМ04_ОСН</v>
      </c>
      <c r="D5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поставщиков'!$D$2:$D$1000)),ROW(D4))),"")</f>
        <v>Акционерное общество "Парфюм"</v>
      </c>
      <c r="E5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поставщиков'!$D$2:$D$1000)),ROW(E4))),"")</f>
        <v>3</v>
      </c>
      <c r="F5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поставщиков'!$D$2:$D$1000)),ROW(F4))),"")</f>
        <v>2.9.</v>
      </c>
      <c r="G5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поставщиков'!$D$2:$D$1000)),ROW(G4))),"")</f>
        <v>Вт</v>
      </c>
      <c r="H5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поставщиков'!$D$2:$D$1000)),ROW(H4))),"")</f>
        <v>0</v>
      </c>
      <c r="I5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поставщиков'!$D$2:$D$1000)),ROW(I4))),"")</f>
        <v>0</v>
      </c>
      <c r="J5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поставщиков'!$D$2:$D$1000)),ROW(J4))),"")</f>
        <v>0</v>
      </c>
      <c r="K5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поставщиков'!$D$2:$D$1000)),ROW(K4))),"")</f>
        <v>0</v>
      </c>
      <c r="L5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поставщиков'!$D$2:$D$1000)),ROW(L4))),"")</f>
        <v>0</v>
      </c>
      <c r="M5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поставщиков'!$D$2:$D$1000)),ROW(M4))),"")</f>
        <v>0.5</v>
      </c>
      <c r="N5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поставщиков'!$D$2:$D$1000)),ROW(N4))),"")</f>
        <v>0.75</v>
      </c>
    </row>
    <row r="6" spans="1:14" x14ac:dyDescent="0.25">
      <c r="A6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поставщиков'!$D$2:$D$1000)),ROW(A5))),"")</f>
        <v>5</v>
      </c>
      <c r="B6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поставщиков'!$D$2:$D$1000)),ROW(B5))),"")</f>
        <v>П004387</v>
      </c>
      <c r="C6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поставщиков'!$D$2:$D$1000)),ROW(C5))),"")</f>
        <v>СЗ_78ГМ04_ОСН</v>
      </c>
      <c r="D6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поставщиков'!$D$2:$D$1000)),ROW(D5))),"")</f>
        <v>Акционерное общество "Парфюм"</v>
      </c>
      <c r="E6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поставщиков'!$D$2:$D$1000)),ROW(E5))),"")</f>
        <v>3</v>
      </c>
      <c r="F6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поставщиков'!$D$2:$D$1000)),ROW(F5))),"")</f>
        <v>2.9.</v>
      </c>
      <c r="G6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поставщиков'!$D$2:$D$1000)),ROW(G5))),"")</f>
        <v>Пт</v>
      </c>
      <c r="H6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поставщиков'!$D$2:$D$1000)),ROW(H5))),"")</f>
        <v>0</v>
      </c>
      <c r="I6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поставщиков'!$D$2:$D$1000)),ROW(I5))),"")</f>
        <v>0</v>
      </c>
      <c r="J6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поставщиков'!$D$2:$D$1000)),ROW(J5))),"")</f>
        <v>0</v>
      </c>
      <c r="K6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поставщиков'!$D$2:$D$1000)),ROW(K5))),"")</f>
        <v>0</v>
      </c>
      <c r="L6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поставщиков'!$D$2:$D$1000)),ROW(L5))),"")</f>
        <v>0</v>
      </c>
      <c r="M6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поставщиков'!$D$2:$D$1000)),ROW(M5))),"")</f>
        <v>0.5</v>
      </c>
      <c r="N6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поставщиков'!$D$2:$D$1000)),ROW(N5))),"")</f>
        <v>0.75</v>
      </c>
    </row>
    <row r="7" spans="1:14" x14ac:dyDescent="0.25">
      <c r="A7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поставщиков'!$D$2:$D$1000)),ROW(A6))),"")</f>
        <v>6</v>
      </c>
      <c r="B7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поставщиков'!$D$2:$D$1000)),ROW(B6))),"")</f>
        <v>П002817</v>
      </c>
      <c r="C7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поставщиков'!$D$2:$D$1000)),ROW(C6))),"")</f>
        <v>СЗ_78ГМ04_ОСН</v>
      </c>
      <c r="D7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поставщиков'!$D$2:$D$1000)),ROW(D6))),"")</f>
        <v>Общество с ограниченной ответственность "НейлЭлит"</v>
      </c>
      <c r="E7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поставщиков'!$D$2:$D$1000)),ROW(E6))),"")</f>
        <v>3</v>
      </c>
      <c r="F7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поставщиков'!$D$2:$D$1000)),ROW(F6))),"")</f>
        <v>2.6.</v>
      </c>
      <c r="G7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поставщиков'!$D$2:$D$1000)),ROW(G6))),"")</f>
        <v>Чт</v>
      </c>
      <c r="H7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поставщиков'!$D$2:$D$1000)),ROW(H6))),"")</f>
        <v>0</v>
      </c>
      <c r="I7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поставщиков'!$D$2:$D$1000)),ROW(I6))),"")</f>
        <v>0</v>
      </c>
      <c r="J7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поставщиков'!$D$2:$D$1000)),ROW(J6))),"")</f>
        <v>0</v>
      </c>
      <c r="K7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поставщиков'!$D$2:$D$1000)),ROW(K6))),"")</f>
        <v>0</v>
      </c>
      <c r="L7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поставщиков'!$D$2:$D$1000)),ROW(L6))),"")</f>
        <v>0</v>
      </c>
      <c r="M7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поставщиков'!$D$2:$D$1000)),ROW(M6))),"")</f>
        <v>0.625</v>
      </c>
      <c r="N7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поставщиков'!$D$2:$D$1000)),ROW(N6))),"")</f>
        <v>0.75</v>
      </c>
    </row>
    <row r="8" spans="1:14" x14ac:dyDescent="0.25">
      <c r="A8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поставщиков'!$D$2:$D$1000)),ROW(A7))),"")</f>
        <v>7</v>
      </c>
      <c r="B8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поставщиков'!$D$2:$D$1000)),ROW(B7))),"")</f>
        <v>П009108</v>
      </c>
      <c r="C8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поставщиков'!$D$2:$D$1000)),ROW(C7))),"")</f>
        <v>СЗ_78ГМ04_ОСН</v>
      </c>
      <c r="D8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поставщиков'!$D$2:$D$1000)),ROW(D7))),"")</f>
        <v>ЗАО"ЭН В ЭФ"</v>
      </c>
      <c r="E8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поставщиков'!$D$2:$D$1000)),ROW(E7))),"")</f>
        <v>1</v>
      </c>
      <c r="F8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поставщиков'!$D$2:$D$1000)),ROW(F7))),"")</f>
        <v>2.6.</v>
      </c>
      <c r="G8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поставщиков'!$D$2:$D$1000)),ROW(G7))),"")</f>
        <v>Вт</v>
      </c>
      <c r="H8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поставщиков'!$D$2:$D$1000)),ROW(H7))),"")</f>
        <v>0</v>
      </c>
      <c r="I8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поставщиков'!$D$2:$D$1000)),ROW(I7))),"")</f>
        <v>0</v>
      </c>
      <c r="J8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поставщиков'!$D$2:$D$1000)),ROW(J7))),"")</f>
        <v>0</v>
      </c>
      <c r="K8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поставщиков'!$D$2:$D$1000)),ROW(K7))),"")</f>
        <v>0</v>
      </c>
      <c r="L8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поставщиков'!$D$2:$D$1000)),ROW(L7))),"")</f>
        <v>0</v>
      </c>
      <c r="M8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поставщиков'!$D$2:$D$1000)),ROW(M7))),"")</f>
        <v>0.72916666666666663</v>
      </c>
      <c r="N8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поставщиков'!$D$2:$D$1000)),ROW(N7))),"")</f>
        <v>0.75</v>
      </c>
    </row>
    <row r="9" spans="1:14" x14ac:dyDescent="0.25">
      <c r="A9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поставщиков'!$D$2:$D$1000)),ROW(A8))),"")</f>
        <v>8</v>
      </c>
      <c r="B9" s="8" t="str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поставщиков'!$D$2:$D$1000)),ROW(B8))),"")</f>
        <v>П011059</v>
      </c>
      <c r="C9" s="8" t="str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поставщиков'!$D$2:$D$1000)),ROW(C8))),"")</f>
        <v>СЗ_78ГМ04_ОСН</v>
      </c>
      <c r="D9" s="8" t="str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поставщиков'!$D$2:$D$1000)),ROW(D8))),"")</f>
        <v>ООО"от Палыча"</v>
      </c>
      <c r="E9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поставщиков'!$D$2:$D$1000)),ROW(E8))),"")</f>
        <v>1</v>
      </c>
      <c r="F9" s="8" t="str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поставщиков'!$D$2:$D$1000)),ROW(F8))),"")</f>
        <v>1.3.</v>
      </c>
      <c r="G9" s="8" t="str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поставщиков'!$D$2:$D$1000)),ROW(G8))),"")</f>
        <v>Пн</v>
      </c>
      <c r="H9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поставщиков'!$D$2:$D$1000)),ROW(H8))),"")</f>
        <v>0</v>
      </c>
      <c r="I9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поставщиков'!$D$2:$D$1000)),ROW(I8))),"")</f>
        <v>0</v>
      </c>
      <c r="J9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поставщиков'!$D$2:$D$1000)),ROW(J8))),"")</f>
        <v>0</v>
      </c>
      <c r="K9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поставщиков'!$D$2:$D$1000)),ROW(K8))),"")</f>
        <v>0</v>
      </c>
      <c r="L9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поставщиков'!$D$2:$D$1000)),ROW(L8))),"")</f>
        <v>0</v>
      </c>
      <c r="M9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поставщиков'!$D$2:$D$1000)),ROW(M8))),"")</f>
        <v>0.375</v>
      </c>
      <c r="N9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поставщиков'!$D$2:$D$1000)),ROW(N8))),"")</f>
        <v>0.75</v>
      </c>
    </row>
    <row r="10" spans="1:14" x14ac:dyDescent="0.25">
      <c r="A10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поставщиков'!$D$2:$D$1000)),ROW(A9))),"")</f>
        <v>0</v>
      </c>
      <c r="B10" s="8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поставщиков'!$D$2:$D$1000)),ROW(B9))),"")</f>
        <v>0</v>
      </c>
      <c r="C10" s="8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поставщиков'!$D$2:$D$1000)),ROW(C9))),"")</f>
        <v>0</v>
      </c>
      <c r="D10" s="8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поставщиков'!$D$2:$D$1000)),ROW(D9))),"")</f>
        <v>0</v>
      </c>
      <c r="E10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поставщиков'!$D$2:$D$1000)),ROW(E9))),"")</f>
        <v>0</v>
      </c>
      <c r="F10" s="8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поставщиков'!$D$2:$D$1000)),ROW(F9))),"")</f>
        <v>0</v>
      </c>
      <c r="G10" s="8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поставщиков'!$D$2:$D$1000)),ROW(G9))),"")</f>
        <v>0</v>
      </c>
      <c r="H10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поставщиков'!$D$2:$D$1000)),ROW(H9))),"")</f>
        <v>0</v>
      </c>
      <c r="I10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поставщиков'!$D$2:$D$1000)),ROW(I9))),"")</f>
        <v>0</v>
      </c>
      <c r="J10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поставщиков'!$D$2:$D$1000)),ROW(J9))),"")</f>
        <v>0</v>
      </c>
      <c r="K10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поставщиков'!$D$2:$D$1000)),ROW(K9))),"")</f>
        <v>0</v>
      </c>
      <c r="L10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поставщиков'!$D$2:$D$1000)),ROW(L9))),"")</f>
        <v>0</v>
      </c>
      <c r="M10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поставщиков'!$D$2:$D$1000)),ROW(M9))),"")</f>
        <v>0</v>
      </c>
      <c r="N10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поставщиков'!$D$2:$D$1000)),ROW(N9))),"")</f>
        <v>0</v>
      </c>
    </row>
    <row r="11" spans="1:14" x14ac:dyDescent="0.25">
      <c r="A11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поставщиков'!$D$2:$D$1000)),ROW(A10))),"")</f>
        <v>0</v>
      </c>
      <c r="B11" s="8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поставщиков'!$D$2:$D$1000)),ROW(B10))),"")</f>
        <v>0</v>
      </c>
      <c r="C11" s="8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поставщиков'!$D$2:$D$1000)),ROW(C10))),"")</f>
        <v>0</v>
      </c>
      <c r="D11" s="8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поставщиков'!$D$2:$D$1000)),ROW(D10))),"")</f>
        <v>0</v>
      </c>
      <c r="E11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поставщиков'!$D$2:$D$1000)),ROW(E10))),"")</f>
        <v>0</v>
      </c>
      <c r="F11" s="8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поставщиков'!$D$2:$D$1000)),ROW(F10))),"")</f>
        <v>0</v>
      </c>
      <c r="G11" s="8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поставщиков'!$D$2:$D$1000)),ROW(G10))),"")</f>
        <v>0</v>
      </c>
      <c r="H11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поставщиков'!$D$2:$D$1000)),ROW(H10))),"")</f>
        <v>0</v>
      </c>
      <c r="I11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поставщиков'!$D$2:$D$1000)),ROW(I10))),"")</f>
        <v>0</v>
      </c>
      <c r="J11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поставщиков'!$D$2:$D$1000)),ROW(J10))),"")</f>
        <v>0</v>
      </c>
      <c r="K11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поставщиков'!$D$2:$D$1000)),ROW(K10))),"")</f>
        <v>0</v>
      </c>
      <c r="L11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поставщиков'!$D$2:$D$1000)),ROW(L10))),"")</f>
        <v>0</v>
      </c>
      <c r="M11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поставщиков'!$D$2:$D$1000)),ROW(M10))),"")</f>
        <v>0</v>
      </c>
      <c r="N11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поставщиков'!$D$2:$D$1000)),ROW(N10))),"")</f>
        <v>0</v>
      </c>
    </row>
    <row r="12" spans="1:14" x14ac:dyDescent="0.25">
      <c r="A12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поставщиков'!$D$2:$D$1000)),ROW(A11))),"")</f>
        <v>0</v>
      </c>
      <c r="B12" s="8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поставщиков'!$D$2:$D$1000)),ROW(B11))),"")</f>
        <v>0</v>
      </c>
      <c r="C12" s="8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поставщиков'!$D$2:$D$1000)),ROW(C11))),"")</f>
        <v>0</v>
      </c>
      <c r="D12" s="8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поставщиков'!$D$2:$D$1000)),ROW(D11))),"")</f>
        <v>0</v>
      </c>
      <c r="E12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поставщиков'!$D$2:$D$1000)),ROW(E11))),"")</f>
        <v>0</v>
      </c>
      <c r="F12" s="8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поставщиков'!$D$2:$D$1000)),ROW(F11))),"")</f>
        <v>0</v>
      </c>
      <c r="G12" s="8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поставщиков'!$D$2:$D$1000)),ROW(G11))),"")</f>
        <v>0</v>
      </c>
      <c r="H12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поставщиков'!$D$2:$D$1000)),ROW(H11))),"")</f>
        <v>0</v>
      </c>
      <c r="I12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поставщиков'!$D$2:$D$1000)),ROW(I11))),"")</f>
        <v>0</v>
      </c>
      <c r="J12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поставщиков'!$D$2:$D$1000)),ROW(J11))),"")</f>
        <v>0</v>
      </c>
      <c r="K12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поставщиков'!$D$2:$D$1000)),ROW(K11))),"")</f>
        <v>0</v>
      </c>
      <c r="L12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поставщиков'!$D$2:$D$1000)),ROW(L11))),"")</f>
        <v>0</v>
      </c>
      <c r="M12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поставщиков'!$D$2:$D$1000)),ROW(M11))),"")</f>
        <v>0</v>
      </c>
      <c r="N12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поставщиков'!$D$2:$D$1000)),ROW(N11))),"")</f>
        <v>0</v>
      </c>
    </row>
    <row r="13" spans="1:14" x14ac:dyDescent="0.25">
      <c r="A13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поставщиков'!$D$2:$D$1000)),ROW(A12))),"")</f>
        <v>0</v>
      </c>
      <c r="B13" s="8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поставщиков'!$D$2:$D$1000)),ROW(B12))),"")</f>
        <v>0</v>
      </c>
      <c r="C13" s="8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поставщиков'!$D$2:$D$1000)),ROW(C12))),"")</f>
        <v>0</v>
      </c>
      <c r="D13" s="8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поставщиков'!$D$2:$D$1000)),ROW(D12))),"")</f>
        <v>0</v>
      </c>
      <c r="E13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поставщиков'!$D$2:$D$1000)),ROW(E12))),"")</f>
        <v>0</v>
      </c>
      <c r="F13" s="8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поставщиков'!$D$2:$D$1000)),ROW(F12))),"")</f>
        <v>0</v>
      </c>
      <c r="G13" s="8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поставщиков'!$D$2:$D$1000)),ROW(G12))),"")</f>
        <v>0</v>
      </c>
      <c r="H13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поставщиков'!$D$2:$D$1000)),ROW(H12))),"")</f>
        <v>0</v>
      </c>
      <c r="I13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поставщиков'!$D$2:$D$1000)),ROW(I12))),"")</f>
        <v>0</v>
      </c>
      <c r="J13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поставщиков'!$D$2:$D$1000)),ROW(J12))),"")</f>
        <v>0</v>
      </c>
      <c r="K13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поставщиков'!$D$2:$D$1000)),ROW(K12))),"")</f>
        <v>0</v>
      </c>
      <c r="L13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поставщиков'!$D$2:$D$1000)),ROW(L12))),"")</f>
        <v>0</v>
      </c>
      <c r="M13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поставщиков'!$D$2:$D$1000)),ROW(M12))),"")</f>
        <v>0</v>
      </c>
      <c r="N13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поставщиков'!$D$2:$D$1000)),ROW(N12))),"")</f>
        <v>0</v>
      </c>
    </row>
    <row r="14" spans="1:14" x14ac:dyDescent="0.25">
      <c r="A14" s="8">
        <f>IFERROR(INDEX('Свод поставщиков'!A$2:A$1000,_xlfn.AGGREGATE(15,6,ROW($1:$1000)/(1-COUNTIFS('Заказ с РЦ'!$A$2:$A$4,'Свод поставщиков'!$B$2:$B$1000,'Заказ с РЦ'!$B$2:$B$4,'Свод поставщиков'!$D$2:$D$1000)),ROW(A13))),"")</f>
        <v>0</v>
      </c>
      <c r="B14" s="8">
        <f>IFERROR(INDEX('Свод поставщиков'!B$2:B$1000,_xlfn.AGGREGATE(15,6,ROW($1:$1000)/(1-COUNTIFS('Заказ с РЦ'!$A$2:$A$4,'Свод поставщиков'!$B$2:$B$1000,'Заказ с РЦ'!$B$2:$B$4,'Свод поставщиков'!$D$2:$D$1000)),ROW(B13))),"")</f>
        <v>0</v>
      </c>
      <c r="C14" s="8">
        <f>IFERROR(INDEX('Свод поставщиков'!C$2:C$1000,_xlfn.AGGREGATE(15,6,ROW($1:$1000)/(1-COUNTIFS('Заказ с РЦ'!$A$2:$A$4,'Свод поставщиков'!$B$2:$B$1000,'Заказ с РЦ'!$B$2:$B$4,'Свод поставщиков'!$D$2:$D$1000)),ROW(C13))),"")</f>
        <v>0</v>
      </c>
      <c r="D14" s="8">
        <f>IFERROR(INDEX('Свод поставщиков'!D$2:D$1000,_xlfn.AGGREGATE(15,6,ROW($1:$1000)/(1-COUNTIFS('Заказ с РЦ'!$A$2:$A$4,'Свод поставщиков'!$B$2:$B$1000,'Заказ с РЦ'!$B$2:$B$4,'Свод поставщиков'!$D$2:$D$1000)),ROW(D13))),"")</f>
        <v>0</v>
      </c>
      <c r="E14" s="8">
        <f>IFERROR(INDEX('Свод поставщиков'!E$2:E$1000,_xlfn.AGGREGATE(15,6,ROW($1:$1000)/(1-COUNTIFS('Заказ с РЦ'!$A$2:$A$4,'Свод поставщиков'!$B$2:$B$1000,'Заказ с РЦ'!$B$2:$B$4,'Свод поставщиков'!$D$2:$D$1000)),ROW(E13))),"")</f>
        <v>0</v>
      </c>
      <c r="F14" s="8">
        <f>IFERROR(INDEX('Свод поставщиков'!F$2:F$1000,_xlfn.AGGREGATE(15,6,ROW($1:$1000)/(1-COUNTIFS('Заказ с РЦ'!$A$2:$A$4,'Свод поставщиков'!$B$2:$B$1000,'Заказ с РЦ'!$B$2:$B$4,'Свод поставщиков'!$D$2:$D$1000)),ROW(F13))),"")</f>
        <v>0</v>
      </c>
      <c r="G14" s="8">
        <f>IFERROR(INDEX('Свод поставщиков'!G$2:G$1000,_xlfn.AGGREGATE(15,6,ROW($1:$1000)/(1-COUNTIFS('Заказ с РЦ'!$A$2:$A$4,'Свод поставщиков'!$B$2:$B$1000,'Заказ с РЦ'!$B$2:$B$4,'Свод поставщиков'!$D$2:$D$1000)),ROW(G13))),"")</f>
        <v>0</v>
      </c>
      <c r="H14" s="8">
        <f>IFERROR(INDEX('Свод поставщиков'!H$2:H$1000,_xlfn.AGGREGATE(15,6,ROW($1:$1000)/(1-COUNTIFS('Заказ с РЦ'!$A$2:$A$4,'Свод поставщиков'!$B$2:$B$1000,'Заказ с РЦ'!$B$2:$B$4,'Свод поставщиков'!$D$2:$D$1000)),ROW(H13))),"")</f>
        <v>0</v>
      </c>
      <c r="I14" s="8">
        <f>IFERROR(INDEX('Свод поставщиков'!I$2:I$1000,_xlfn.AGGREGATE(15,6,ROW($1:$1000)/(1-COUNTIFS('Заказ с РЦ'!$A$2:$A$4,'Свод поставщиков'!$B$2:$B$1000,'Заказ с РЦ'!$B$2:$B$4,'Свод поставщиков'!$D$2:$D$1000)),ROW(I13))),"")</f>
        <v>0</v>
      </c>
      <c r="J14" s="8">
        <f>IFERROR(INDEX('Свод поставщиков'!J$2:J$1000,_xlfn.AGGREGATE(15,6,ROW($1:$1000)/(1-COUNTIFS('Заказ с РЦ'!$A$2:$A$4,'Свод поставщиков'!$B$2:$B$1000,'Заказ с РЦ'!$B$2:$B$4,'Свод поставщиков'!$D$2:$D$1000)),ROW(J13))),"")</f>
        <v>0</v>
      </c>
      <c r="K14" s="8">
        <f>IFERROR(INDEX('Свод поставщиков'!K$2:K$1000,_xlfn.AGGREGATE(15,6,ROW($1:$1000)/(1-COUNTIFS('Заказ с РЦ'!$A$2:$A$4,'Свод поставщиков'!$B$2:$B$1000,'Заказ с РЦ'!$B$2:$B$4,'Свод поставщиков'!$D$2:$D$1000)),ROW(K13))),"")</f>
        <v>0</v>
      </c>
      <c r="L14" s="8">
        <f>IFERROR(INDEX('Свод поставщиков'!L$2:L$1000,_xlfn.AGGREGATE(15,6,ROW($1:$1000)/(1-COUNTIFS('Заказ с РЦ'!$A$2:$A$4,'Свод поставщиков'!$B$2:$B$1000,'Заказ с РЦ'!$B$2:$B$4,'Свод поставщиков'!$D$2:$D$1000)),ROW(L13))),"")</f>
        <v>0</v>
      </c>
      <c r="M14" s="8">
        <f>IFERROR(INDEX('Свод поставщиков'!M$2:M$1000,_xlfn.AGGREGATE(15,6,ROW($1:$1000)/(1-COUNTIFS('Заказ с РЦ'!$A$2:$A$4,'Свод поставщиков'!$B$2:$B$1000,'Заказ с РЦ'!$B$2:$B$4,'Свод поставщиков'!$D$2:$D$1000)),ROW(M13))),"")</f>
        <v>0</v>
      </c>
      <c r="N14" s="8">
        <f>IFERROR(INDEX('Свод поставщиков'!N$2:N$1000,_xlfn.AGGREGATE(15,6,ROW($1:$1000)/(1-COUNTIFS('Заказ с РЦ'!$A$2:$A$4,'Свод поставщиков'!$B$2:$B$1000,'Заказ с РЦ'!$B$2:$B$4,'Свод поставщиков'!$D$2:$D$1000)),ROW(N13))),"")</f>
        <v>0</v>
      </c>
    </row>
    <row r="15" spans="1:14" x14ac:dyDescent="0.25">
      <c r="A15" s="1" t="str">
        <f>IFERROR(INDEX('Свод поставщиков'!A$1:A$1000,SMALL(IF('Свод поставщиков'!$B$2:$B$10&lt;&gt;"П013843",ROW('Свод поставщиков'!$A$2:$A$1000)),ROW(A14))),"")</f>
        <v/>
      </c>
      <c r="B15" s="1" t="str">
        <f>IFERROR(INDEX('Свод поставщиков'!B$1:B$1000,SMALL(IF('Свод поставщиков'!$B$2:$B$10&lt;&gt;"П013843",ROW('Свод поставщиков'!$A$2:$A$1000)),ROW(B14))),"")</f>
        <v/>
      </c>
      <c r="C15" s="1" t="str">
        <f>IFERROR(INDEX('Свод поставщиков'!C$1:C$1000,SMALL(IF('Свод поставщиков'!$B$2:$B$10&lt;&gt;"П013843",ROW('Свод поставщиков'!$A$2:$A$1000)),ROW(C14))),"")</f>
        <v/>
      </c>
      <c r="D15" s="1" t="str">
        <f>IFERROR(INDEX('Свод поставщиков'!D$1:D$1000,SMALL(IF('Свод поставщиков'!$B$2:$B$10&lt;&gt;"П013843",ROW('Свод поставщиков'!$A$2:$A$1000)),ROW(D14))),"")</f>
        <v/>
      </c>
      <c r="E15" s="1" t="str">
        <f>IFERROR(INDEX('Свод поставщиков'!E$1:E$1000,SMALL(IF('Свод поставщиков'!$B$2:$B$10&lt;&gt;"П013843",ROW('Свод поставщиков'!$A$2:$A$1000)),ROW(E14))),"")</f>
        <v/>
      </c>
      <c r="F15" s="1" t="str">
        <f>IFERROR(INDEX('Свод поставщиков'!F$1:F$1000,SMALL(IF('Свод поставщиков'!$B$2:$B$10&lt;&gt;"П013843",ROW('Свод поставщиков'!$A$2:$A$1000)),ROW(F14))),"")</f>
        <v/>
      </c>
      <c r="G15" s="1" t="str">
        <f>IFERROR(INDEX('Свод поставщиков'!G$1:G$1000,SMALL(IF('Свод поставщиков'!$B$2:$B$10&lt;&gt;"П013843",ROW('Свод поставщиков'!$A$2:$A$1000)),ROW(G14))),"")</f>
        <v/>
      </c>
      <c r="H15" s="1" t="str">
        <f>IFERROR(INDEX('Свод поставщиков'!H$1:H$1000,SMALL(IF('Свод поставщиков'!$B$2:$B$10&lt;&gt;"П013843",ROW('Свод поставщиков'!$A$2:$A$1000)),ROW(H14))),"")</f>
        <v/>
      </c>
      <c r="I15" s="1" t="str">
        <f>IFERROR(INDEX('Свод поставщиков'!I$1:I$1000,SMALL(IF('Свод поставщиков'!$B$2:$B$10&lt;&gt;"П013843",ROW('Свод поставщиков'!$A$2:$A$1000)),ROW(I14))),"")</f>
        <v/>
      </c>
      <c r="J15" s="1" t="str">
        <f>IFERROR(INDEX('Свод поставщиков'!J$1:J$1000,SMALL(IF('Свод поставщиков'!$B$2:$B$10&lt;&gt;"П013843",ROW('Свод поставщиков'!$A$2:$A$1000)),ROW(J14))),"")</f>
        <v/>
      </c>
      <c r="K15" s="1" t="str">
        <f>IFERROR(INDEX('Свод поставщиков'!K$1:K$1000,SMALL(IF('Свод поставщиков'!$B$2:$B$10&lt;&gt;"П013843",ROW('Свод поставщиков'!$A$2:$A$1000)),ROW(K14))),"")</f>
        <v/>
      </c>
      <c r="L15" s="1" t="str">
        <f>IFERROR(INDEX('Свод поставщиков'!L$1:L$1000,SMALL(IF('Свод поставщиков'!$B$2:$B$10&lt;&gt;"П013843",ROW('Свод поставщиков'!$A$2:$A$1000)),ROW(L14))),"")</f>
        <v/>
      </c>
      <c r="M15" s="1" t="str">
        <f>IFERROR(INDEX('Свод поставщиков'!M$1:M$1000,SMALL(IF('Свод поставщиков'!$B$2:$B$10&lt;&gt;"П013843",ROW('Свод поставщиков'!$A$2:$A$1000)),ROW(M14))),"")</f>
        <v/>
      </c>
      <c r="N15" s="1" t="str">
        <f>IFERROR(INDEX('Свод поставщиков'!N$1:N$1000,SMALL(IF('Свод поставщиков'!$B$2:$B$10&lt;&gt;"П013843",ROW('Свод поставщиков'!$A$2:$A$1000)),ROW(N14))),"")</f>
        <v/>
      </c>
    </row>
    <row r="16" spans="1:14" x14ac:dyDescent="0.25">
      <c r="A16" s="1" t="str">
        <f>IFERROR(INDEX('Свод поставщиков'!A$1:A$1000,SMALL(IF('Свод поставщиков'!$B$2:$B$10&lt;&gt;"П013843",ROW('Свод поставщиков'!$A$2:$A$1000)),ROW(A15))),"")</f>
        <v/>
      </c>
      <c r="B16" s="1" t="str">
        <f>IFERROR(INDEX('Свод поставщиков'!B$1:B$1000,SMALL(IF('Свод поставщиков'!$B$2:$B$10&lt;&gt;"П013843",ROW('Свод поставщиков'!$A$2:$A$1000)),ROW(B15))),"")</f>
        <v/>
      </c>
      <c r="C16" s="1" t="str">
        <f>IFERROR(INDEX('Свод поставщиков'!C$1:C$1000,SMALL(IF('Свод поставщиков'!$B$2:$B$10&lt;&gt;"П013843",ROW('Свод поставщиков'!$A$2:$A$1000)),ROW(C15))),"")</f>
        <v/>
      </c>
      <c r="D16" s="1" t="str">
        <f>IFERROR(INDEX('Свод поставщиков'!D$1:D$1000,SMALL(IF('Свод поставщиков'!$B$2:$B$10&lt;&gt;"П013843",ROW('Свод поставщиков'!$A$2:$A$1000)),ROW(D15))),"")</f>
        <v/>
      </c>
      <c r="E16" s="1" t="str">
        <f>IFERROR(INDEX('Свод поставщиков'!E$1:E$1000,SMALL(IF('Свод поставщиков'!$B$2:$B$10&lt;&gt;"П013843",ROW('Свод поставщиков'!$A$2:$A$1000)),ROW(E15))),"")</f>
        <v/>
      </c>
      <c r="F16" s="1" t="str">
        <f>IFERROR(INDEX('Свод поставщиков'!F$1:F$1000,SMALL(IF('Свод поставщиков'!$B$2:$B$10&lt;&gt;"П013843",ROW('Свод поставщиков'!$A$2:$A$1000)),ROW(F15))),"")</f>
        <v/>
      </c>
      <c r="G16" s="1" t="str">
        <f>IFERROR(INDEX('Свод поставщиков'!G$1:G$1000,SMALL(IF('Свод поставщиков'!$B$2:$B$10&lt;&gt;"П013843",ROW('Свод поставщиков'!$A$2:$A$1000)),ROW(G15))),"")</f>
        <v/>
      </c>
      <c r="H16" s="1" t="str">
        <f>IFERROR(INDEX('Свод поставщиков'!H$1:H$1000,SMALL(IF('Свод поставщиков'!$B$2:$B$10&lt;&gt;"П013843",ROW('Свод поставщиков'!$A$2:$A$1000)),ROW(H15))),"")</f>
        <v/>
      </c>
      <c r="I16" s="1" t="str">
        <f>IFERROR(INDEX('Свод поставщиков'!I$1:I$1000,SMALL(IF('Свод поставщиков'!$B$2:$B$10&lt;&gt;"П013843",ROW('Свод поставщиков'!$A$2:$A$1000)),ROW(I15))),"")</f>
        <v/>
      </c>
      <c r="J16" s="1" t="str">
        <f>IFERROR(INDEX('Свод поставщиков'!J$1:J$1000,SMALL(IF('Свод поставщиков'!$B$2:$B$10&lt;&gt;"П013843",ROW('Свод поставщиков'!$A$2:$A$1000)),ROW(J15))),"")</f>
        <v/>
      </c>
      <c r="K16" s="1" t="str">
        <f>IFERROR(INDEX('Свод поставщиков'!K$1:K$1000,SMALL(IF('Свод поставщиков'!$B$2:$B$10&lt;&gt;"П013843",ROW('Свод поставщиков'!$A$2:$A$1000)),ROW(K15))),"")</f>
        <v/>
      </c>
      <c r="L16" s="1" t="str">
        <f>IFERROR(INDEX('Свод поставщиков'!L$1:L$1000,SMALL(IF('Свод поставщиков'!$B$2:$B$10&lt;&gt;"П013843",ROW('Свод поставщиков'!$A$2:$A$1000)),ROW(L15))),"")</f>
        <v/>
      </c>
      <c r="M16" s="1" t="str">
        <f>IFERROR(INDEX('Свод поставщиков'!M$1:M$1000,SMALL(IF('Свод поставщиков'!$B$2:$B$10&lt;&gt;"П013843",ROW('Свод поставщиков'!$A$2:$A$1000)),ROW(M15))),"")</f>
        <v/>
      </c>
      <c r="N16" s="1" t="str">
        <f>IFERROR(INDEX('Свод поставщиков'!N$1:N$1000,SMALL(IF('Свод поставщиков'!$B$2:$B$10&lt;&gt;"П013843",ROW('Свод поставщиков'!$A$2:$A$1000)),ROW(N15))),"")</f>
        <v/>
      </c>
    </row>
    <row r="17" spans="1:14" x14ac:dyDescent="0.25">
      <c r="A17" s="1" t="str">
        <f>IFERROR(INDEX('Свод поставщиков'!B$1:B$1000,SMALL(IF('Свод поставщиков'!$B$2:$B$10="Да",ROW('Свод поставщиков'!$B$2:$B$1000)),ROW(A16))),"")</f>
        <v/>
      </c>
      <c r="B17" s="1" t="str">
        <f>IFERROR(INDEX('Свод поставщиков'!C$1:C$1000,SMALL(IF('Свод поставщиков'!$B$2:$B$10="Да",ROW('Свод поставщиков'!$B$2:$B$1000)),ROW(B16))),"")</f>
        <v/>
      </c>
      <c r="C17" s="1" t="str">
        <f>IFERROR(INDEX('Свод поставщиков'!D$1:D$1000,SMALL(IF('Свод поставщиков'!$B$2:$B$10="Да",ROW('Свод поставщиков'!$B$2:$B$1000)),ROW(C16))),"")</f>
        <v/>
      </c>
      <c r="D17" s="1" t="str">
        <f>IFERROR(INDEX('Свод поставщиков'!E$1:E$1000,SMALL(IF('Свод поставщиков'!$B$2:$B$10="Да",ROW('Свод поставщиков'!$B$2:$B$1000)),ROW(D16))),"")</f>
        <v/>
      </c>
      <c r="E17" s="1" t="str">
        <f>IFERROR(INDEX('Свод поставщиков'!F$1:F$1000,SMALL(IF('Свод поставщиков'!$B$2:$B$10="Да",ROW('Свод поставщиков'!$B$2:$B$1000)),ROW(E16))),"")</f>
        <v/>
      </c>
      <c r="F17" s="1" t="str">
        <f>IFERROR(INDEX('Свод поставщиков'!G$1:G$1000,SMALL(IF('Свод поставщиков'!$B$2:$B$10="Да",ROW('Свод поставщиков'!$B$2:$B$1000)),ROW(F16))),"")</f>
        <v/>
      </c>
      <c r="G17" s="1" t="str">
        <f>IFERROR(INDEX('Свод поставщиков'!H$1:H$1000,SMALL(IF('Свод поставщиков'!$B$2:$B$10="Да",ROW('Свод поставщиков'!$B$2:$B$1000)),ROW(G16))),"")</f>
        <v/>
      </c>
      <c r="H17" s="1" t="str">
        <f>IFERROR(INDEX('Свод поставщиков'!I$1:I$1000,SMALL(IF('Свод поставщиков'!$B$2:$B$10="Да",ROW('Свод поставщиков'!$B$2:$B$1000)),ROW(H16))),"")</f>
        <v/>
      </c>
      <c r="I17" s="1" t="str">
        <f>IFERROR(INDEX('Свод поставщиков'!J$1:J$1000,SMALL(IF('Свод поставщиков'!$B$2:$B$10="Да",ROW('Свод поставщиков'!$B$2:$B$1000)),ROW(I16))),"")</f>
        <v/>
      </c>
      <c r="J17" s="1" t="str">
        <f>IFERROR(INDEX('Свод поставщиков'!K$1:K$1000,SMALL(IF('Свод поставщиков'!$B$2:$B$10="Да",ROW('Свод поставщиков'!$B$2:$B$1000)),ROW(J16))),"")</f>
        <v/>
      </c>
      <c r="K17" s="1" t="str">
        <f>IFERROR(INDEX('Свод поставщиков'!L$1:L$1000,SMALL(IF('Свод поставщиков'!$B$2:$B$10="Да",ROW('Свод поставщиков'!$B$2:$B$1000)),ROW(K16))),"")</f>
        <v/>
      </c>
      <c r="L17" s="1" t="str">
        <f>IFERROR(INDEX('Свод поставщиков'!M$1:M$1000,SMALL(IF('Свод поставщиков'!$B$2:$B$10="Да",ROW('Свод поставщиков'!$B$2:$B$1000)),ROW(L16))),"")</f>
        <v/>
      </c>
      <c r="M17" s="1" t="str">
        <f>IFERROR(INDEX('Свод поставщиков'!N$1:N$1000,SMALL(IF('Свод поставщиков'!$B$2:$B$10="Да",ROW('Свод поставщиков'!$B$2:$B$1000)),ROW(M16))),"")</f>
        <v/>
      </c>
      <c r="N17" s="1" t="str">
        <f>IFERROR(INDEX('Свод поставщиков'!O$1:O$1000,SMALL(IF('Свод поставщиков'!$B$2:$B$10="Да",ROW('Свод поставщиков'!$B$2:$B$1000)),ROW(N16))),"")</f>
        <v/>
      </c>
    </row>
    <row r="18" spans="1:14" x14ac:dyDescent="0.25">
      <c r="A18" s="1" t="str">
        <f>IFERROR(INDEX('Свод поставщиков'!B$1:B$1000,SMALL(IF('Свод поставщиков'!$B$2:$B$10="Да",ROW('Свод поставщиков'!$B$2:$B$1000)),ROW(A17))),"")</f>
        <v/>
      </c>
      <c r="B18" s="1" t="str">
        <f>IFERROR(INDEX('Свод поставщиков'!C$1:C$1000,SMALL(IF('Свод поставщиков'!$B$2:$B$10="Да",ROW('Свод поставщиков'!$B$2:$B$1000)),ROW(B17))),"")</f>
        <v/>
      </c>
      <c r="C18" s="1" t="str">
        <f>IFERROR(INDEX('Свод поставщиков'!D$1:D$1000,SMALL(IF('Свод поставщиков'!$B$2:$B$10="Да",ROW('Свод поставщиков'!$B$2:$B$1000)),ROW(C17))),"")</f>
        <v/>
      </c>
      <c r="D18" s="1" t="str">
        <f>IFERROR(INDEX('Свод поставщиков'!E$1:E$1000,SMALL(IF('Свод поставщиков'!$B$2:$B$10="Да",ROW('Свод поставщиков'!$B$2:$B$1000)),ROW(D17))),"")</f>
        <v/>
      </c>
      <c r="E18" s="1" t="str">
        <f>IFERROR(INDEX('Свод поставщиков'!F$1:F$1000,SMALL(IF('Свод поставщиков'!$B$2:$B$10="Да",ROW('Свод поставщиков'!$B$2:$B$1000)),ROW(E17))),"")</f>
        <v/>
      </c>
      <c r="F18" s="1" t="str">
        <f>IFERROR(INDEX('Свод поставщиков'!G$1:G$1000,SMALL(IF('Свод поставщиков'!$B$2:$B$10="Да",ROW('Свод поставщиков'!$B$2:$B$1000)),ROW(F17))),"")</f>
        <v/>
      </c>
      <c r="G18" s="1" t="str">
        <f>IFERROR(INDEX('Свод поставщиков'!H$1:H$1000,SMALL(IF('Свод поставщиков'!$B$2:$B$10="Да",ROW('Свод поставщиков'!$B$2:$B$1000)),ROW(G17))),"")</f>
        <v/>
      </c>
      <c r="H18" s="1" t="str">
        <f>IFERROR(INDEX('Свод поставщиков'!I$1:I$1000,SMALL(IF('Свод поставщиков'!$B$2:$B$10="Да",ROW('Свод поставщиков'!$B$2:$B$1000)),ROW(H17))),"")</f>
        <v/>
      </c>
      <c r="I18" s="1" t="str">
        <f>IFERROR(INDEX('Свод поставщиков'!J$1:J$1000,SMALL(IF('Свод поставщиков'!$B$2:$B$10="Да",ROW('Свод поставщиков'!$B$2:$B$1000)),ROW(I17))),"")</f>
        <v/>
      </c>
      <c r="J18" s="1" t="str">
        <f>IFERROR(INDEX('Свод поставщиков'!K$1:K$1000,SMALL(IF('Свод поставщиков'!$B$2:$B$10="Да",ROW('Свод поставщиков'!$B$2:$B$1000)),ROW(J17))),"")</f>
        <v/>
      </c>
      <c r="K18" s="1" t="str">
        <f>IFERROR(INDEX('Свод поставщиков'!L$1:L$1000,SMALL(IF('Свод поставщиков'!$B$2:$B$10="Да",ROW('Свод поставщиков'!$B$2:$B$1000)),ROW(K17))),"")</f>
        <v/>
      </c>
      <c r="L18" s="1" t="str">
        <f>IFERROR(INDEX('Свод поставщиков'!M$1:M$1000,SMALL(IF('Свод поставщиков'!$B$2:$B$10="Да",ROW('Свод поставщиков'!$B$2:$B$1000)),ROW(L17))),"")</f>
        <v/>
      </c>
      <c r="M18" s="1" t="str">
        <f>IFERROR(INDEX('Свод поставщиков'!N$1:N$1000,SMALL(IF('Свод поставщиков'!$B$2:$B$10="Да",ROW('Свод поставщиков'!$B$2:$B$1000)),ROW(M17))),"")</f>
        <v/>
      </c>
      <c r="N18" s="1" t="str">
        <f>IFERROR(INDEX('Свод поставщиков'!O$1:O$1000,SMALL(IF('Свод поставщиков'!$B$2:$B$10="Да",ROW('Свод поставщиков'!$B$2:$B$1000)),ROW(N17))),"")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Свод поставщиков</vt:lpstr>
      <vt:lpstr>Заказ с РЦ</vt:lpstr>
      <vt:lpstr>Факт поставщики</vt:lpstr>
    </vt:vector>
  </TitlesOfParts>
  <Company>O'KEY LLC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 Михаил</dc:creator>
  <cp:lastModifiedBy>S</cp:lastModifiedBy>
  <dcterms:created xsi:type="dcterms:W3CDTF">2017-04-27T14:24:33Z</dcterms:created>
  <dcterms:modified xsi:type="dcterms:W3CDTF">2017-04-27T21:45:12Z</dcterms:modified>
</cp:coreProperties>
</file>