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895" activeTab="0"/>
  </bookViews>
  <sheets>
    <sheet name="Лист1" sheetId="1" r:id="rId1"/>
    <sheet name="Лист2" sheetId="2" r:id="rId2"/>
  </sheets>
  <externalReferences>
    <externalReference r:id="rId5"/>
  </externalReferences>
  <definedNames>
    <definedName name="_xlnm.Print_Area" localSheetId="0">'Лист1'!$A$1:$H$44</definedName>
  </definedNames>
  <calcPr fullCalcOnLoad="1"/>
</workbook>
</file>

<file path=xl/sharedStrings.xml><?xml version="1.0" encoding="utf-8"?>
<sst xmlns="http://schemas.openxmlformats.org/spreadsheetml/2006/main" count="444" uniqueCount="138">
  <si>
    <t>Дата и время</t>
  </si>
  <si>
    <t>387.23</t>
  </si>
  <si>
    <t>Retail RUS YOSHKAR-OLA Retail RUS YOSHKAR-OLA NASH EKSPRESS NA PROKH</t>
  </si>
  <si>
    <t>Retail RUS MEDVEDEVO Retail RUS MEDVEDEVO LENTA-50</t>
  </si>
  <si>
    <t>Retail RUS YOSHKAR-OLA Retail RUS YOSHKAR-OLA APTEKA PROKHOROVA 32</t>
  </si>
  <si>
    <t>Retail RUS YOSHKAR-OLA Retail RUS YOSHKAR-OLA PYATEROCHKA 5390</t>
  </si>
  <si>
    <t>Retail RUS YOSHKAR-OLA Retail RUS YOSHKAR-OLA PYATEROCHKA 2462</t>
  </si>
  <si>
    <t>Retail RUS YOSHKAR-OLA Retail RUS YOSHKAR-OLA MAGAZIN STOLICHNYY 15</t>
  </si>
  <si>
    <t>Retail RUS YOSHKAR-OLA Retail RUS YOSHKAR-OLA MTS R-07</t>
  </si>
  <si>
    <t>Retail RUS YOSHKAR-OLA Retail RUS YOSHKAR-OLA MATRITSA DOSTAVKA</t>
  </si>
  <si>
    <t>Retail RUS YOSHKAR-OLA Retail RUS YOSHKAR-OLA KAFE STARYY GEORG</t>
  </si>
  <si>
    <t>Retail RUS YOSHKAR-OLA Retail RUS YOSHKAR-OLA PYATEROCHKA 5392</t>
  </si>
  <si>
    <t>Retail RUS YOSHKAR-OLA Retail RUS YOSHKAR-OLA PYATEROCHKA 5393</t>
  </si>
  <si>
    <t>Retail RUS YOSHKAR-OLA Retail RUS YOSHKAR-OLA SLADKIY MIR 45</t>
  </si>
  <si>
    <t>Retail RUS YOSHKAR-OLA Retail RUS YOSHKAR-OLA IP TARANTSEVA T.A.</t>
  </si>
  <si>
    <t>Retail RUS YOSHKAR-OLA Retail RUS YOSHKAR-OLA M-N STOLICHNYY 15</t>
  </si>
  <si>
    <t>Retail RUS YOSHKAR-OLA Retail RUS YOSHKAR-OLA RESPEKT</t>
  </si>
  <si>
    <t>Retail RUS YOSHKAR-OLA NASH EKSPRESS NA PROKH</t>
  </si>
  <si>
    <t>Retail RUS YOSHKAR-OLA RESPEKT</t>
  </si>
  <si>
    <t>Retail RUS YOSHKAR-OLA PYATEROCHKA 5392</t>
  </si>
  <si>
    <t>Retail RUS YOSHKAR-OLA PYATEROCHKA 5390</t>
  </si>
  <si>
    <t>Retail RUS YOSHKAR-OLA AZS 4</t>
  </si>
  <si>
    <t>Retail RUS YOSHKAR-OLA PYATEROCHKA 2462</t>
  </si>
  <si>
    <t>Retail RUS YOSHKAR-OLA MAGAZIN KUVSHINKA</t>
  </si>
  <si>
    <t>Retail RUS YOSHKAR-OLA PYATEROCHKA 2187</t>
  </si>
  <si>
    <t>Retail RUS YOSHKAR-OLA YM*zaem.ru</t>
  </si>
  <si>
    <t>RESPEKT</t>
  </si>
  <si>
    <t>PYATEROCHKA 2462</t>
  </si>
  <si>
    <t>PYATEROCHKA 2187</t>
  </si>
  <si>
    <t>M-N STOLICHNYY 15</t>
  </si>
  <si>
    <t>PYATEROCHKA 5392</t>
  </si>
  <si>
    <t>MAGNIT GM YOSHKAR-OLA 2</t>
  </si>
  <si>
    <t>Партнер</t>
  </si>
  <si>
    <t>Покупка, руб.</t>
  </si>
  <si>
    <t>Операция</t>
  </si>
  <si>
    <t>Начислено бонусов</t>
  </si>
  <si>
    <t>Списано бонусов</t>
  </si>
  <si>
    <t>2017-04-22 15:57</t>
  </si>
  <si>
    <t>PYATEROCHKA 5390</t>
  </si>
  <si>
    <t>Начисление</t>
  </si>
  <si>
    <t/>
  </si>
  <si>
    <t>2017-04-20 15:04</t>
  </si>
  <si>
    <t>MTS R-07</t>
  </si>
  <si>
    <t>2017-04-20 14:45</t>
  </si>
  <si>
    <t>MATRITSA DOSTAVKA</t>
  </si>
  <si>
    <t>2017-04-20 17:44</t>
  </si>
  <si>
    <t>2017-04-20 16:14</t>
  </si>
  <si>
    <t>MAGAZIN STOLICHNYY 15</t>
  </si>
  <si>
    <t>2017-04-19 14:26</t>
  </si>
  <si>
    <t>SLADKIY MIR 45</t>
  </si>
  <si>
    <t>2017-04-19 15:35</t>
  </si>
  <si>
    <t>2017-04-19 15:58</t>
  </si>
  <si>
    <t>KAFE STARYY GEORG</t>
  </si>
  <si>
    <t>2017-04-18 16:44</t>
  </si>
  <si>
    <t>2017-04-18 16:43</t>
  </si>
  <si>
    <t>2017-04-18 17:42</t>
  </si>
  <si>
    <t>IP TARANTSEVA T.A.</t>
  </si>
  <si>
    <t>2017-04-18 20:38</t>
  </si>
  <si>
    <t>NASH EKSPRESS NA PROKH</t>
  </si>
  <si>
    <t>2017-04-16 14:35</t>
  </si>
  <si>
    <t>2017-04-17 09:03</t>
  </si>
  <si>
    <t>2017-04-13 17:23</t>
  </si>
  <si>
    <t>2017-04-13 18:42</t>
  </si>
  <si>
    <t>2017-04-14 13:41</t>
  </si>
  <si>
    <t>2017-04-10 16:17</t>
  </si>
  <si>
    <t>2017-04-11 19:11</t>
  </si>
  <si>
    <t>AZS 4</t>
  </si>
  <si>
    <t>2017-04-09 20:34</t>
  </si>
  <si>
    <t>2017-04-08 11:20</t>
  </si>
  <si>
    <t>2017-04-09 20:41</t>
  </si>
  <si>
    <t>2017-04-09 20:36</t>
  </si>
  <si>
    <t>2017-04-06 17:32</t>
  </si>
  <si>
    <t>MAGAZIN KUVSHINKA</t>
  </si>
  <si>
    <t>2017-04-05 17:26</t>
  </si>
  <si>
    <t>2017-04-05 10:02</t>
  </si>
  <si>
    <t>2017-04-03 09:51</t>
  </si>
  <si>
    <t>AVICENNA 5</t>
  </si>
  <si>
    <t>2017-04-02 18:01</t>
  </si>
  <si>
    <t>PRODUKTY ERMOLINO</t>
  </si>
  <si>
    <t>2017-04-03 17:35</t>
  </si>
  <si>
    <t>MASTEROK</t>
  </si>
  <si>
    <t>2017-04-02 16:49</t>
  </si>
  <si>
    <t>2017-04-02 16:56</t>
  </si>
  <si>
    <t>AZS</t>
  </si>
  <si>
    <t>2017-04-01 17:23</t>
  </si>
  <si>
    <t>YM *zaem.ru</t>
  </si>
  <si>
    <t>2017-04-01 22:55</t>
  </si>
  <si>
    <t>2017-03-30 19:19</t>
  </si>
  <si>
    <t>2017-03-28 08:56</t>
  </si>
  <si>
    <t>2017-03-27 15:00</t>
  </si>
  <si>
    <t>2017-03-18 16:43</t>
  </si>
  <si>
    <t>KRISTALL-ELEKTRO</t>
  </si>
  <si>
    <t>2017-03-24 15:49</t>
  </si>
  <si>
    <t>2017-03-23 07:16</t>
  </si>
  <si>
    <t>2017-03-18 16:09</t>
  </si>
  <si>
    <t>AVTORASKHODNIK</t>
  </si>
  <si>
    <t>2017-03-18 16:23</t>
  </si>
  <si>
    <t>MEGASTROY</t>
  </si>
  <si>
    <t>2017-03-18 17:14</t>
  </si>
  <si>
    <t>2017-03-18 17:15</t>
  </si>
  <si>
    <t>2017-03-20 08:48</t>
  </si>
  <si>
    <t>2017-03-12 00:00</t>
  </si>
  <si>
    <t>2017-03-15 18:32</t>
  </si>
  <si>
    <t>2017-03-15 14:55</t>
  </si>
  <si>
    <t>2017-03-13 10:06</t>
  </si>
  <si>
    <t>PYATEROCHKA 2184</t>
  </si>
  <si>
    <t>2017-03-06 10:11</t>
  </si>
  <si>
    <t>2017-03-10 10:57</t>
  </si>
  <si>
    <t>2017-03-11 15:52</t>
  </si>
  <si>
    <t>YANDEX IDENTIFICATION</t>
  </si>
  <si>
    <t>2017-03-09 17:39</t>
  </si>
  <si>
    <t>2017-03-08 18:33</t>
  </si>
  <si>
    <t>2017-03-07 10:09</t>
  </si>
  <si>
    <t>MEGA VATT</t>
  </si>
  <si>
    <t>2017-03-06 12:05</t>
  </si>
  <si>
    <t>2017-03-06 17:37</t>
  </si>
  <si>
    <t>2017-03-02 11:11</t>
  </si>
  <si>
    <t>2017-03-02 15:09</t>
  </si>
  <si>
    <t>2017-03-03 11:39</t>
  </si>
  <si>
    <t>2017-02-27 11:43</t>
  </si>
  <si>
    <t>BAU MARKET</t>
  </si>
  <si>
    <t>2017-02-27 10:48</t>
  </si>
  <si>
    <t>2017-02-26 19:23</t>
  </si>
  <si>
    <t>LENTA-50</t>
  </si>
  <si>
    <t>2017-02-24 15:27</t>
  </si>
  <si>
    <t>2017-02-22 17:06</t>
  </si>
  <si>
    <t>2017-02-20 11:29</t>
  </si>
  <si>
    <t>2017-02-16 17:35</t>
  </si>
  <si>
    <t>2017-02-14 18:06</t>
  </si>
  <si>
    <t>DOCHKI-SYNOCHKI</t>
  </si>
  <si>
    <t>2017-02-16 12:48</t>
  </si>
  <si>
    <t>2017-02-14 20:10</t>
  </si>
  <si>
    <t>2017-02-14 18:10</t>
  </si>
  <si>
    <t>Карнавал,ОП-96</t>
  </si>
  <si>
    <t>2017-02-08 17:34</t>
  </si>
  <si>
    <t>СоС</t>
  </si>
  <si>
    <r>
      <t>M</t>
    </r>
    <r>
      <rPr>
        <b/>
        <sz val="10"/>
        <color indexed="52"/>
        <rFont val="Arial Cyr"/>
        <family val="0"/>
      </rPr>
      <t>CG</t>
    </r>
  </si>
  <si>
    <t>MCG</t>
  </si>
</sst>
</file>

<file path=xl/styles.xml><?xml version="1.0" encoding="utf-8"?>
<styleSheet xmlns="http://schemas.openxmlformats.org/spreadsheetml/2006/main">
  <numFmts count="6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0&quot;р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mmm/yyyy"/>
    <numFmt numFmtId="171" formatCode="0.0000%"/>
    <numFmt numFmtId="172" formatCode="#,##0.0000&quot;р.&quot;;[Red]\-#,##0.0000&quot;р.&quot;"/>
    <numFmt numFmtId="173" formatCode="0.0%"/>
    <numFmt numFmtId="174" formatCode="#,##0&quot;р.&quot;"/>
    <numFmt numFmtId="175" formatCode="[$-FC19]d\ mmmm\ yyyy\ &quot;г.&quot;"/>
    <numFmt numFmtId="176" formatCode="&quot;€&quot;#,##0;\-&quot;€&quot;#,##0"/>
    <numFmt numFmtId="177" formatCode="&quot;€&quot;#,##0;[Red]\-&quot;€&quot;#,##0"/>
    <numFmt numFmtId="178" formatCode="&quot;€&quot;#,##0.00;\-&quot;€&quot;#,##0.00"/>
    <numFmt numFmtId="179" formatCode="&quot;€&quot;#,##0.00;[Red]\-&quot;€&quot;#,##0.00"/>
    <numFmt numFmtId="180" formatCode="_-&quot;€&quot;* #,##0_-;\-&quot;€&quot;* #,##0_-;_-&quot;€&quot;* &quot;-&quot;_-;_-@_-"/>
    <numFmt numFmtId="181" formatCode="_-* #,##0_-;\-* #,##0_-;_-* &quot;-&quot;_-;_-@_-"/>
    <numFmt numFmtId="182" formatCode="_-&quot;€&quot;* #,##0.00_-;\-&quot;€&quot;* #,##0.00_-;_-&quot;€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dd/mm/yy;@"/>
    <numFmt numFmtId="193" formatCode="[$-419]mmmm\ yyyy;@"/>
    <numFmt numFmtId="194" formatCode="#,##0.00_ ;[Red]\-#,##0.00\ "/>
    <numFmt numFmtId="195" formatCode="0.00_ ;[Red]\-0.00\ "/>
    <numFmt numFmtId="196" formatCode="[$-F800]dddd\,\ mmmm\ dd\,\ yyyy"/>
    <numFmt numFmtId="197" formatCode="h:mm;@"/>
    <numFmt numFmtId="198" formatCode="dd/mm/yy\ h:mm;@"/>
    <numFmt numFmtId="199" formatCode="[$-F400]h:mm:ss\ AM/PM"/>
    <numFmt numFmtId="200" formatCode="dd/mm/yyyy\ h:mm;s"/>
    <numFmt numFmtId="201" formatCode="dd/mm/yyyy\ h:mm;@"/>
    <numFmt numFmtId="202" formatCode="dd"/>
    <numFmt numFmtId="203" formatCode="0_ ;[Red]\-0\ "/>
    <numFmt numFmtId="204" formatCode="#,##0_ ;[Red]\-#,##0\ "/>
    <numFmt numFmtId="205" formatCode="#,##0.0000_ ;[Red]\-#,##0.0000\ "/>
    <numFmt numFmtId="206" formatCode="[$-409]dd/mm/yy\ h:mm\ AM/PM;@"/>
    <numFmt numFmtId="207" formatCode="[$-FC19]dd\ mmmm\ yyyy\ \г\.;@"/>
    <numFmt numFmtId="208" formatCode="[$-FC19]dd\ mmmm\ yyyy\ \г\.\ hh:mm;@"/>
    <numFmt numFmtId="209" formatCode="dd/mm/yyyy\ h:mm;"/>
    <numFmt numFmtId="210" formatCode="mmmm\ yyyy"/>
    <numFmt numFmtId="211" formatCode="dd\ mmmm\ yyyy"/>
    <numFmt numFmtId="212" formatCode="dd\.mm\.yy"/>
    <numFmt numFmtId="213" formatCode="yyyy\-mm\-dd"/>
    <numFmt numFmtId="214" formatCode="yyyy\-mm\-dd\ hh:mm:ss"/>
    <numFmt numFmtId="215" formatCode="dd/mm/yyyy\ h:mm:ss;"/>
    <numFmt numFmtId="216" formatCode="000000"/>
  </numFmts>
  <fonts count="21">
    <font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8"/>
      <name val="Arial Cyr"/>
      <family val="0"/>
    </font>
    <font>
      <b/>
      <sz val="20"/>
      <color indexed="17"/>
      <name val="Times New Roman"/>
      <family val="1"/>
    </font>
    <font>
      <b/>
      <sz val="10"/>
      <name val="Arial Cyr"/>
      <family val="0"/>
    </font>
    <font>
      <b/>
      <sz val="10"/>
      <color indexed="17"/>
      <name val="Arial Cyr"/>
      <family val="0"/>
    </font>
    <font>
      <b/>
      <sz val="10"/>
      <color indexed="10"/>
      <name val="Arial Cyr"/>
      <family val="0"/>
    </font>
    <font>
      <b/>
      <sz val="10"/>
      <color indexed="52"/>
      <name val="Arial Cyr"/>
      <family val="0"/>
    </font>
    <font>
      <b/>
      <sz val="10"/>
      <color indexed="53"/>
      <name val="Arial Cyr"/>
      <family val="0"/>
    </font>
    <font>
      <b/>
      <sz val="10"/>
      <color indexed="12"/>
      <name val="Arial Cyr"/>
      <family val="0"/>
    </font>
    <font>
      <sz val="10"/>
      <name val="Arial"/>
      <family val="2"/>
    </font>
    <font>
      <b/>
      <sz val="11"/>
      <name val="Arial Cyr"/>
      <family val="0"/>
    </font>
    <font>
      <b/>
      <sz val="11"/>
      <color indexed="12"/>
      <name val="Arial Cyr"/>
      <family val="0"/>
    </font>
    <font>
      <b/>
      <sz val="11"/>
      <color indexed="53"/>
      <name val="Arial Cyr"/>
      <family val="0"/>
    </font>
    <font>
      <sz val="10"/>
      <color indexed="57"/>
      <name val="Arial Cyr"/>
      <family val="0"/>
    </font>
    <font>
      <sz val="11"/>
      <color indexed="12"/>
      <name val="Arial Cyr"/>
      <family val="0"/>
    </font>
    <font>
      <b/>
      <sz val="11"/>
      <color indexed="17"/>
      <name val="Arial Cyr"/>
      <family val="0"/>
    </font>
    <font>
      <sz val="10"/>
      <color indexed="53"/>
      <name val="Arial Cyr"/>
      <family val="0"/>
    </font>
    <font>
      <sz val="10"/>
      <color indexed="10"/>
      <name val="Arial Cyr"/>
      <family val="0"/>
    </font>
    <font>
      <b/>
      <sz val="10"/>
      <color indexed="50"/>
      <name val="Arial Cyr"/>
      <family val="0"/>
    </font>
  </fonts>
  <fills count="8">
    <fill>
      <patternFill/>
    </fill>
    <fill>
      <patternFill patternType="gray125"/>
    </fill>
    <fill>
      <patternFill patternType="mediumGray">
        <fgColor indexed="42"/>
        <bgColor indexed="27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208" fontId="4" fillId="0" borderId="0" xfId="0" applyNumberFormat="1" applyFont="1" applyFill="1" applyBorder="1" applyAlignment="1">
      <alignment horizontal="center"/>
    </xf>
    <xf numFmtId="0" fontId="0" fillId="0" borderId="0" xfId="0" applyAlignment="1">
      <alignment/>
    </xf>
    <xf numFmtId="209" fontId="5" fillId="0" borderId="0" xfId="0" applyNumberFormat="1" applyFont="1" applyBorder="1" applyAlignment="1">
      <alignment horizontal="center" vertical="center"/>
    </xf>
    <xf numFmtId="194" fontId="5" fillId="0" borderId="0" xfId="0" applyNumberFormat="1" applyFont="1" applyBorder="1" applyAlignment="1">
      <alignment horizontal="center" vertical="center" wrapText="1"/>
    </xf>
    <xf numFmtId="194" fontId="7" fillId="2" borderId="1" xfId="0" applyNumberFormat="1" applyFont="1" applyFill="1" applyBorder="1" applyAlignment="1">
      <alignment horizontal="center" vertical="center" wrapText="1"/>
    </xf>
    <xf numFmtId="194" fontId="7" fillId="0" borderId="0" xfId="0" applyNumberFormat="1" applyFont="1" applyBorder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Font="1" applyFill="1" applyBorder="1" applyAlignment="1">
      <alignment horizontal="center" vertical="center"/>
    </xf>
    <xf numFmtId="20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94" fontId="9" fillId="0" borderId="0" xfId="0" applyNumberFormat="1" applyFont="1" applyBorder="1" applyAlignment="1">
      <alignment horizontal="center" vertical="center" wrapText="1"/>
    </xf>
    <xf numFmtId="194" fontId="10" fillId="0" borderId="0" xfId="0" applyNumberFormat="1" applyFont="1" applyBorder="1" applyAlignment="1">
      <alignment horizontal="center" vertical="center" wrapText="1"/>
    </xf>
    <xf numFmtId="194" fontId="9" fillId="0" borderId="0" xfId="0" applyNumberFormat="1" applyFont="1" applyBorder="1" applyAlignment="1">
      <alignment horizontal="center" vertical="center"/>
    </xf>
    <xf numFmtId="194" fontId="0" fillId="0" borderId="2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right" vertical="center"/>
    </xf>
    <xf numFmtId="209" fontId="7" fillId="0" borderId="0" xfId="0" applyNumberFormat="1" applyFont="1" applyFill="1" applyBorder="1" applyAlignment="1">
      <alignment horizontal="left"/>
    </xf>
    <xf numFmtId="40" fontId="12" fillId="0" borderId="4" xfId="0" applyNumberFormat="1" applyFont="1" applyFill="1" applyBorder="1" applyAlignment="1">
      <alignment horizontal="right" vertical="center"/>
    </xf>
    <xf numFmtId="40" fontId="13" fillId="2" borderId="4" xfId="0" applyNumberFormat="1" applyFont="1" applyFill="1" applyBorder="1" applyAlignment="1">
      <alignment horizontal="right" vertical="center"/>
    </xf>
    <xf numFmtId="40" fontId="12" fillId="0" borderId="0" xfId="0" applyNumberFormat="1" applyFont="1" applyFill="1" applyBorder="1" applyAlignment="1">
      <alignment horizontal="center" vertical="center" wrapText="1"/>
    </xf>
    <xf numFmtId="40" fontId="5" fillId="0" borderId="0" xfId="0" applyNumberFormat="1" applyFont="1" applyFill="1" applyBorder="1" applyAlignment="1">
      <alignment horizontal="center" vertical="center"/>
    </xf>
    <xf numFmtId="40" fontId="14" fillId="0" borderId="0" xfId="0" applyNumberFormat="1" applyFont="1" applyFill="1" applyBorder="1" applyAlignment="1">
      <alignment horizontal="center" vertical="center"/>
    </xf>
    <xf numFmtId="211" fontId="5" fillId="0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right" vertical="center"/>
    </xf>
    <xf numFmtId="194" fontId="5" fillId="2" borderId="4" xfId="0" applyNumberFormat="1" applyFont="1" applyFill="1" applyBorder="1" applyAlignment="1">
      <alignment horizontal="center" vertical="center"/>
    </xf>
    <xf numFmtId="194" fontId="16" fillId="2" borderId="4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 applyProtection="1">
      <alignment horizontal="left"/>
      <protection locked="0"/>
    </xf>
    <xf numFmtId="209" fontId="6" fillId="0" borderId="0" xfId="0" applyNumberFormat="1" applyFont="1" applyFill="1" applyBorder="1" applyAlignment="1">
      <alignment vertical="center"/>
    </xf>
    <xf numFmtId="40" fontId="17" fillId="3" borderId="4" xfId="0" applyNumberFormat="1" applyFont="1" applyFill="1" applyBorder="1" applyAlignment="1">
      <alignment horizontal="right" vertical="center"/>
    </xf>
    <xf numFmtId="40" fontId="6" fillId="2" borderId="4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/>
    </xf>
    <xf numFmtId="193" fontId="0" fillId="4" borderId="0" xfId="0" applyNumberFormat="1" applyFont="1" applyFill="1" applyBorder="1" applyAlignment="1">
      <alignment horizontal="centerContinuous"/>
    </xf>
    <xf numFmtId="198" fontId="0" fillId="0" borderId="0" xfId="0" applyNumberFormat="1" applyFont="1" applyFill="1" applyBorder="1" applyAlignment="1" applyProtection="1">
      <alignment horizontal="left"/>
      <protection locked="0"/>
    </xf>
    <xf numFmtId="40" fontId="5" fillId="4" borderId="0" xfId="0" applyNumberFormat="1" applyFont="1" applyFill="1" applyBorder="1" applyAlignment="1">
      <alignment horizontal="right" vertical="center"/>
    </xf>
    <xf numFmtId="40" fontId="6" fillId="4" borderId="0" xfId="0" applyNumberFormat="1" applyFont="1" applyFill="1" applyBorder="1" applyAlignment="1">
      <alignment horizontal="right"/>
    </xf>
    <xf numFmtId="40" fontId="5" fillId="4" borderId="0" xfId="0" applyNumberFormat="1" applyFont="1" applyFill="1" applyBorder="1" applyAlignment="1">
      <alignment horizontal="center" vertical="center"/>
    </xf>
    <xf numFmtId="14" fontId="0" fillId="0" borderId="0" xfId="0" applyNumberFormat="1" applyFont="1" applyFill="1" applyBorder="1" applyAlignment="1" applyProtection="1">
      <alignment horizontal="left"/>
      <protection locked="0"/>
    </xf>
    <xf numFmtId="40" fontId="0" fillId="0" borderId="0" xfId="0" applyNumberFormat="1" applyFont="1" applyFill="1" applyBorder="1" applyAlignment="1" applyProtection="1">
      <alignment horizontal="right"/>
      <protection locked="0"/>
    </xf>
    <xf numFmtId="40" fontId="0" fillId="0" borderId="0" xfId="0" applyNumberFormat="1" applyFont="1" applyFill="1" applyBorder="1" applyAlignment="1" applyProtection="1">
      <alignment horizontal="right"/>
      <protection hidden="1"/>
    </xf>
    <xf numFmtId="40" fontId="0" fillId="0" borderId="0" xfId="0" applyNumberFormat="1" applyFont="1" applyFill="1" applyBorder="1" applyAlignment="1" applyProtection="1">
      <alignment horizontal="center"/>
      <protection hidden="1"/>
    </xf>
    <xf numFmtId="40" fontId="0" fillId="0" borderId="0" xfId="0" applyNumberFormat="1" applyFont="1" applyFill="1" applyBorder="1" applyAlignment="1" applyProtection="1">
      <alignment horizontal="center" vertical="center"/>
      <protection hidden="1"/>
    </xf>
    <xf numFmtId="40" fontId="18" fillId="0" borderId="0" xfId="0" applyNumberFormat="1" applyFont="1" applyFill="1" applyBorder="1" applyAlignment="1" applyProtection="1">
      <alignment horizontal="right"/>
      <protection hidden="1"/>
    </xf>
    <xf numFmtId="0" fontId="19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198" fontId="0" fillId="3" borderId="0" xfId="0" applyNumberFormat="1" applyFont="1" applyFill="1" applyBorder="1" applyAlignment="1" applyProtection="1">
      <alignment horizontal="left"/>
      <protection locked="0"/>
    </xf>
    <xf numFmtId="40" fontId="0" fillId="5" borderId="0" xfId="0" applyNumberFormat="1" applyFont="1" applyFill="1" applyBorder="1" applyAlignment="1" applyProtection="1">
      <alignment horizontal="center" vertical="center"/>
      <protection hidden="1"/>
    </xf>
    <xf numFmtId="40" fontId="0" fillId="6" borderId="0" xfId="0" applyNumberFormat="1" applyFont="1" applyFill="1" applyBorder="1" applyAlignment="1" applyProtection="1">
      <alignment horizontal="center"/>
      <protection hidden="1"/>
    </xf>
    <xf numFmtId="40" fontId="6" fillId="4" borderId="0" xfId="0" applyNumberFormat="1" applyFont="1" applyFill="1" applyBorder="1" applyAlignment="1" applyProtection="1">
      <alignment horizontal="right"/>
      <protection hidden="1"/>
    </xf>
    <xf numFmtId="193" fontId="11" fillId="4" borderId="0" xfId="0" applyNumberFormat="1" applyFont="1" applyFill="1" applyBorder="1" applyAlignment="1">
      <alignment horizontal="centerContinuous"/>
    </xf>
    <xf numFmtId="198" fontId="0" fillId="4" borderId="0" xfId="0" applyNumberFormat="1" applyFont="1" applyFill="1" applyBorder="1" applyAlignment="1">
      <alignment horizontal="left" wrapText="1"/>
    </xf>
    <xf numFmtId="0" fontId="11" fillId="4" borderId="0" xfId="0" applyFont="1" applyFill="1" applyBorder="1" applyAlignment="1">
      <alignment horizontal="centerContinuous" vertical="center"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Fill="1" applyBorder="1" applyAlignment="1">
      <alignment/>
    </xf>
    <xf numFmtId="209" fontId="0" fillId="0" borderId="0" xfId="0" applyNumberFormat="1" applyFont="1" applyBorder="1" applyAlignment="1">
      <alignment/>
    </xf>
    <xf numFmtId="198" fontId="0" fillId="0" borderId="0" xfId="0" applyNumberFormat="1" applyAlignment="1">
      <alignment/>
    </xf>
    <xf numFmtId="194" fontId="0" fillId="0" borderId="0" xfId="0" applyNumberFormat="1" applyAlignment="1">
      <alignment/>
    </xf>
    <xf numFmtId="194" fontId="0" fillId="0" borderId="0" xfId="0" applyNumberFormat="1" applyAlignment="1">
      <alignment horizontal="center"/>
    </xf>
    <xf numFmtId="194" fontId="8" fillId="0" borderId="0" xfId="0" applyNumberFormat="1" applyFont="1" applyAlignment="1">
      <alignment horizontal="center"/>
    </xf>
    <xf numFmtId="194" fontId="20" fillId="0" borderId="0" xfId="0" applyNumberFormat="1" applyFont="1" applyAlignment="1">
      <alignment horizontal="center"/>
    </xf>
    <xf numFmtId="194" fontId="11" fillId="0" borderId="0" xfId="18" applyNumberFormat="1">
      <alignment/>
      <protection/>
    </xf>
    <xf numFmtId="0" fontId="11" fillId="0" borderId="0" xfId="18">
      <alignment/>
      <protection/>
    </xf>
    <xf numFmtId="198" fontId="11" fillId="0" borderId="0" xfId="18" applyNumberFormat="1">
      <alignment/>
      <protection/>
    </xf>
    <xf numFmtId="194" fontId="11" fillId="0" borderId="0" xfId="18" applyNumberFormat="1" applyAlignment="1">
      <alignment horizontal="center"/>
      <protection/>
    </xf>
    <xf numFmtId="194" fontId="7" fillId="2" borderId="5" xfId="0" applyNumberFormat="1" applyFont="1" applyFill="1" applyBorder="1" applyAlignment="1">
      <alignment horizontal="center" vertical="center" wrapText="1"/>
    </xf>
    <xf numFmtId="194" fontId="0" fillId="0" borderId="0" xfId="0" applyNumberFormat="1" applyAlignment="1">
      <alignment horizontal="center" vertical="center" wrapText="1"/>
    </xf>
    <xf numFmtId="40" fontId="12" fillId="5" borderId="0" xfId="0" applyNumberFormat="1" applyFont="1" applyFill="1" applyBorder="1" applyAlignment="1">
      <alignment horizontal="center" vertical="center"/>
    </xf>
    <xf numFmtId="40" fontId="12" fillId="7" borderId="0" xfId="0" applyNumberFormat="1" applyFont="1" applyFill="1" applyBorder="1" applyAlignment="1">
      <alignment horizontal="center" vertical="center"/>
    </xf>
    <xf numFmtId="40" fontId="12" fillId="6" borderId="0" xfId="0" applyNumberFormat="1" applyFont="1" applyFill="1" applyBorder="1" applyAlignment="1">
      <alignment horizontal="center" vertical="center"/>
    </xf>
    <xf numFmtId="198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Копия export" xfId="18"/>
    <cellStyle name="Followed Hyperlink" xfId="19"/>
    <cellStyle name="Percent" xfId="20"/>
    <cellStyle name="Comma" xfId="21"/>
    <cellStyle name="Comma [0]" xfId="22"/>
  </cellStyles>
  <dxfs count="4">
    <dxf>
      <fill>
        <patternFill>
          <bgColor rgb="FF99CC00"/>
        </patternFill>
      </fill>
      <border/>
    </dxf>
    <dxf>
      <fill>
        <patternFill>
          <bgColor rgb="FFCCFFCC"/>
        </patternFill>
      </fill>
      <border/>
    </dxf>
    <dxf>
      <fill>
        <patternFill>
          <bgColor rgb="FFC0C0C0"/>
        </patternFill>
      </fill>
      <border/>
    </dxf>
    <dxf>
      <fill>
        <patternFill>
          <fgColor rgb="FF99CC00"/>
          <bgColor rgb="FF99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(GRIGORIY)%20%20%20%20%20Gold_Barsik@mail.ru\1%20&#1083;&#1080;&#1095;&#1085;&#1099;&#1077;%20&#1082;&#1072;&#1073;&#1080;&#1085;&#1077;&#1090;&#1099;\-%20&#1057;&#1073;&#1077;&#1088;&#1073;&#1072;&#1085;&#1082;\&#1054;&#1087;&#1077;&#1088;&#1072;&#1094;&#1080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ходник"/>
      <sheetName val="SMS-сообщения"/>
      <sheetName val="Кошелёк"/>
      <sheetName val="Пенсия"/>
      <sheetName val="Банк Хлынов"/>
      <sheetName val="Maestro 0016"/>
      <sheetName val="Visa Classic 4645"/>
      <sheetName val="Master Card Gold 0946"/>
      <sheetName val="Спасибо от Сбербанка"/>
      <sheetName val="Экспресс Деньги"/>
      <sheetName val="Westr  Union"/>
      <sheetName val="Игорь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outlinePr summaryRight="0"/>
    <pageSetUpPr fitToPage="1"/>
  </sheetPr>
  <dimension ref="A1:H438"/>
  <sheetViews>
    <sheetView showZeros="0" tabSelected="1" zoomScale="85" zoomScaleNormal="85" zoomScaleSheetLayoutView="85" workbookViewId="0" topLeftCell="A1">
      <pane ySplit="5" topLeftCell="BM6" activePane="bottomLeft" state="frozen"/>
      <selection pane="topLeft" activeCell="A1" sqref="A1"/>
      <selection pane="bottomLeft" activeCell="H3" sqref="H3"/>
    </sheetView>
  </sheetViews>
  <sheetFormatPr defaultColWidth="9.00390625" defaultRowHeight="12.75" outlineLevelRow="1"/>
  <cols>
    <col min="1" max="1" width="15.625" style="55" hidden="1" customWidth="1"/>
    <col min="2" max="2" width="77.375" style="55" bestFit="1" customWidth="1"/>
    <col min="3" max="3" width="15.375" style="57" bestFit="1" customWidth="1"/>
    <col min="4" max="4" width="13.625" style="55" customWidth="1"/>
    <col min="5" max="5" width="12.875" style="55" customWidth="1"/>
    <col min="6" max="6" width="11.875" style="55" bestFit="1" customWidth="1"/>
    <col min="7" max="7" width="11.75390625" style="55" hidden="1" customWidth="1"/>
    <col min="8" max="8" width="11.375" style="55" customWidth="1"/>
    <col min="9" max="16384" width="9.125" style="56" customWidth="1"/>
  </cols>
  <sheetData>
    <row r="1" spans="1:8" s="8" customFormat="1" ht="12.75" customHeight="1">
      <c r="A1" s="1"/>
      <c r="B1" s="2"/>
      <c r="C1" s="3" t="s">
        <v>0</v>
      </c>
      <c r="D1" s="4"/>
      <c r="E1" s="5" t="s">
        <v>136</v>
      </c>
      <c r="F1" s="6" t="s">
        <v>135</v>
      </c>
      <c r="G1" s="7"/>
      <c r="H1" s="6"/>
    </row>
    <row r="2" spans="1:8" s="8" customFormat="1" ht="13.5" thickBot="1">
      <c r="A2" s="2"/>
      <c r="B2" s="2"/>
      <c r="C2" s="9"/>
      <c r="D2" s="10"/>
      <c r="E2" s="67"/>
      <c r="F2" s="11"/>
      <c r="G2" s="12"/>
      <c r="H2" s="13"/>
    </row>
    <row r="3" spans="1:8" s="8" customFormat="1" ht="15.75" thickBot="1">
      <c r="A3" s="14"/>
      <c r="B3" s="15"/>
      <c r="C3" s="16"/>
      <c r="D3" s="17"/>
      <c r="E3" s="18">
        <f ca="1">IF(DAY(TODAY())&lt;&gt;19,SUM(E5)-40000,"")</f>
        <v>-38411.99</v>
      </c>
      <c r="F3" s="19" t="s">
        <v>1</v>
      </c>
      <c r="G3" s="20"/>
      <c r="H3" s="21">
        <f>SUM(H6)</f>
        <v>207.43695</v>
      </c>
    </row>
    <row r="4" spans="1:8" s="8" customFormat="1" ht="15" thickBot="1">
      <c r="A4" s="22"/>
      <c r="B4" s="23"/>
      <c r="C4" s="24"/>
      <c r="D4" s="25"/>
      <c r="E4" s="26">
        <f ca="1">SUMPRODUCT(E$6:E44*($C$6:$C44&lt;=NOW())*(YEAR($C$6:$C44)=YEAR(TODAY()))*(MMULT(--ISNUMBER(SEARCH({"Payment From","Payment To","% или"},$B$6:$B$44)),{1;1;1})&gt;0))</f>
        <v>0</v>
      </c>
      <c r="F4" s="27"/>
      <c r="G4" s="28"/>
      <c r="H4" s="27"/>
    </row>
    <row r="5" spans="2:8" s="29" customFormat="1" ht="15.75" thickBot="1">
      <c r="B5" s="30"/>
      <c r="C5" s="31"/>
      <c r="D5" s="32"/>
      <c r="E5" s="33">
        <f ca="1">SUMPRODUCT($E$6:$E44*($C$6:$C44&lt;=NOW())*(MONTH($C$6:$C44)=MONTH(TODAY())))</f>
        <v>1588.010000000002</v>
      </c>
      <c r="F5" s="69" t="e">
        <f ca="1">SUMPRODUCT(ColorFunction($F$5,$F$6:$F44,TRUE)*((ColorFunction($F$5,$C$6:$C44,TRUE)&lt;=NOW())*(MONTH(ColorFunction($F$5,$C$6:$C44,TRUE)=MONTH(TODAY())))))</f>
        <v>#NAME?</v>
      </c>
      <c r="G5" s="70">
        <f ca="1">SUMPRODUCT(G$6:G44*($C$6:$C44&lt;=TODAY())*(YEAR($C$6:$C44)=YEAR(TODAY()))*(MMULT(--ISNUMBER(SEARCH({"Оплата"},$B$6:$B44)),{1})&gt;0))</f>
        <v>0</v>
      </c>
      <c r="H5" s="71" t="e">
        <f ca="1">SUMPRODUCT(ColorFunction($H$5,$H$6:$H$44,TRUE))*((ColorFunction($H$5,$C$6:$C44,TRUE)&lt;=NOW())*(MONTH(ColorFunction($H$5,$C$6:$C44,TRUE)=MONTH(TODAY()))))</f>
        <v>#NAME?</v>
      </c>
    </row>
    <row r="6" spans="2:8" s="34" customFormat="1" ht="12.75">
      <c r="B6" s="35">
        <v>42856</v>
      </c>
      <c r="C6" s="36">
        <v>42856</v>
      </c>
      <c r="D6" s="37">
        <f ca="1">IF(C6&lt;=NOW(),SUM(E6:E6),"")</f>
      </c>
      <c r="E6" s="38">
        <f>SUM(E7:E43)</f>
        <v>-38411.99</v>
      </c>
      <c r="F6" s="39">
        <f>SUM(F7:F43)</f>
        <v>207.43695</v>
      </c>
      <c r="G6" s="39">
        <f>SUM(G7:G43)</f>
        <v>0</v>
      </c>
      <c r="H6" s="43">
        <f>IF(SUM($F6),SUM($H$44)+SUM($F7:$F$43)+SUM($G7:$G$43),)</f>
        <v>207.43695</v>
      </c>
    </row>
    <row r="7" spans="1:8" s="29" customFormat="1" ht="12.75" outlineLevel="1">
      <c r="A7" s="40"/>
      <c r="B7" s="47"/>
      <c r="C7" s="48">
        <v>42855</v>
      </c>
      <c r="D7" s="41"/>
      <c r="E7" s="42">
        <f aca="true" t="shared" si="0" ref="E7:E13">IF($A7=E$1,$D7,)</f>
        <v>0</v>
      </c>
      <c r="F7" s="44">
        <f aca="true" t="shared" si="1" ref="F7:F20">IF(ISNUMBER(SEARCH("Retail",$B7)),IF(ISNUMBER(SEARCH("PYATEROCHKA",$B7)),PRODUCT(-$D7,0.005,2),PRODUCT(-$D7,0.005)),"")</f>
      </c>
      <c r="G7" s="45">
        <f aca="true" t="shared" si="2" ref="G7:G20">IF(ISNUMBER(SEARCH("Оплата",$B7)),$D7,0)</f>
        <v>0</v>
      </c>
      <c r="H7" s="43">
        <f>IF(SUM($F7),SUM($H$44)+SUM($F7:$F$43)+SUM($G7:$G$43),)</f>
        <v>0</v>
      </c>
    </row>
    <row r="8" spans="1:8" s="29" customFormat="1" ht="12.75" outlineLevel="1">
      <c r="A8" s="40"/>
      <c r="B8" s="47"/>
      <c r="C8" s="36">
        <v>42854</v>
      </c>
      <c r="D8" s="41"/>
      <c r="E8" s="42">
        <f t="shared" si="0"/>
        <v>0</v>
      </c>
      <c r="F8" s="44">
        <f t="shared" si="1"/>
      </c>
      <c r="G8" s="45">
        <f t="shared" si="2"/>
        <v>0</v>
      </c>
      <c r="H8" s="43">
        <f>IF(SUM($F8),SUM($H$44)+SUM($F8:$F$43)+SUM($G8:$G$43),)</f>
        <v>0</v>
      </c>
    </row>
    <row r="9" spans="1:8" s="29" customFormat="1" ht="12.75" outlineLevel="1">
      <c r="A9" s="40"/>
      <c r="B9" s="47"/>
      <c r="C9" s="36">
        <v>42853</v>
      </c>
      <c r="D9" s="41"/>
      <c r="E9" s="42">
        <f t="shared" si="0"/>
        <v>0</v>
      </c>
      <c r="F9" s="44">
        <f t="shared" si="1"/>
      </c>
      <c r="G9" s="45">
        <f t="shared" si="2"/>
        <v>0</v>
      </c>
      <c r="H9" s="43">
        <f>IF(SUM($F9),SUM($H$44)+SUM($F9:$F$43)+SUM($G9:$G$43),)</f>
        <v>0</v>
      </c>
    </row>
    <row r="10" spans="1:8" s="29" customFormat="1" ht="12.75" outlineLevel="1">
      <c r="A10" s="40"/>
      <c r="B10" s="47"/>
      <c r="C10" s="36">
        <v>42853</v>
      </c>
      <c r="D10" s="41"/>
      <c r="E10" s="42">
        <f t="shared" si="0"/>
        <v>0</v>
      </c>
      <c r="F10" s="44">
        <f t="shared" si="1"/>
      </c>
      <c r="G10" s="45">
        <f t="shared" si="2"/>
        <v>0</v>
      </c>
      <c r="H10" s="43">
        <f>IF(SUM($F10),SUM($H$44)+SUM($F10:$F$43)+SUM($G10:$G$43),)</f>
        <v>0</v>
      </c>
    </row>
    <row r="11" spans="1:8" s="29" customFormat="1" ht="12.75" outlineLevel="1">
      <c r="A11" s="40"/>
      <c r="B11" s="47"/>
      <c r="C11" s="36">
        <v>42852</v>
      </c>
      <c r="D11" s="41"/>
      <c r="E11" s="42">
        <f t="shared" si="0"/>
        <v>0</v>
      </c>
      <c r="F11" s="44">
        <f t="shared" si="1"/>
      </c>
      <c r="G11" s="45">
        <f t="shared" si="2"/>
        <v>0</v>
      </c>
      <c r="H11" s="43">
        <f>IF(SUM($F11),SUM($H$44)+SUM($F11:$F$43)+SUM($G11:$G$43),)</f>
        <v>0</v>
      </c>
    </row>
    <row r="12" spans="1:8" s="29" customFormat="1" ht="12.75" outlineLevel="1">
      <c r="A12" s="40"/>
      <c r="B12" s="47"/>
      <c r="C12" s="36">
        <v>42850</v>
      </c>
      <c r="D12" s="41"/>
      <c r="E12" s="42">
        <f t="shared" si="0"/>
        <v>0</v>
      </c>
      <c r="F12" s="44">
        <f t="shared" si="1"/>
      </c>
      <c r="G12" s="45">
        <f t="shared" si="2"/>
        <v>0</v>
      </c>
      <c r="H12" s="43">
        <f>IF(SUM($F12),SUM($H$44)+SUM($F12:$F$43)+SUM($G12:$G$43),)</f>
        <v>0</v>
      </c>
    </row>
    <row r="13" spans="1:8" s="29" customFormat="1" ht="12.75" outlineLevel="1">
      <c r="A13" s="46" t="s">
        <v>137</v>
      </c>
      <c r="B13" s="47" t="s">
        <v>2</v>
      </c>
      <c r="C13" s="36">
        <v>42849.79375</v>
      </c>
      <c r="D13" s="41">
        <v>-274</v>
      </c>
      <c r="E13" s="42">
        <f t="shared" si="0"/>
        <v>-274</v>
      </c>
      <c r="F13" s="44">
        <f t="shared" si="1"/>
        <v>1.37</v>
      </c>
      <c r="G13" s="45">
        <f t="shared" si="2"/>
        <v>0</v>
      </c>
      <c r="H13" s="43">
        <f>IF(SUM($F13),SUM($H$44)+SUM($F13:$F$43)+SUM($G13:$G$43),)</f>
        <v>207.43695</v>
      </c>
    </row>
    <row r="14" spans="1:8" s="29" customFormat="1" ht="12.75" outlineLevel="1">
      <c r="A14" s="46" t="s">
        <v>137</v>
      </c>
      <c r="B14" s="47" t="s">
        <v>3</v>
      </c>
      <c r="C14" s="36">
        <v>42849.78402777778</v>
      </c>
      <c r="D14" s="41">
        <v>-2291</v>
      </c>
      <c r="E14" s="42">
        <f>IF($A14=E$1,$D14,)</f>
        <v>-2291</v>
      </c>
      <c r="F14" s="44">
        <f t="shared" si="1"/>
        <v>11.455</v>
      </c>
      <c r="G14" s="45">
        <f t="shared" si="2"/>
        <v>0</v>
      </c>
      <c r="H14" s="43">
        <f>IF(SUM($F14),SUM($H$44)+SUM($F14:$F$43)+SUM($G14:$G$43),)</f>
        <v>206.06695000000002</v>
      </c>
    </row>
    <row r="15" spans="1:8" s="29" customFormat="1" ht="12.75" outlineLevel="1">
      <c r="A15" s="46" t="s">
        <v>137</v>
      </c>
      <c r="B15" s="47" t="s">
        <v>2</v>
      </c>
      <c r="C15" s="36">
        <v>42847</v>
      </c>
      <c r="D15" s="41">
        <v>-276</v>
      </c>
      <c r="E15" s="42">
        <f>IF($A15=E$1,$D15,)</f>
        <v>-276</v>
      </c>
      <c r="F15" s="44">
        <f t="shared" si="1"/>
        <v>1.3800000000000001</v>
      </c>
      <c r="G15" s="45">
        <f t="shared" si="2"/>
        <v>0</v>
      </c>
      <c r="H15" s="43">
        <f>IF(SUM($F15),SUM($H$44)+SUM($F15:$F$43)+SUM($G15:$G$43),)</f>
        <v>194.61195000000004</v>
      </c>
    </row>
    <row r="16" spans="1:8" s="29" customFormat="1" ht="12.75" outlineLevel="1">
      <c r="A16" s="46" t="s">
        <v>137</v>
      </c>
      <c r="B16" s="47" t="s">
        <v>4</v>
      </c>
      <c r="C16" s="36">
        <v>42847.677083333336</v>
      </c>
      <c r="D16" s="41">
        <v>-279</v>
      </c>
      <c r="E16" s="42">
        <f>IF($A16=E$1,$D16,)</f>
        <v>-279</v>
      </c>
      <c r="F16" s="44">
        <f t="shared" si="1"/>
        <v>1.395</v>
      </c>
      <c r="G16" s="45">
        <f t="shared" si="2"/>
        <v>0</v>
      </c>
      <c r="H16" s="43">
        <f>IF(SUM($F16),SUM($H$44)+SUM($F16:$F$43)+SUM($G16:$G$43),)</f>
        <v>193.23195000000004</v>
      </c>
    </row>
    <row r="17" spans="1:8" s="29" customFormat="1" ht="12.75" outlineLevel="1">
      <c r="A17" s="46" t="s">
        <v>137</v>
      </c>
      <c r="B17" s="47" t="s">
        <v>5</v>
      </c>
      <c r="C17" s="36">
        <v>42847.66458333333</v>
      </c>
      <c r="D17" s="41">
        <v>-128</v>
      </c>
      <c r="E17" s="42">
        <f>IF($A17=E$1,$D17,)</f>
        <v>-128</v>
      </c>
      <c r="F17" s="49">
        <f t="shared" si="1"/>
        <v>1.28</v>
      </c>
      <c r="G17" s="45">
        <f t="shared" si="2"/>
        <v>0</v>
      </c>
      <c r="H17" s="50">
        <f>IF(SUM($F17),SUM($H$44)+SUM($F17:$F$43)+SUM($G17:$G$43),)</f>
        <v>191.83695000000003</v>
      </c>
    </row>
    <row r="18" spans="1:8" s="29" customFormat="1" ht="12.75" outlineLevel="1">
      <c r="A18" s="46" t="s">
        <v>137</v>
      </c>
      <c r="B18" s="47" t="s">
        <v>6</v>
      </c>
      <c r="C18" s="36">
        <v>42845.73888888889</v>
      </c>
      <c r="D18" s="41">
        <v>-289</v>
      </c>
      <c r="E18" s="42">
        <f>IF($A18=E$1,$D18,)</f>
        <v>-289</v>
      </c>
      <c r="F18" s="44">
        <f t="shared" si="1"/>
        <v>2.89</v>
      </c>
      <c r="G18" s="45">
        <f t="shared" si="2"/>
        <v>0</v>
      </c>
      <c r="H18" s="43">
        <f>IF(SUM($F18),SUM($H$44)+SUM($F18:$F$43)+SUM($G18:$G$43),)</f>
        <v>190.55695000000003</v>
      </c>
    </row>
    <row r="19" spans="1:8" s="29" customFormat="1" ht="12.75" outlineLevel="1">
      <c r="A19" s="46" t="s">
        <v>137</v>
      </c>
      <c r="B19" s="47" t="s">
        <v>8</v>
      </c>
      <c r="C19" s="36">
        <v>42845.62777777778</v>
      </c>
      <c r="D19" s="41">
        <v>-100</v>
      </c>
      <c r="E19" s="42">
        <f>IF($A19=E$1,$D19,)</f>
        <v>-100</v>
      </c>
      <c r="F19" s="44">
        <f t="shared" si="1"/>
        <v>0.5</v>
      </c>
      <c r="G19" s="45">
        <f t="shared" si="2"/>
        <v>0</v>
      </c>
      <c r="H19" s="43">
        <f>IF(SUM($F19),SUM($H$44)+SUM($F19:$F$43)+SUM($G19:$G$43),)</f>
        <v>187.66695000000004</v>
      </c>
    </row>
    <row r="20" spans="1:8" s="29" customFormat="1" ht="12.75" outlineLevel="1">
      <c r="A20" s="46" t="s">
        <v>137</v>
      </c>
      <c r="B20" s="47" t="s">
        <v>9</v>
      </c>
      <c r="C20" s="36">
        <v>42845.614583333336</v>
      </c>
      <c r="D20" s="41">
        <v>-3750</v>
      </c>
      <c r="E20" s="42">
        <f>IF($A20=E$1,$D20,)</f>
        <v>-3750</v>
      </c>
      <c r="F20" s="44">
        <f t="shared" si="1"/>
        <v>18.75</v>
      </c>
      <c r="G20" s="45">
        <f t="shared" si="2"/>
        <v>0</v>
      </c>
      <c r="H20" s="43">
        <f>IF(SUM($F20),SUM($H$44)+SUM($F20:$F$43)+SUM($G20:$G$43),)</f>
        <v>187.16695000000004</v>
      </c>
    </row>
    <row r="21" spans="1:8" s="29" customFormat="1" ht="12.75" outlineLevel="1">
      <c r="A21" s="46" t="s">
        <v>137</v>
      </c>
      <c r="B21" s="47" t="s">
        <v>10</v>
      </c>
      <c r="C21" s="36">
        <v>42844.66527777778</v>
      </c>
      <c r="D21" s="41">
        <v>-78</v>
      </c>
      <c r="E21" s="42">
        <f>IF($A21=E$1,$D21,)</f>
        <v>-78</v>
      </c>
      <c r="F21" s="44">
        <f aca="true" t="shared" si="3" ref="F21:F33">IF(ISNUMBER(SEARCH("Retail",$B21)),IF(ISNUMBER(SEARCH("PYATEROCHKA",$B21)),PRODUCT(-$D21,0.005,2),PRODUCT(-$D21,0.005)),"")</f>
        <v>0.39</v>
      </c>
      <c r="G21" s="45">
        <f aca="true" t="shared" si="4" ref="G21:G33">IF(ISNUMBER(SEARCH("Оплата",$B21)),$D21,0)</f>
        <v>0</v>
      </c>
      <c r="H21" s="43">
        <f>IF(SUM($F21),SUM($H$44)+SUM($F21:$F$43)+SUM($G21:$G$43),)</f>
        <v>168.41694999999999</v>
      </c>
    </row>
    <row r="22" spans="1:8" s="29" customFormat="1" ht="12.75" outlineLevel="1">
      <c r="A22" s="46" t="s">
        <v>137</v>
      </c>
      <c r="B22" s="47" t="s">
        <v>11</v>
      </c>
      <c r="C22" s="36">
        <v>42844.649305555555</v>
      </c>
      <c r="D22" s="41">
        <v>-4.4</v>
      </c>
      <c r="E22" s="42">
        <f>IF($A22=E$1,$D22,)</f>
        <v>-4.4</v>
      </c>
      <c r="F22" s="44">
        <f t="shared" si="3"/>
        <v>0.044000000000000004</v>
      </c>
      <c r="G22" s="45">
        <f t="shared" si="4"/>
        <v>0</v>
      </c>
      <c r="H22" s="43">
        <f>IF(SUM($F22),SUM($H$44)+SUM($F22:$F$43)+SUM($G22:$G$43),)</f>
        <v>168.02695</v>
      </c>
    </row>
    <row r="23" spans="1:8" s="29" customFormat="1" ht="12.75" outlineLevel="1">
      <c r="A23" s="46" t="s">
        <v>137</v>
      </c>
      <c r="B23" s="47" t="s">
        <v>12</v>
      </c>
      <c r="C23" s="36">
        <v>42844.649305555555</v>
      </c>
      <c r="D23" s="41">
        <v>-118</v>
      </c>
      <c r="E23" s="42">
        <f>IF($A23=E$1,$D23,)</f>
        <v>-118</v>
      </c>
      <c r="F23" s="44">
        <f t="shared" si="3"/>
        <v>1.18</v>
      </c>
      <c r="G23" s="45">
        <f t="shared" si="4"/>
        <v>0</v>
      </c>
      <c r="H23" s="43">
        <f>IF(SUM($F23),SUM($H$44)+SUM($F23:$F$43)+SUM($G23:$G$43),)</f>
        <v>167.98295000000002</v>
      </c>
    </row>
    <row r="24" spans="1:8" s="29" customFormat="1" ht="12.75" outlineLevel="1">
      <c r="A24" s="46" t="s">
        <v>137</v>
      </c>
      <c r="B24" s="47" t="s">
        <v>13</v>
      </c>
      <c r="C24" s="36">
        <v>42844.60138888889</v>
      </c>
      <c r="D24" s="41">
        <v>-420</v>
      </c>
      <c r="E24" s="42">
        <f aca="true" t="shared" si="5" ref="E24:E29">IF($A24=E$1,$D24,)</f>
        <v>-420</v>
      </c>
      <c r="F24" s="44">
        <f t="shared" si="3"/>
        <v>2.1</v>
      </c>
      <c r="G24" s="45">
        <f t="shared" si="4"/>
        <v>0</v>
      </c>
      <c r="H24" s="43">
        <f>IF(SUM($F24),SUM($H$44)+SUM($F24:$F$43)+SUM($G24:$G$43),)</f>
        <v>166.80295</v>
      </c>
    </row>
    <row r="25" spans="1:8" s="29" customFormat="1" ht="12.75" outlineLevel="1">
      <c r="A25" s="46" t="s">
        <v>137</v>
      </c>
      <c r="B25" s="47" t="s">
        <v>2</v>
      </c>
      <c r="C25" s="36">
        <v>42843.85972222222</v>
      </c>
      <c r="D25" s="41">
        <v>-799</v>
      </c>
      <c r="E25" s="42">
        <f t="shared" si="5"/>
        <v>-799</v>
      </c>
      <c r="F25" s="44">
        <f t="shared" si="3"/>
        <v>3.995</v>
      </c>
      <c r="G25" s="45">
        <f t="shared" si="4"/>
        <v>0</v>
      </c>
      <c r="H25" s="43">
        <f>IF(SUM($F25),SUM($H$44)+SUM($F25:$F$43)+SUM($G25:$G$43),)</f>
        <v>164.70295</v>
      </c>
    </row>
    <row r="26" spans="1:8" s="29" customFormat="1" ht="12.75" outlineLevel="1">
      <c r="A26" s="46" t="s">
        <v>137</v>
      </c>
      <c r="B26" s="47" t="s">
        <v>14</v>
      </c>
      <c r="C26" s="36">
        <v>42843.7375</v>
      </c>
      <c r="D26" s="41">
        <v>-814.9</v>
      </c>
      <c r="E26" s="42">
        <f t="shared" si="5"/>
        <v>-814.9</v>
      </c>
      <c r="F26" s="44">
        <f t="shared" si="3"/>
        <v>4.0745</v>
      </c>
      <c r="G26" s="45">
        <f t="shared" si="4"/>
        <v>0</v>
      </c>
      <c r="H26" s="43">
        <f>IF(SUM($F26),SUM($H$44)+SUM($F26:$F$43)+SUM($G26:$G$43),)</f>
        <v>160.70794999999998</v>
      </c>
    </row>
    <row r="27" spans="1:8" s="29" customFormat="1" ht="12.75" outlineLevel="1">
      <c r="A27" s="46" t="s">
        <v>137</v>
      </c>
      <c r="B27" s="47" t="s">
        <v>15</v>
      </c>
      <c r="C27" s="36">
        <v>42843.697222222225</v>
      </c>
      <c r="D27" s="41">
        <v>-77</v>
      </c>
      <c r="E27" s="42">
        <f t="shared" si="5"/>
        <v>-77</v>
      </c>
      <c r="F27" s="44">
        <f t="shared" si="3"/>
        <v>0.385</v>
      </c>
      <c r="G27" s="45">
        <f t="shared" si="4"/>
        <v>0</v>
      </c>
      <c r="H27" s="43">
        <f>IF(SUM($F27),SUM($H$44)+SUM($F27:$F$43)+SUM($G27:$G$43),)</f>
        <v>156.63344999999998</v>
      </c>
    </row>
    <row r="28" spans="1:8" s="29" customFormat="1" ht="12.75" outlineLevel="1">
      <c r="A28" s="46" t="s">
        <v>137</v>
      </c>
      <c r="B28" s="47" t="s">
        <v>7</v>
      </c>
      <c r="C28" s="36">
        <v>42843.69652777778</v>
      </c>
      <c r="D28" s="41">
        <v>-76.6</v>
      </c>
      <c r="E28" s="42">
        <f t="shared" si="5"/>
        <v>-76.6</v>
      </c>
      <c r="F28" s="44">
        <f t="shared" si="3"/>
        <v>0.383</v>
      </c>
      <c r="G28" s="45">
        <f t="shared" si="4"/>
        <v>0</v>
      </c>
      <c r="H28" s="43">
        <f>IF(SUM($F28),SUM($H$44)+SUM($F28:$F$43)+SUM($G28:$G$43),)</f>
        <v>156.24845</v>
      </c>
    </row>
    <row r="29" spans="1:8" s="29" customFormat="1" ht="12.75" outlineLevel="1">
      <c r="A29" s="46" t="s">
        <v>137</v>
      </c>
      <c r="B29" s="47" t="s">
        <v>16</v>
      </c>
      <c r="C29" s="36">
        <v>42842.37708333333</v>
      </c>
      <c r="D29" s="41">
        <v>-8.6</v>
      </c>
      <c r="E29" s="42">
        <f t="shared" si="5"/>
        <v>-8.6</v>
      </c>
      <c r="F29" s="44">
        <f t="shared" si="3"/>
        <v>0.043</v>
      </c>
      <c r="G29" s="45">
        <f t="shared" si="4"/>
        <v>0</v>
      </c>
      <c r="H29" s="43">
        <f>IF(SUM($F29),SUM($H$44)+SUM($F29:$F$43)+SUM($G29:$G$43),)</f>
        <v>155.86545</v>
      </c>
    </row>
    <row r="30" spans="1:8" s="29" customFormat="1" ht="12.75" outlineLevel="1">
      <c r="A30" s="46" t="s">
        <v>137</v>
      </c>
      <c r="B30" s="47" t="s">
        <v>17</v>
      </c>
      <c r="C30" s="36">
        <v>42841.60763888889</v>
      </c>
      <c r="D30" s="41">
        <v>-260</v>
      </c>
      <c r="E30" s="42">
        <f>IF($A30=E$1,$D30,)</f>
        <v>-260</v>
      </c>
      <c r="F30" s="44">
        <f t="shared" si="3"/>
        <v>1.3</v>
      </c>
      <c r="G30" s="45">
        <f t="shared" si="4"/>
        <v>0</v>
      </c>
      <c r="H30" s="43">
        <f>IF(SUM($F30),SUM($H$44)+SUM($F30:$F$43)+SUM($G30:$G$43),)</f>
        <v>155.82245</v>
      </c>
    </row>
    <row r="31" spans="1:8" s="29" customFormat="1" ht="12.75" outlineLevel="1">
      <c r="A31" s="46" t="s">
        <v>137</v>
      </c>
      <c r="B31" s="47" t="s">
        <v>18</v>
      </c>
      <c r="C31" s="36">
        <v>42839.57013888889</v>
      </c>
      <c r="D31" s="41">
        <v>-649.5</v>
      </c>
      <c r="E31" s="42">
        <f>IF($A31=E$1,$D31,)</f>
        <v>-649.5</v>
      </c>
      <c r="F31" s="44">
        <f t="shared" si="3"/>
        <v>3.2475</v>
      </c>
      <c r="G31" s="45">
        <f t="shared" si="4"/>
        <v>0</v>
      </c>
      <c r="H31" s="43">
        <f>IF(SUM($F31),SUM($H$44)+SUM($F31:$F$43)+SUM($G31:$G$43),)</f>
        <v>154.52245</v>
      </c>
    </row>
    <row r="32" spans="1:8" s="29" customFormat="1" ht="12.75" outlineLevel="1">
      <c r="A32" s="46" t="s">
        <v>137</v>
      </c>
      <c r="B32" s="47" t="s">
        <v>19</v>
      </c>
      <c r="C32" s="36">
        <v>42838.77916666667</v>
      </c>
      <c r="D32" s="41">
        <v>-341</v>
      </c>
      <c r="E32" s="42">
        <f>IF($A32=E$1,$D32,)</f>
        <v>-341</v>
      </c>
      <c r="F32" s="44">
        <f t="shared" si="3"/>
        <v>3.41</v>
      </c>
      <c r="G32" s="45">
        <f t="shared" si="4"/>
        <v>0</v>
      </c>
      <c r="H32" s="43">
        <f>IF(SUM($F32),SUM($H$44)+SUM($F32:$F$43)+SUM($G32:$G$43),)</f>
        <v>151.27495</v>
      </c>
    </row>
    <row r="33" spans="1:8" s="29" customFormat="1" ht="12.75" outlineLevel="1">
      <c r="A33" s="46" t="s">
        <v>137</v>
      </c>
      <c r="B33" s="47" t="s">
        <v>20</v>
      </c>
      <c r="C33" s="36">
        <v>42838.72430555556</v>
      </c>
      <c r="D33" s="41">
        <v>-139</v>
      </c>
      <c r="E33" s="42">
        <f>IF($A33=E$1,$D33,)</f>
        <v>-139</v>
      </c>
      <c r="F33" s="44">
        <f t="shared" si="3"/>
        <v>1.3900000000000001</v>
      </c>
      <c r="G33" s="45">
        <f t="shared" si="4"/>
        <v>0</v>
      </c>
      <c r="H33" s="43">
        <f>IF(SUM($F33),SUM($H$44)+SUM($F33:$F$43)+SUM($G33:$G$43),)</f>
        <v>147.86495</v>
      </c>
    </row>
    <row r="34" spans="1:8" s="29" customFormat="1" ht="12.75" outlineLevel="1">
      <c r="A34" s="46" t="s">
        <v>137</v>
      </c>
      <c r="B34" s="47" t="s">
        <v>21</v>
      </c>
      <c r="C34" s="36">
        <v>42836.799305555556</v>
      </c>
      <c r="D34" s="41">
        <v>-499.99</v>
      </c>
      <c r="E34" s="42">
        <f aca="true" t="shared" si="6" ref="E34:E40">IF($A34=E$1,$D34,)</f>
        <v>-499.99</v>
      </c>
      <c r="F34" s="44">
        <f aca="true" t="shared" si="7" ref="F34:F43">IF(ISNUMBER(SEARCH("Retail",$B34)),IF(ISNUMBER(SEARCH("PYATEROCHKA",$B34)),PRODUCT(-$D34,0.005,2),PRODUCT(-$D34,0.005)),"")</f>
        <v>2.49995</v>
      </c>
      <c r="G34" s="45">
        <f aca="true" t="shared" si="8" ref="G34:G43">IF(ISNUMBER(SEARCH("Оплата",$B34)),$D34,0)</f>
        <v>0</v>
      </c>
      <c r="H34" s="43">
        <f>IF(SUM($F34),SUM($H$44)+SUM($F34:$F$43)+SUM($G34:$G$43),)</f>
        <v>146.47495</v>
      </c>
    </row>
    <row r="35" spans="1:8" s="29" customFormat="1" ht="12.75" outlineLevel="1">
      <c r="A35" s="46" t="s">
        <v>137</v>
      </c>
      <c r="B35" s="47" t="s">
        <v>18</v>
      </c>
      <c r="C35" s="36">
        <v>42835.67847222222</v>
      </c>
      <c r="D35" s="41">
        <v>-649.5</v>
      </c>
      <c r="E35" s="42">
        <f t="shared" si="6"/>
        <v>-649.5</v>
      </c>
      <c r="F35" s="44">
        <f t="shared" si="7"/>
        <v>3.2475</v>
      </c>
      <c r="G35" s="45">
        <f t="shared" si="8"/>
        <v>0</v>
      </c>
      <c r="H35" s="43">
        <f>IF(SUM($F35),SUM($H$44)+SUM($F35:$F$43)+SUM($G35:$G$43),)</f>
        <v>143.975</v>
      </c>
    </row>
    <row r="36" spans="1:8" s="29" customFormat="1" ht="12.75" outlineLevel="1">
      <c r="A36" s="46" t="s">
        <v>137</v>
      </c>
      <c r="B36" s="47" t="s">
        <v>17</v>
      </c>
      <c r="C36" s="36">
        <v>42834.861805555556</v>
      </c>
      <c r="D36" s="41">
        <v>-76</v>
      </c>
      <c r="E36" s="42">
        <f t="shared" si="6"/>
        <v>-76</v>
      </c>
      <c r="F36" s="44">
        <f t="shared" si="7"/>
        <v>0.38</v>
      </c>
      <c r="G36" s="45">
        <f t="shared" si="8"/>
        <v>0</v>
      </c>
      <c r="H36" s="43">
        <f>IF(SUM($F36),SUM($H$44)+SUM($F36:$F$43)+SUM($G36:$G$43),)</f>
        <v>140.7275</v>
      </c>
    </row>
    <row r="37" spans="1:8" s="29" customFormat="1" ht="12.75" outlineLevel="1">
      <c r="A37" s="46" t="s">
        <v>137</v>
      </c>
      <c r="B37" s="47" t="s">
        <v>22</v>
      </c>
      <c r="C37" s="36">
        <v>42834.85833333333</v>
      </c>
      <c r="D37" s="41">
        <v>-195</v>
      </c>
      <c r="E37" s="42">
        <f t="shared" si="6"/>
        <v>-195</v>
      </c>
      <c r="F37" s="44">
        <f t="shared" si="7"/>
        <v>1.95</v>
      </c>
      <c r="G37" s="45">
        <f t="shared" si="8"/>
        <v>0</v>
      </c>
      <c r="H37" s="43">
        <f>IF(SUM($F37),SUM($H$44)+SUM($F37:$F$43)+SUM($G37:$G$43),)</f>
        <v>140.3475</v>
      </c>
    </row>
    <row r="38" spans="1:8" s="29" customFormat="1" ht="12.75" outlineLevel="1">
      <c r="A38" s="46" t="s">
        <v>137</v>
      </c>
      <c r="B38" s="47" t="s">
        <v>22</v>
      </c>
      <c r="C38" s="36">
        <v>42834.856944444444</v>
      </c>
      <c r="D38" s="41">
        <v>-1177</v>
      </c>
      <c r="E38" s="42">
        <f t="shared" si="6"/>
        <v>-1177</v>
      </c>
      <c r="F38" s="44">
        <f t="shared" si="7"/>
        <v>11.77</v>
      </c>
      <c r="G38" s="45">
        <f t="shared" si="8"/>
        <v>0</v>
      </c>
      <c r="H38" s="43">
        <f>IF(SUM($F38),SUM($H$44)+SUM($F38:$F$43)+SUM($G38:$G$43),)</f>
        <v>138.3975</v>
      </c>
    </row>
    <row r="39" spans="1:8" s="29" customFormat="1" ht="12.75" outlineLevel="1">
      <c r="A39" s="46" t="s">
        <v>137</v>
      </c>
      <c r="B39" s="47" t="s">
        <v>17</v>
      </c>
      <c r="C39" s="36">
        <v>42833.47222222222</v>
      </c>
      <c r="D39" s="41">
        <v>-334</v>
      </c>
      <c r="E39" s="42">
        <f t="shared" si="6"/>
        <v>-334</v>
      </c>
      <c r="F39" s="44">
        <f t="shared" si="7"/>
        <v>1.67</v>
      </c>
      <c r="G39" s="45">
        <f t="shared" si="8"/>
        <v>0</v>
      </c>
      <c r="H39" s="43">
        <f>IF(SUM($F39),SUM($H$44)+SUM($F39:$F$43)+SUM($G39:$G$43),)</f>
        <v>126.6275</v>
      </c>
    </row>
    <row r="40" spans="1:8" s="29" customFormat="1" ht="12.75" outlineLevel="1">
      <c r="A40" s="46" t="s">
        <v>137</v>
      </c>
      <c r="B40" s="47" t="s">
        <v>23</v>
      </c>
      <c r="C40" s="36">
        <v>42831.73055555556</v>
      </c>
      <c r="D40" s="41">
        <v>-529.66</v>
      </c>
      <c r="E40" s="42">
        <f t="shared" si="6"/>
        <v>-529.66</v>
      </c>
      <c r="F40" s="44">
        <f t="shared" si="7"/>
        <v>2.6483</v>
      </c>
      <c r="G40" s="45">
        <f t="shared" si="8"/>
        <v>0</v>
      </c>
      <c r="H40" s="43">
        <f>IF(SUM($F40),SUM($H$44)+SUM($F40:$F$43)+SUM($G40:$G$43),)</f>
        <v>124.9575</v>
      </c>
    </row>
    <row r="41" spans="1:8" s="29" customFormat="1" ht="12.75" outlineLevel="1">
      <c r="A41" s="46" t="s">
        <v>137</v>
      </c>
      <c r="B41" s="47" t="s">
        <v>23</v>
      </c>
      <c r="C41" s="36">
        <v>42831.73055555556</v>
      </c>
      <c r="D41" s="41">
        <v>-93.84</v>
      </c>
      <c r="E41" s="42">
        <f>IF($A41=E$1,$D41,)</f>
        <v>-93.84</v>
      </c>
      <c r="F41" s="44">
        <f t="shared" si="7"/>
        <v>0.4692</v>
      </c>
      <c r="G41" s="45">
        <f t="shared" si="8"/>
        <v>0</v>
      </c>
      <c r="H41" s="43">
        <f>IF(SUM($F41),SUM($H$44)+SUM($F41:$F$43)+SUM($G41:$G$43),)</f>
        <v>122.3092</v>
      </c>
    </row>
    <row r="42" spans="1:8" s="29" customFormat="1" ht="12.75" outlineLevel="1">
      <c r="A42" s="46" t="s">
        <v>137</v>
      </c>
      <c r="B42" s="47" t="s">
        <v>24</v>
      </c>
      <c r="C42" s="36">
        <v>42830.72638888889</v>
      </c>
      <c r="D42" s="41">
        <v>-684</v>
      </c>
      <c r="E42" s="42">
        <f>IF($A42=E$1,$D42,)</f>
        <v>-684</v>
      </c>
      <c r="F42" s="44">
        <f t="shared" si="7"/>
        <v>6.84</v>
      </c>
      <c r="G42" s="45">
        <f t="shared" si="8"/>
        <v>0</v>
      </c>
      <c r="H42" s="43">
        <f>IF(SUM($F42),SUM($H$44)+SUM($F42:$F$43)+SUM($G42:$G$43),)</f>
        <v>121.84</v>
      </c>
    </row>
    <row r="43" spans="1:8" s="29" customFormat="1" ht="12.75" outlineLevel="1">
      <c r="A43" s="46" t="s">
        <v>137</v>
      </c>
      <c r="B43" s="30" t="s">
        <v>25</v>
      </c>
      <c r="C43" s="36">
        <v>42826.72430555556</v>
      </c>
      <c r="D43" s="41">
        <v>-23000</v>
      </c>
      <c r="E43" s="42">
        <f>IF($A43=E$1,$D43,)</f>
        <v>-23000</v>
      </c>
      <c r="F43" s="44">
        <f t="shared" si="7"/>
        <v>115</v>
      </c>
      <c r="G43" s="45">
        <f t="shared" si="8"/>
        <v>0</v>
      </c>
      <c r="H43" s="43">
        <f>IF(SUM($F43),SUM($H$44)+SUM($F43:$F$43)+SUM($G43:$G$43),)</f>
        <v>115</v>
      </c>
    </row>
    <row r="44" spans="1:8" s="29" customFormat="1" ht="12.75">
      <c r="A44" s="52">
        <v>42552</v>
      </c>
      <c r="B44" s="54"/>
      <c r="C44" s="53">
        <v>42826</v>
      </c>
      <c r="D44" s="37"/>
      <c r="E44" s="51">
        <f>SUM(E45)</f>
        <v>40000</v>
      </c>
      <c r="F44" s="51">
        <f>SUM(F45)</f>
        <v>0</v>
      </c>
      <c r="G44" s="51">
        <f>SUM(G45)</f>
        <v>0</v>
      </c>
      <c r="H44" s="39">
        <f>IF(F44,SUM(H45,F44,G44),"")</f>
      </c>
    </row>
    <row r="45" spans="3:5" ht="12.75">
      <c r="C45" s="55"/>
      <c r="E45" s="55">
        <v>40000</v>
      </c>
    </row>
    <row r="46" ht="12.75">
      <c r="C46" s="55"/>
    </row>
    <row r="47" ht="12.75">
      <c r="C47" s="55"/>
    </row>
    <row r="48" ht="12.75">
      <c r="C48" s="55"/>
    </row>
    <row r="49" ht="12.75">
      <c r="C49" s="55"/>
    </row>
    <row r="50" ht="12.75">
      <c r="C50" s="55"/>
    </row>
    <row r="51" ht="12.75">
      <c r="C51" s="55"/>
    </row>
    <row r="52" ht="12.75">
      <c r="C52" s="55"/>
    </row>
    <row r="53" ht="12.75">
      <c r="C53" s="55"/>
    </row>
    <row r="54" ht="12.75">
      <c r="C54" s="55"/>
    </row>
    <row r="55" ht="12.75">
      <c r="C55" s="55"/>
    </row>
    <row r="56" ht="12.75">
      <c r="C56" s="55"/>
    </row>
    <row r="57" ht="12.75">
      <c r="C57" s="55"/>
    </row>
    <row r="58" ht="12.75">
      <c r="C58" s="55"/>
    </row>
    <row r="59" ht="12.75">
      <c r="C59" s="55"/>
    </row>
    <row r="60" ht="12.75">
      <c r="C60" s="55"/>
    </row>
    <row r="61" ht="12.75">
      <c r="C61" s="55"/>
    </row>
    <row r="62" ht="12.75">
      <c r="C62" s="55"/>
    </row>
    <row r="63" ht="12.75">
      <c r="C63" s="55"/>
    </row>
    <row r="64" ht="12.75">
      <c r="C64" s="55"/>
    </row>
    <row r="65" ht="12.75">
      <c r="C65" s="55"/>
    </row>
    <row r="66" ht="12.75">
      <c r="C66" s="55"/>
    </row>
    <row r="67" ht="12.75">
      <c r="C67" s="55"/>
    </row>
    <row r="68" ht="12.75">
      <c r="C68" s="55"/>
    </row>
    <row r="69" ht="12.75">
      <c r="C69" s="55"/>
    </row>
    <row r="70" ht="12.75">
      <c r="C70" s="55"/>
    </row>
    <row r="71" ht="12.75">
      <c r="C71" s="55"/>
    </row>
    <row r="72" ht="12.75">
      <c r="C72" s="55"/>
    </row>
    <row r="73" ht="12.75">
      <c r="C73" s="55"/>
    </row>
    <row r="74" ht="12.75">
      <c r="C74" s="55"/>
    </row>
    <row r="75" ht="12.75">
      <c r="C75" s="55"/>
    </row>
    <row r="76" ht="12.75">
      <c r="C76" s="55"/>
    </row>
    <row r="77" ht="12.75">
      <c r="C77" s="55"/>
    </row>
    <row r="78" ht="12.75">
      <c r="C78" s="55"/>
    </row>
    <row r="79" ht="12.75">
      <c r="C79" s="55"/>
    </row>
    <row r="80" ht="12.75">
      <c r="C80" s="55"/>
    </row>
    <row r="81" ht="12.75">
      <c r="C81" s="55"/>
    </row>
    <row r="82" ht="12.75">
      <c r="C82" s="55"/>
    </row>
    <row r="83" ht="12.75">
      <c r="C83" s="55"/>
    </row>
    <row r="84" ht="12.75">
      <c r="C84" s="55"/>
    </row>
    <row r="85" ht="12.75">
      <c r="C85" s="55"/>
    </row>
    <row r="86" ht="12.75">
      <c r="C86" s="55"/>
    </row>
    <row r="87" ht="12.75">
      <c r="C87" s="55"/>
    </row>
    <row r="88" ht="12.75">
      <c r="C88" s="55"/>
    </row>
    <row r="89" ht="12.75">
      <c r="C89" s="55"/>
    </row>
    <row r="90" ht="12.75">
      <c r="C90" s="55"/>
    </row>
    <row r="91" ht="12.75">
      <c r="C91" s="55"/>
    </row>
    <row r="92" ht="12.75">
      <c r="C92" s="55"/>
    </row>
    <row r="93" ht="12.75">
      <c r="C93" s="55"/>
    </row>
    <row r="94" ht="12.75">
      <c r="C94" s="55"/>
    </row>
    <row r="95" ht="12.75">
      <c r="C95" s="55"/>
    </row>
    <row r="96" ht="12.75">
      <c r="C96" s="55"/>
    </row>
    <row r="97" ht="12.75">
      <c r="C97" s="55"/>
    </row>
    <row r="98" ht="12.75">
      <c r="C98" s="55"/>
    </row>
    <row r="99" ht="12.75">
      <c r="C99" s="55"/>
    </row>
    <row r="100" ht="12.75">
      <c r="C100" s="55"/>
    </row>
    <row r="101" ht="12.75">
      <c r="C101" s="55"/>
    </row>
    <row r="102" ht="12.75">
      <c r="C102" s="55"/>
    </row>
    <row r="103" ht="12.75">
      <c r="C103" s="55"/>
    </row>
    <row r="104" ht="12.75">
      <c r="C104" s="55"/>
    </row>
    <row r="105" ht="12.75">
      <c r="C105" s="55"/>
    </row>
    <row r="106" ht="12.75">
      <c r="C106" s="55"/>
    </row>
    <row r="107" ht="12.75">
      <c r="C107" s="55"/>
    </row>
    <row r="108" ht="12.75">
      <c r="C108" s="55"/>
    </row>
    <row r="109" ht="12.75">
      <c r="C109" s="55"/>
    </row>
    <row r="110" ht="12.75">
      <c r="C110" s="55"/>
    </row>
    <row r="111" ht="12.75">
      <c r="C111" s="55"/>
    </row>
    <row r="112" ht="12.75">
      <c r="C112" s="55"/>
    </row>
    <row r="113" ht="12.75">
      <c r="C113" s="55"/>
    </row>
    <row r="114" ht="12.75">
      <c r="C114" s="55"/>
    </row>
    <row r="115" ht="12.75">
      <c r="C115" s="55"/>
    </row>
    <row r="116" ht="12.75">
      <c r="C116" s="55"/>
    </row>
    <row r="117" ht="12.75">
      <c r="C117" s="55"/>
    </row>
    <row r="118" ht="12.75">
      <c r="C118" s="55"/>
    </row>
    <row r="119" ht="12.75">
      <c r="C119" s="55"/>
    </row>
    <row r="120" ht="12.75">
      <c r="C120" s="55"/>
    </row>
    <row r="121" ht="12.75">
      <c r="C121" s="55"/>
    </row>
    <row r="122" ht="12.75">
      <c r="C122" s="55"/>
    </row>
    <row r="123" ht="12.75">
      <c r="C123" s="55"/>
    </row>
    <row r="124" ht="12.75">
      <c r="C124" s="55"/>
    </row>
    <row r="125" ht="12.75">
      <c r="C125" s="55"/>
    </row>
    <row r="126" ht="12.75">
      <c r="C126" s="55"/>
    </row>
    <row r="127" ht="12.75">
      <c r="C127" s="55"/>
    </row>
    <row r="128" ht="12.75">
      <c r="C128" s="55"/>
    </row>
    <row r="129" ht="12.75">
      <c r="C129" s="55"/>
    </row>
    <row r="130" ht="12.75">
      <c r="C130" s="55"/>
    </row>
    <row r="131" ht="12.75">
      <c r="C131" s="55"/>
    </row>
    <row r="132" ht="12.75">
      <c r="C132" s="55"/>
    </row>
    <row r="133" ht="12.75">
      <c r="C133" s="55"/>
    </row>
    <row r="134" ht="12.75">
      <c r="C134" s="55"/>
    </row>
    <row r="135" ht="12.75">
      <c r="C135" s="55"/>
    </row>
    <row r="136" ht="12.75">
      <c r="C136" s="55"/>
    </row>
    <row r="137" ht="12.75">
      <c r="C137" s="55"/>
    </row>
    <row r="138" ht="12.75">
      <c r="C138" s="55"/>
    </row>
    <row r="139" ht="12.75">
      <c r="C139" s="55"/>
    </row>
    <row r="140" ht="12.75">
      <c r="C140" s="55"/>
    </row>
    <row r="141" ht="12.75">
      <c r="C141" s="55"/>
    </row>
    <row r="142" ht="12.75">
      <c r="C142" s="55"/>
    </row>
    <row r="143" ht="12.75">
      <c r="C143" s="55"/>
    </row>
    <row r="144" ht="12.75">
      <c r="C144" s="55"/>
    </row>
    <row r="145" ht="12.75">
      <c r="C145" s="55"/>
    </row>
    <row r="146" ht="12.75">
      <c r="C146" s="55"/>
    </row>
    <row r="147" ht="12.75">
      <c r="C147" s="55"/>
    </row>
    <row r="148" ht="12.75">
      <c r="C148" s="55"/>
    </row>
    <row r="149" ht="12.75">
      <c r="C149" s="55"/>
    </row>
    <row r="150" ht="12.75">
      <c r="C150" s="55"/>
    </row>
    <row r="151" ht="12.75">
      <c r="C151" s="55"/>
    </row>
    <row r="152" ht="12.75">
      <c r="C152" s="55"/>
    </row>
    <row r="153" ht="12.75">
      <c r="C153" s="55"/>
    </row>
    <row r="154" ht="12.75">
      <c r="C154" s="55"/>
    </row>
    <row r="155" ht="12.75">
      <c r="C155" s="55"/>
    </row>
    <row r="156" ht="12.75">
      <c r="C156" s="55"/>
    </row>
    <row r="157" ht="12.75">
      <c r="C157" s="55"/>
    </row>
    <row r="158" ht="12.75">
      <c r="C158" s="55"/>
    </row>
    <row r="159" ht="12.75">
      <c r="C159" s="55"/>
    </row>
    <row r="160" ht="12.75">
      <c r="C160" s="55"/>
    </row>
    <row r="161" ht="12.75">
      <c r="C161" s="55"/>
    </row>
    <row r="162" ht="12.75">
      <c r="C162" s="55"/>
    </row>
    <row r="163" ht="12.75">
      <c r="C163" s="55"/>
    </row>
    <row r="164" ht="12.75">
      <c r="C164" s="55"/>
    </row>
    <row r="165" ht="12.75">
      <c r="C165" s="55"/>
    </row>
    <row r="166" ht="12.75">
      <c r="C166" s="55"/>
    </row>
    <row r="167" ht="12.75">
      <c r="C167" s="55"/>
    </row>
    <row r="168" ht="12.75">
      <c r="C168" s="55"/>
    </row>
    <row r="169" ht="12.75">
      <c r="C169" s="55"/>
    </row>
    <row r="170" ht="12.75">
      <c r="C170" s="55"/>
    </row>
    <row r="171" ht="12.75">
      <c r="C171" s="55"/>
    </row>
    <row r="172" ht="12.75">
      <c r="C172" s="55"/>
    </row>
    <row r="173" ht="12.75">
      <c r="C173" s="55"/>
    </row>
    <row r="174" ht="12.75">
      <c r="C174" s="55"/>
    </row>
    <row r="175" ht="12.75">
      <c r="C175" s="55"/>
    </row>
    <row r="176" ht="12.75">
      <c r="C176" s="55"/>
    </row>
    <row r="177" ht="12.75">
      <c r="C177" s="55"/>
    </row>
    <row r="178" ht="12.75">
      <c r="C178" s="55"/>
    </row>
    <row r="179" ht="12.75">
      <c r="C179" s="55"/>
    </row>
    <row r="180" ht="12.75">
      <c r="C180" s="55"/>
    </row>
    <row r="181" ht="12.75">
      <c r="C181" s="55"/>
    </row>
    <row r="182" ht="12.75">
      <c r="C182" s="55"/>
    </row>
    <row r="183" ht="12.75">
      <c r="C183" s="55"/>
    </row>
    <row r="184" ht="12.75">
      <c r="C184" s="55"/>
    </row>
    <row r="185" ht="12.75">
      <c r="C185" s="55"/>
    </row>
    <row r="186" ht="12.75">
      <c r="C186" s="55"/>
    </row>
    <row r="187" ht="12.75">
      <c r="C187" s="55"/>
    </row>
    <row r="188" ht="12.75">
      <c r="C188" s="55"/>
    </row>
    <row r="189" ht="12.75">
      <c r="C189" s="55"/>
    </row>
    <row r="190" ht="12.75">
      <c r="C190" s="55"/>
    </row>
    <row r="191" ht="12.75">
      <c r="C191" s="55"/>
    </row>
    <row r="192" ht="12.75">
      <c r="C192" s="55"/>
    </row>
    <row r="193" ht="12.75">
      <c r="C193" s="55"/>
    </row>
    <row r="194" ht="12.75">
      <c r="C194" s="55"/>
    </row>
    <row r="195" ht="12.75">
      <c r="C195" s="55"/>
    </row>
    <row r="196" ht="12.75">
      <c r="C196" s="55"/>
    </row>
    <row r="197" ht="12.75">
      <c r="C197" s="55"/>
    </row>
    <row r="198" ht="12.75">
      <c r="C198" s="55"/>
    </row>
    <row r="199" ht="12.75">
      <c r="C199" s="55"/>
    </row>
    <row r="200" ht="12.75">
      <c r="C200" s="55"/>
    </row>
    <row r="201" ht="12.75">
      <c r="C201" s="55"/>
    </row>
    <row r="202" ht="12.75">
      <c r="C202" s="55"/>
    </row>
    <row r="203" ht="12.75">
      <c r="C203" s="55"/>
    </row>
    <row r="204" ht="12.75">
      <c r="C204" s="55"/>
    </row>
    <row r="205" ht="12.75">
      <c r="C205" s="55"/>
    </row>
    <row r="206" ht="12.75">
      <c r="C206" s="55"/>
    </row>
    <row r="207" ht="12.75">
      <c r="C207" s="55"/>
    </row>
    <row r="208" ht="12.75">
      <c r="C208" s="55"/>
    </row>
    <row r="209" ht="12.75">
      <c r="C209" s="55"/>
    </row>
    <row r="210" ht="12.75">
      <c r="C210" s="55"/>
    </row>
    <row r="211" ht="12.75">
      <c r="C211" s="55"/>
    </row>
    <row r="212" ht="12.75">
      <c r="C212" s="55"/>
    </row>
    <row r="213" ht="12.75">
      <c r="C213" s="55"/>
    </row>
    <row r="214" ht="12.75">
      <c r="C214" s="55"/>
    </row>
    <row r="215" ht="12.75">
      <c r="C215" s="55"/>
    </row>
    <row r="216" ht="12.75">
      <c r="C216" s="55"/>
    </row>
    <row r="217" ht="12.75">
      <c r="C217" s="55"/>
    </row>
    <row r="218" ht="12.75">
      <c r="C218" s="55"/>
    </row>
    <row r="219" ht="12.75">
      <c r="C219" s="55"/>
    </row>
    <row r="220" ht="12.75">
      <c r="C220" s="55"/>
    </row>
    <row r="221" ht="12.75">
      <c r="C221" s="55"/>
    </row>
    <row r="222" ht="12.75">
      <c r="C222" s="55"/>
    </row>
    <row r="223" ht="12.75">
      <c r="C223" s="55"/>
    </row>
    <row r="224" ht="12.75">
      <c r="C224" s="55"/>
    </row>
    <row r="225" ht="12.75">
      <c r="C225" s="55"/>
    </row>
    <row r="226" ht="12.75">
      <c r="C226" s="55"/>
    </row>
    <row r="227" ht="12.75">
      <c r="C227" s="55"/>
    </row>
    <row r="228" ht="12.75">
      <c r="C228" s="55"/>
    </row>
    <row r="229" ht="12.75">
      <c r="C229" s="55"/>
    </row>
    <row r="230" ht="12.75">
      <c r="C230" s="55"/>
    </row>
    <row r="231" ht="12.75">
      <c r="C231" s="55"/>
    </row>
    <row r="232" ht="12.75">
      <c r="C232" s="55"/>
    </row>
    <row r="233" ht="12.75">
      <c r="C233" s="55"/>
    </row>
    <row r="234" ht="12.75">
      <c r="C234" s="55"/>
    </row>
    <row r="235" ht="12.75">
      <c r="C235" s="55"/>
    </row>
    <row r="236" ht="12.75">
      <c r="C236" s="55"/>
    </row>
    <row r="237" ht="12.75">
      <c r="C237" s="55"/>
    </row>
    <row r="238" ht="12.75">
      <c r="C238" s="55"/>
    </row>
    <row r="239" ht="12.75">
      <c r="C239" s="55"/>
    </row>
    <row r="240" ht="12.75">
      <c r="C240" s="55"/>
    </row>
    <row r="241" ht="12.75">
      <c r="C241" s="55"/>
    </row>
    <row r="242" ht="12.75">
      <c r="C242" s="55"/>
    </row>
    <row r="243" ht="12.75">
      <c r="C243" s="55"/>
    </row>
    <row r="244" ht="12.75">
      <c r="C244" s="55"/>
    </row>
    <row r="245" ht="12.75">
      <c r="C245" s="55"/>
    </row>
    <row r="246" ht="12.75">
      <c r="C246" s="55"/>
    </row>
    <row r="247" ht="12.75">
      <c r="C247" s="55"/>
    </row>
    <row r="248" ht="12.75">
      <c r="C248" s="55"/>
    </row>
    <row r="249" ht="12.75">
      <c r="C249" s="55"/>
    </row>
    <row r="250" ht="12.75">
      <c r="C250" s="55"/>
    </row>
    <row r="251" ht="12.75">
      <c r="C251" s="55"/>
    </row>
    <row r="252" ht="12.75">
      <c r="C252" s="55"/>
    </row>
    <row r="253" ht="12.75">
      <c r="C253" s="55"/>
    </row>
    <row r="254" ht="12.75">
      <c r="C254" s="55"/>
    </row>
    <row r="255" ht="12.75">
      <c r="C255" s="55"/>
    </row>
    <row r="256" ht="12.75">
      <c r="C256" s="55"/>
    </row>
    <row r="257" ht="12.75">
      <c r="C257" s="55"/>
    </row>
    <row r="258" ht="12.75">
      <c r="C258" s="55"/>
    </row>
    <row r="259" ht="12.75">
      <c r="C259" s="55"/>
    </row>
    <row r="260" ht="12.75">
      <c r="C260" s="55"/>
    </row>
    <row r="261" ht="12.75">
      <c r="C261" s="55"/>
    </row>
    <row r="262" ht="12.75">
      <c r="C262" s="55"/>
    </row>
    <row r="263" ht="12.75">
      <c r="C263" s="55"/>
    </row>
    <row r="264" ht="12.75">
      <c r="C264" s="55"/>
    </row>
    <row r="265" ht="12.75">
      <c r="C265" s="55"/>
    </row>
    <row r="266" ht="12.75">
      <c r="C266" s="55"/>
    </row>
    <row r="267" ht="12.75">
      <c r="C267" s="55"/>
    </row>
    <row r="268" ht="12.75">
      <c r="C268" s="55"/>
    </row>
    <row r="269" ht="12.75">
      <c r="C269" s="55"/>
    </row>
    <row r="270" ht="12.75">
      <c r="C270" s="55"/>
    </row>
    <row r="271" ht="12.75">
      <c r="C271" s="55"/>
    </row>
    <row r="272" ht="12.75">
      <c r="C272" s="55"/>
    </row>
    <row r="273" ht="12.75">
      <c r="C273" s="55"/>
    </row>
    <row r="274" ht="12.75">
      <c r="C274" s="55"/>
    </row>
    <row r="275" ht="12.75">
      <c r="C275" s="55"/>
    </row>
    <row r="276" ht="12.75">
      <c r="C276" s="55"/>
    </row>
    <row r="277" ht="12.75">
      <c r="C277" s="55"/>
    </row>
    <row r="278" ht="12.75">
      <c r="C278" s="55"/>
    </row>
    <row r="279" ht="12.75">
      <c r="C279" s="55"/>
    </row>
    <row r="280" ht="12.75">
      <c r="C280" s="55"/>
    </row>
    <row r="281" ht="12.75">
      <c r="C281" s="55"/>
    </row>
    <row r="282" ht="12.75">
      <c r="C282" s="55"/>
    </row>
    <row r="283" ht="12.75">
      <c r="C283" s="55"/>
    </row>
    <row r="284" ht="12.75">
      <c r="C284" s="55"/>
    </row>
    <row r="285" ht="12.75">
      <c r="C285" s="55"/>
    </row>
    <row r="286" ht="12.75">
      <c r="C286" s="55"/>
    </row>
    <row r="287" ht="12.75">
      <c r="C287" s="55"/>
    </row>
    <row r="288" ht="12.75">
      <c r="C288" s="55"/>
    </row>
    <row r="289" ht="12.75">
      <c r="C289" s="55"/>
    </row>
    <row r="290" ht="12.75">
      <c r="C290" s="55"/>
    </row>
    <row r="291" ht="12.75">
      <c r="C291" s="55"/>
    </row>
    <row r="292" ht="12.75">
      <c r="C292" s="55"/>
    </row>
    <row r="293" ht="12.75">
      <c r="C293" s="55"/>
    </row>
    <row r="294" ht="12.75">
      <c r="C294" s="55"/>
    </row>
    <row r="295" ht="12.75">
      <c r="C295" s="55"/>
    </row>
    <row r="296" ht="12.75">
      <c r="C296" s="55"/>
    </row>
    <row r="297" ht="12.75">
      <c r="C297" s="55"/>
    </row>
    <row r="298" ht="12.75">
      <c r="C298" s="55"/>
    </row>
    <row r="299" ht="12.75">
      <c r="C299" s="55"/>
    </row>
    <row r="300" ht="12.75">
      <c r="C300" s="55"/>
    </row>
    <row r="301" ht="12.75">
      <c r="C301" s="55"/>
    </row>
    <row r="302" ht="12.75">
      <c r="C302" s="55"/>
    </row>
    <row r="303" ht="12.75">
      <c r="C303" s="55"/>
    </row>
    <row r="304" ht="12.75">
      <c r="C304" s="55"/>
    </row>
    <row r="305" ht="12.75">
      <c r="C305" s="55"/>
    </row>
    <row r="306" ht="12.75">
      <c r="C306" s="55"/>
    </row>
    <row r="307" ht="12.75">
      <c r="C307" s="55"/>
    </row>
    <row r="308" ht="12.75">
      <c r="C308" s="55"/>
    </row>
    <row r="309" ht="12.75">
      <c r="C309" s="55"/>
    </row>
    <row r="310" ht="12.75">
      <c r="C310" s="55"/>
    </row>
    <row r="311" ht="12.75">
      <c r="C311" s="55"/>
    </row>
    <row r="312" ht="12.75">
      <c r="C312" s="55"/>
    </row>
    <row r="313" ht="12.75">
      <c r="C313" s="55"/>
    </row>
    <row r="314" ht="12.75">
      <c r="C314" s="55"/>
    </row>
    <row r="315" ht="12.75">
      <c r="C315" s="55"/>
    </row>
    <row r="316" ht="12.75">
      <c r="C316" s="55"/>
    </row>
    <row r="317" ht="12.75">
      <c r="C317" s="55"/>
    </row>
    <row r="318" ht="12.75">
      <c r="C318" s="55"/>
    </row>
    <row r="319" ht="12.75">
      <c r="C319" s="55"/>
    </row>
    <row r="320" ht="12.75">
      <c r="C320" s="55"/>
    </row>
    <row r="321" ht="12.75">
      <c r="C321" s="55"/>
    </row>
    <row r="322" ht="12.75">
      <c r="C322" s="55"/>
    </row>
    <row r="323" ht="12.75">
      <c r="C323" s="55"/>
    </row>
    <row r="324" ht="12.75">
      <c r="C324" s="55"/>
    </row>
    <row r="325" ht="12.75">
      <c r="C325" s="55"/>
    </row>
    <row r="326" ht="12.75">
      <c r="C326" s="55"/>
    </row>
    <row r="327" ht="12.75">
      <c r="C327" s="55"/>
    </row>
    <row r="328" ht="12.75">
      <c r="C328" s="55"/>
    </row>
    <row r="329" ht="12.75">
      <c r="C329" s="55"/>
    </row>
    <row r="330" ht="12.75">
      <c r="C330" s="55"/>
    </row>
    <row r="331" ht="12.75">
      <c r="C331" s="55"/>
    </row>
    <row r="332" ht="12.75">
      <c r="C332" s="55"/>
    </row>
    <row r="333" ht="12.75">
      <c r="C333" s="55"/>
    </row>
    <row r="334" ht="12.75">
      <c r="C334" s="55"/>
    </row>
    <row r="335" ht="12.75">
      <c r="C335" s="55"/>
    </row>
    <row r="336" ht="12.75">
      <c r="C336" s="55"/>
    </row>
    <row r="337" ht="12.75">
      <c r="C337" s="55"/>
    </row>
    <row r="338" ht="12.75">
      <c r="C338" s="55"/>
    </row>
    <row r="339" ht="12.75">
      <c r="C339" s="55"/>
    </row>
    <row r="340" ht="12.75">
      <c r="C340" s="55"/>
    </row>
    <row r="341" ht="12.75">
      <c r="C341" s="55"/>
    </row>
    <row r="342" ht="12.75">
      <c r="C342" s="55"/>
    </row>
    <row r="343" ht="12.75">
      <c r="C343" s="55"/>
    </row>
    <row r="344" ht="12.75">
      <c r="C344" s="55"/>
    </row>
    <row r="345" ht="12.75">
      <c r="C345" s="55"/>
    </row>
    <row r="346" ht="12.75">
      <c r="C346" s="55"/>
    </row>
    <row r="347" ht="12.75">
      <c r="C347" s="55"/>
    </row>
    <row r="348" ht="12.75">
      <c r="C348" s="55"/>
    </row>
    <row r="349" ht="12.75">
      <c r="C349" s="55"/>
    </row>
    <row r="350" ht="12.75">
      <c r="C350" s="55"/>
    </row>
    <row r="351" ht="12.75">
      <c r="C351" s="55"/>
    </row>
    <row r="352" ht="12.75">
      <c r="C352" s="55"/>
    </row>
    <row r="353" ht="12.75">
      <c r="C353" s="55"/>
    </row>
    <row r="354" ht="12.75">
      <c r="C354" s="55"/>
    </row>
    <row r="355" ht="12.75">
      <c r="C355" s="55"/>
    </row>
    <row r="356" ht="12.75">
      <c r="C356" s="55"/>
    </row>
    <row r="357" ht="12.75">
      <c r="C357" s="55"/>
    </row>
    <row r="358" ht="12.75">
      <c r="C358" s="55"/>
    </row>
    <row r="359" ht="12.75">
      <c r="C359" s="55"/>
    </row>
    <row r="360" ht="12.75">
      <c r="C360" s="55"/>
    </row>
    <row r="361" ht="12.75">
      <c r="C361" s="55"/>
    </row>
    <row r="362" ht="12.75">
      <c r="C362" s="55"/>
    </row>
    <row r="363" ht="12.75">
      <c r="C363" s="55"/>
    </row>
    <row r="364" ht="12.75">
      <c r="C364" s="55"/>
    </row>
    <row r="365" ht="12.75">
      <c r="C365" s="55"/>
    </row>
    <row r="366" ht="12.75">
      <c r="C366" s="55"/>
    </row>
    <row r="367" ht="12.75">
      <c r="C367" s="55"/>
    </row>
    <row r="368" ht="12.75">
      <c r="C368" s="55"/>
    </row>
    <row r="369" ht="12.75">
      <c r="C369" s="55"/>
    </row>
    <row r="370" ht="12.75">
      <c r="C370" s="55"/>
    </row>
    <row r="371" ht="12.75">
      <c r="C371" s="55"/>
    </row>
    <row r="372" ht="12.75">
      <c r="C372" s="55"/>
    </row>
    <row r="373" ht="12.75">
      <c r="C373" s="55"/>
    </row>
    <row r="374" ht="12.75">
      <c r="C374" s="55"/>
    </row>
    <row r="375" ht="12.75">
      <c r="C375" s="55"/>
    </row>
    <row r="376" ht="12.75">
      <c r="C376" s="55"/>
    </row>
    <row r="377" ht="12.75">
      <c r="C377" s="55"/>
    </row>
    <row r="378" ht="12.75">
      <c r="C378" s="55"/>
    </row>
    <row r="379" ht="12.75">
      <c r="C379" s="55"/>
    </row>
    <row r="380" ht="12.75">
      <c r="C380" s="55"/>
    </row>
    <row r="381" ht="12.75">
      <c r="C381" s="55"/>
    </row>
    <row r="382" ht="12.75">
      <c r="C382" s="55"/>
    </row>
    <row r="383" ht="12.75">
      <c r="C383" s="55"/>
    </row>
    <row r="384" ht="12.75">
      <c r="C384" s="55"/>
    </row>
    <row r="385" ht="12.75">
      <c r="C385" s="55"/>
    </row>
    <row r="386" ht="12.75">
      <c r="C386" s="55"/>
    </row>
    <row r="387" ht="12.75">
      <c r="C387" s="55"/>
    </row>
    <row r="388" ht="12.75">
      <c r="C388" s="55"/>
    </row>
    <row r="389" ht="12.75">
      <c r="C389" s="55"/>
    </row>
    <row r="390" ht="12.75">
      <c r="C390" s="55"/>
    </row>
    <row r="391" ht="12.75">
      <c r="C391" s="55"/>
    </row>
    <row r="392" ht="12.75">
      <c r="C392" s="55"/>
    </row>
    <row r="393" ht="12.75">
      <c r="C393" s="55"/>
    </row>
    <row r="394" ht="12.75">
      <c r="C394" s="55"/>
    </row>
    <row r="395" ht="12.75">
      <c r="C395" s="55"/>
    </row>
    <row r="396" ht="12.75">
      <c r="C396" s="55"/>
    </row>
    <row r="397" ht="12.75">
      <c r="C397" s="55"/>
    </row>
    <row r="398" ht="12.75">
      <c r="C398" s="55"/>
    </row>
    <row r="399" ht="12.75">
      <c r="C399" s="55"/>
    </row>
    <row r="400" ht="12.75">
      <c r="C400" s="55"/>
    </row>
    <row r="401" ht="12.75">
      <c r="C401" s="55"/>
    </row>
    <row r="402" ht="12.75">
      <c r="C402" s="55"/>
    </row>
    <row r="403" ht="12.75">
      <c r="C403" s="55"/>
    </row>
    <row r="404" ht="12.75">
      <c r="C404" s="55"/>
    </row>
    <row r="405" ht="12.75">
      <c r="C405" s="55"/>
    </row>
    <row r="406" ht="12.75">
      <c r="C406" s="55"/>
    </row>
    <row r="407" ht="12.75">
      <c r="C407" s="55"/>
    </row>
    <row r="408" ht="12.75">
      <c r="C408" s="55"/>
    </row>
    <row r="409" ht="12.75">
      <c r="C409" s="55"/>
    </row>
    <row r="410" ht="12.75">
      <c r="C410" s="55"/>
    </row>
    <row r="411" ht="12.75">
      <c r="C411" s="55"/>
    </row>
    <row r="412" ht="12.75">
      <c r="C412" s="55"/>
    </row>
    <row r="413" ht="12.75">
      <c r="C413" s="55"/>
    </row>
    <row r="414" ht="12.75">
      <c r="C414" s="55"/>
    </row>
    <row r="415" ht="12.75">
      <c r="C415" s="55"/>
    </row>
    <row r="416" ht="12.75">
      <c r="C416" s="55"/>
    </row>
    <row r="417" ht="12.75">
      <c r="C417" s="55"/>
    </row>
    <row r="418" ht="12.75">
      <c r="C418" s="55"/>
    </row>
    <row r="419" ht="12.75">
      <c r="C419" s="55"/>
    </row>
    <row r="420" ht="12.75">
      <c r="C420" s="55"/>
    </row>
    <row r="421" ht="12.75">
      <c r="C421" s="55"/>
    </row>
    <row r="422" ht="12.75">
      <c r="C422" s="55"/>
    </row>
    <row r="423" ht="12.75">
      <c r="C423" s="55"/>
    </row>
    <row r="424" ht="12.75">
      <c r="C424" s="55"/>
    </row>
    <row r="425" ht="12.75">
      <c r="C425" s="55"/>
    </row>
    <row r="426" ht="12.75">
      <c r="C426" s="55"/>
    </row>
    <row r="427" ht="12.75">
      <c r="C427" s="55"/>
    </row>
    <row r="428" ht="12.75">
      <c r="C428" s="55"/>
    </row>
    <row r="429" ht="12.75">
      <c r="C429" s="55"/>
    </row>
    <row r="430" ht="12.75">
      <c r="C430" s="55"/>
    </row>
    <row r="431" ht="12.75">
      <c r="C431" s="55"/>
    </row>
    <row r="432" ht="12.75">
      <c r="C432" s="55"/>
    </row>
    <row r="433" ht="12.75">
      <c r="C433" s="55"/>
    </row>
    <row r="434" ht="12.75">
      <c r="C434" s="55"/>
    </row>
    <row r="435" ht="12.75">
      <c r="C435" s="55"/>
    </row>
    <row r="436" ht="12.75">
      <c r="C436" s="55"/>
    </row>
    <row r="437" ht="12.75">
      <c r="C437" s="55"/>
    </row>
    <row r="438" ht="12.75">
      <c r="C438" s="55"/>
    </row>
  </sheetData>
  <mergeCells count="4">
    <mergeCell ref="A1:B2"/>
    <mergeCell ref="D1:D2"/>
    <mergeCell ref="C1:C2"/>
    <mergeCell ref="E1:E2"/>
  </mergeCells>
  <conditionalFormatting sqref="B35 B7:B20 B22:B33 B40:B43">
    <cfRule type="expression" priority="1" dxfId="0" stopIfTrue="1">
      <formula>C7=TODAY()</formula>
    </cfRule>
  </conditionalFormatting>
  <conditionalFormatting sqref="C40:C43 A13:A43 D7:G43 H6:H43">
    <cfRule type="expression" priority="2" dxfId="0" stopIfTrue="1">
      <formula>$C6=TODAY()</formula>
    </cfRule>
  </conditionalFormatting>
  <conditionalFormatting sqref="B34 B36:B39">
    <cfRule type="expression" priority="3" dxfId="0" stopIfTrue="1">
      <formula>C34=TODAY()</formula>
    </cfRule>
    <cfRule type="expression" priority="4" dxfId="1" stopIfTrue="1">
      <formula>IF($D34,,)</formula>
    </cfRule>
  </conditionalFormatting>
  <conditionalFormatting sqref="C6 C31 C35:C39">
    <cfRule type="expression" priority="5" dxfId="0" stopIfTrue="1">
      <formula>$C6=TODAY()</formula>
    </cfRule>
    <cfRule type="expression" priority="6" dxfId="2" stopIfTrue="1">
      <formula>WEEKDAY($C6,2)&gt;5</formula>
    </cfRule>
  </conditionalFormatting>
  <conditionalFormatting sqref="A7:A12">
    <cfRule type="expression" priority="7" dxfId="0" stopIfTrue="1">
      <formula>C7=TODAY()</formula>
    </cfRule>
  </conditionalFormatting>
  <conditionalFormatting sqref="C30">
    <cfRule type="expression" priority="8" dxfId="0" stopIfTrue="1">
      <formula>#REF!=TODAY()</formula>
    </cfRule>
    <cfRule type="expression" priority="9" dxfId="2" stopIfTrue="1">
      <formula>WEEKDAY($C30,2)&gt;5</formula>
    </cfRule>
  </conditionalFormatting>
  <conditionalFormatting sqref="B21">
    <cfRule type="expression" priority="10" dxfId="0" stopIfTrue="1">
      <formula>C22=TODAY()</formula>
    </cfRule>
  </conditionalFormatting>
  <conditionalFormatting sqref="C7:C29">
    <cfRule type="expression" priority="11" dxfId="2" stopIfTrue="1">
      <formula>WEEKDAY($C7,2)&gt;5</formula>
    </cfRule>
    <cfRule type="expression" priority="12" dxfId="0" stopIfTrue="1">
      <formula>$C7=TODAY()</formula>
    </cfRule>
  </conditionalFormatting>
  <conditionalFormatting sqref="C34">
    <cfRule type="expression" priority="13" dxfId="0" stopIfTrue="1">
      <formula>#REF!=TODAY()</formula>
    </cfRule>
    <cfRule type="expression" priority="14" dxfId="2" stopIfTrue="1">
      <formula>WEEKDAY($C34,2)&gt;5</formula>
    </cfRule>
  </conditionalFormatting>
  <conditionalFormatting sqref="C32:C33">
    <cfRule type="expression" priority="15" dxfId="0" stopIfTrue="1">
      <formula>#REF!=TODAY()</formula>
    </cfRule>
    <cfRule type="expression" priority="16" dxfId="2" stopIfTrue="1">
      <formula>WEEKDAY($C32,2)&gt;5</formula>
    </cfRule>
  </conditionalFormatting>
  <conditionalFormatting sqref="C44">
    <cfRule type="expression" priority="17" dxfId="3" stopIfTrue="1">
      <formula>#REF!=TODAY()</formula>
    </cfRule>
  </conditionalFormatting>
  <conditionalFormatting sqref="B5">
    <cfRule type="expression" priority="18" dxfId="0" stopIfTrue="1">
      <formula>#REF!=TODAY()</formula>
    </cfRule>
  </conditionalFormatting>
  <printOptions/>
  <pageMargins left="0.2" right="0.2" top="0.2" bottom="0.2" header="0.2" footer="0.2"/>
  <pageSetup fitToHeight="0" fitToWidth="1" horizontalDpi="600" verticalDpi="600" orientation="portrait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/>
  <dimension ref="A1:G95"/>
  <sheetViews>
    <sheetView zoomScale="85" zoomScaleNormal="85" workbookViewId="0" topLeftCell="A1">
      <selection activeCell="B21" sqref="B21"/>
    </sheetView>
  </sheetViews>
  <sheetFormatPr defaultColWidth="9.00390625" defaultRowHeight="12.75"/>
  <cols>
    <col min="1" max="1" width="15.375" style="58" bestFit="1" customWidth="1"/>
    <col min="2" max="2" width="28.625" style="0" bestFit="1" customWidth="1"/>
    <col min="3" max="3" width="12.75390625" style="59" bestFit="1" customWidth="1"/>
    <col min="4" max="4" width="11.25390625" style="0" bestFit="1" customWidth="1"/>
    <col min="5" max="5" width="11.625" style="60" customWidth="1"/>
    <col min="6" max="6" width="8.375" style="60" bestFit="1" customWidth="1"/>
    <col min="7" max="7" width="29.25390625" style="59" customWidth="1"/>
  </cols>
  <sheetData>
    <row r="1" spans="1:6" ht="26.25" customHeight="1">
      <c r="A1" s="72" t="s">
        <v>0</v>
      </c>
      <c r="B1" s="73" t="s">
        <v>32</v>
      </c>
      <c r="C1" s="68" t="s">
        <v>33</v>
      </c>
      <c r="D1" s="73" t="s">
        <v>34</v>
      </c>
      <c r="E1" s="68" t="s">
        <v>35</v>
      </c>
      <c r="F1" s="68" t="s">
        <v>36</v>
      </c>
    </row>
    <row r="2" spans="5:6" ht="12.75">
      <c r="E2" s="61">
        <f>SUM(E3:E95)</f>
        <v>387.23000000000013</v>
      </c>
      <c r="F2" s="62">
        <f>SUM(F3:F95)</f>
        <v>0</v>
      </c>
    </row>
    <row r="3" spans="1:7" s="64" customFormat="1" ht="12.75">
      <c r="A3" s="58" t="s">
        <v>37</v>
      </c>
      <c r="B3" t="s">
        <v>38</v>
      </c>
      <c r="C3" s="59">
        <v>128</v>
      </c>
      <c r="D3" t="s">
        <v>39</v>
      </c>
      <c r="E3" s="60">
        <v>0.64</v>
      </c>
      <c r="F3" s="60" t="s">
        <v>40</v>
      </c>
      <c r="G3" s="63"/>
    </row>
    <row r="4" spans="1:7" s="64" customFormat="1" ht="12.75">
      <c r="A4" s="58" t="s">
        <v>37</v>
      </c>
      <c r="B4" t="s">
        <v>38</v>
      </c>
      <c r="C4" s="59">
        <v>128</v>
      </c>
      <c r="D4" t="s">
        <v>39</v>
      </c>
      <c r="E4" s="60">
        <v>0.64</v>
      </c>
      <c r="F4" s="60" t="s">
        <v>40</v>
      </c>
      <c r="G4" s="63"/>
    </row>
    <row r="5" spans="1:7" s="64" customFormat="1" ht="12.75">
      <c r="A5" s="58" t="s">
        <v>41</v>
      </c>
      <c r="B5" t="s">
        <v>42</v>
      </c>
      <c r="C5" s="59">
        <v>100</v>
      </c>
      <c r="D5" t="s">
        <v>39</v>
      </c>
      <c r="E5" s="60">
        <v>0.5</v>
      </c>
      <c r="F5" s="60" t="s">
        <v>40</v>
      </c>
      <c r="G5" s="63"/>
    </row>
    <row r="6" spans="1:7" s="64" customFormat="1" ht="12.75">
      <c r="A6" s="58" t="s">
        <v>43</v>
      </c>
      <c r="B6" t="s">
        <v>44</v>
      </c>
      <c r="C6" s="59">
        <v>3750</v>
      </c>
      <c r="D6" t="s">
        <v>39</v>
      </c>
      <c r="E6" s="60">
        <v>18.75</v>
      </c>
      <c r="F6" s="60" t="s">
        <v>40</v>
      </c>
      <c r="G6" s="63"/>
    </row>
    <row r="7" spans="1:7" s="64" customFormat="1" ht="12.75">
      <c r="A7" s="58" t="s">
        <v>45</v>
      </c>
      <c r="B7" t="s">
        <v>27</v>
      </c>
      <c r="C7" s="59">
        <v>289</v>
      </c>
      <c r="D7" t="s">
        <v>39</v>
      </c>
      <c r="E7" s="60">
        <v>1.45</v>
      </c>
      <c r="F7" s="60" t="s">
        <v>40</v>
      </c>
      <c r="G7" s="63"/>
    </row>
    <row r="8" spans="1:7" s="64" customFormat="1" ht="12.75">
      <c r="A8" s="58" t="s">
        <v>45</v>
      </c>
      <c r="B8" t="s">
        <v>27</v>
      </c>
      <c r="C8" s="59">
        <v>289</v>
      </c>
      <c r="D8" t="s">
        <v>39</v>
      </c>
      <c r="E8" s="60">
        <v>1.45</v>
      </c>
      <c r="F8" s="60" t="s">
        <v>40</v>
      </c>
      <c r="G8" s="63"/>
    </row>
    <row r="9" spans="1:7" s="64" customFormat="1" ht="12.75">
      <c r="A9" s="58" t="s">
        <v>46</v>
      </c>
      <c r="B9" t="s">
        <v>47</v>
      </c>
      <c r="C9" s="59">
        <v>285.5</v>
      </c>
      <c r="D9" t="s">
        <v>39</v>
      </c>
      <c r="E9" s="60">
        <v>1.43</v>
      </c>
      <c r="F9" s="60" t="s">
        <v>40</v>
      </c>
      <c r="G9" s="63"/>
    </row>
    <row r="10" spans="1:7" s="64" customFormat="1" ht="12.75">
      <c r="A10" s="58" t="s">
        <v>48</v>
      </c>
      <c r="B10" t="s">
        <v>49</v>
      </c>
      <c r="C10" s="59">
        <v>420</v>
      </c>
      <c r="D10" t="s">
        <v>39</v>
      </c>
      <c r="E10" s="60">
        <v>2.1</v>
      </c>
      <c r="F10" s="60" t="s">
        <v>40</v>
      </c>
      <c r="G10" s="63"/>
    </row>
    <row r="11" spans="1:7" s="64" customFormat="1" ht="12.75">
      <c r="A11" s="58" t="s">
        <v>50</v>
      </c>
      <c r="B11" t="s">
        <v>30</v>
      </c>
      <c r="C11" s="59">
        <v>118</v>
      </c>
      <c r="D11" t="s">
        <v>39</v>
      </c>
      <c r="E11" s="60">
        <v>0.59</v>
      </c>
      <c r="F11" s="60" t="s">
        <v>40</v>
      </c>
      <c r="G11" s="63"/>
    </row>
    <row r="12" spans="1:7" s="64" customFormat="1" ht="12.75">
      <c r="A12" s="58" t="s">
        <v>50</v>
      </c>
      <c r="B12" t="s">
        <v>30</v>
      </c>
      <c r="C12" s="59">
        <v>118</v>
      </c>
      <c r="D12" t="s">
        <v>39</v>
      </c>
      <c r="E12" s="60">
        <v>0.59</v>
      </c>
      <c r="F12" s="60" t="s">
        <v>40</v>
      </c>
      <c r="G12" s="63"/>
    </row>
    <row r="13" spans="1:7" s="64" customFormat="1" ht="12.75">
      <c r="A13" s="58" t="s">
        <v>50</v>
      </c>
      <c r="B13" t="s">
        <v>30</v>
      </c>
      <c r="C13" s="59">
        <v>4.4</v>
      </c>
      <c r="D13" t="s">
        <v>39</v>
      </c>
      <c r="E13" s="60">
        <v>0.02</v>
      </c>
      <c r="F13" s="60" t="s">
        <v>40</v>
      </c>
      <c r="G13" s="63"/>
    </row>
    <row r="14" spans="1:7" s="64" customFormat="1" ht="12.75">
      <c r="A14" s="58" t="s">
        <v>51</v>
      </c>
      <c r="B14" t="s">
        <v>52</v>
      </c>
      <c r="C14" s="59">
        <v>78</v>
      </c>
      <c r="D14" t="s">
        <v>39</v>
      </c>
      <c r="E14" s="60">
        <v>0.39</v>
      </c>
      <c r="F14" s="60" t="s">
        <v>40</v>
      </c>
      <c r="G14" s="63"/>
    </row>
    <row r="15" spans="1:7" s="64" customFormat="1" ht="12.75">
      <c r="A15" s="58" t="s">
        <v>50</v>
      </c>
      <c r="B15" t="s">
        <v>30</v>
      </c>
      <c r="C15" s="59">
        <v>4.4</v>
      </c>
      <c r="D15" t="s">
        <v>39</v>
      </c>
      <c r="E15" s="60">
        <v>0.02</v>
      </c>
      <c r="F15" s="60" t="s">
        <v>40</v>
      </c>
      <c r="G15" s="63"/>
    </row>
    <row r="16" spans="1:7" s="64" customFormat="1" ht="12.75">
      <c r="A16" s="58" t="s">
        <v>53</v>
      </c>
      <c r="B16" t="s">
        <v>29</v>
      </c>
      <c r="C16" s="59">
        <v>77</v>
      </c>
      <c r="D16" t="s">
        <v>39</v>
      </c>
      <c r="E16" s="60">
        <v>0.39</v>
      </c>
      <c r="F16" s="60" t="s">
        <v>40</v>
      </c>
      <c r="G16" s="63"/>
    </row>
    <row r="17" spans="1:7" s="64" customFormat="1" ht="12.75">
      <c r="A17" s="58" t="s">
        <v>54</v>
      </c>
      <c r="B17" t="s">
        <v>47</v>
      </c>
      <c r="C17" s="59">
        <v>76.6</v>
      </c>
      <c r="D17" t="s">
        <v>39</v>
      </c>
      <c r="E17" s="60">
        <v>0.38</v>
      </c>
      <c r="F17" s="60" t="s">
        <v>40</v>
      </c>
      <c r="G17" s="63"/>
    </row>
    <row r="18" spans="1:7" s="64" customFormat="1" ht="12.75">
      <c r="A18" s="58" t="s">
        <v>55</v>
      </c>
      <c r="B18" t="s">
        <v>56</v>
      </c>
      <c r="C18" s="59">
        <v>814.9</v>
      </c>
      <c r="D18" t="s">
        <v>39</v>
      </c>
      <c r="E18" s="60">
        <v>4.07</v>
      </c>
      <c r="F18" s="60" t="s">
        <v>40</v>
      </c>
      <c r="G18" s="63"/>
    </row>
    <row r="19" spans="1:7" s="64" customFormat="1" ht="12.75">
      <c r="A19" s="58" t="s">
        <v>57</v>
      </c>
      <c r="B19" t="s">
        <v>58</v>
      </c>
      <c r="C19" s="59">
        <v>799</v>
      </c>
      <c r="D19" t="s">
        <v>39</v>
      </c>
      <c r="E19" s="60">
        <v>4</v>
      </c>
      <c r="F19" s="60" t="s">
        <v>40</v>
      </c>
      <c r="G19" s="63"/>
    </row>
    <row r="20" spans="1:7" s="64" customFormat="1" ht="12.75">
      <c r="A20" s="65" t="s">
        <v>59</v>
      </c>
      <c r="B20" s="64" t="s">
        <v>58</v>
      </c>
      <c r="C20" s="63">
        <v>260</v>
      </c>
      <c r="D20" s="64" t="s">
        <v>39</v>
      </c>
      <c r="E20" s="66">
        <v>1.3</v>
      </c>
      <c r="F20" s="66" t="s">
        <v>40</v>
      </c>
      <c r="G20" s="63"/>
    </row>
    <row r="21" spans="1:7" s="64" customFormat="1" ht="12.75">
      <c r="A21" s="65" t="s">
        <v>60</v>
      </c>
      <c r="B21" s="64" t="s">
        <v>26</v>
      </c>
      <c r="C21" s="63">
        <v>8.6</v>
      </c>
      <c r="D21" s="64" t="s">
        <v>39</v>
      </c>
      <c r="E21" s="66">
        <v>0.04</v>
      </c>
      <c r="F21" s="66" t="s">
        <v>40</v>
      </c>
      <c r="G21" s="63"/>
    </row>
    <row r="22" spans="1:7" s="64" customFormat="1" ht="12.75">
      <c r="A22" s="65" t="s">
        <v>61</v>
      </c>
      <c r="B22" s="64" t="s">
        <v>38</v>
      </c>
      <c r="C22" s="63">
        <v>139</v>
      </c>
      <c r="D22" s="64" t="s">
        <v>39</v>
      </c>
      <c r="E22" s="66">
        <v>0.7</v>
      </c>
      <c r="F22" s="66" t="s">
        <v>40</v>
      </c>
      <c r="G22" s="63"/>
    </row>
    <row r="23" spans="1:7" s="64" customFormat="1" ht="12.75">
      <c r="A23" s="65" t="s">
        <v>62</v>
      </c>
      <c r="B23" s="64" t="s">
        <v>30</v>
      </c>
      <c r="C23" s="63">
        <v>341</v>
      </c>
      <c r="D23" s="64" t="s">
        <v>39</v>
      </c>
      <c r="E23" s="66">
        <v>1.71</v>
      </c>
      <c r="F23" s="66" t="s">
        <v>40</v>
      </c>
      <c r="G23" s="63"/>
    </row>
    <row r="24" spans="1:7" s="64" customFormat="1" ht="12.75">
      <c r="A24" s="65" t="s">
        <v>61</v>
      </c>
      <c r="B24" s="64" t="s">
        <v>38</v>
      </c>
      <c r="C24" s="63">
        <v>139</v>
      </c>
      <c r="D24" s="64" t="s">
        <v>39</v>
      </c>
      <c r="E24" s="66">
        <v>0.7</v>
      </c>
      <c r="F24" s="66" t="s">
        <v>40</v>
      </c>
      <c r="G24" s="63"/>
    </row>
    <row r="25" spans="1:7" s="64" customFormat="1" ht="12.75">
      <c r="A25" s="65" t="s">
        <v>62</v>
      </c>
      <c r="B25" s="64" t="s">
        <v>30</v>
      </c>
      <c r="C25" s="63">
        <v>341</v>
      </c>
      <c r="D25" s="64" t="s">
        <v>39</v>
      </c>
      <c r="E25" s="66">
        <v>1.71</v>
      </c>
      <c r="F25" s="66" t="s">
        <v>40</v>
      </c>
      <c r="G25" s="63"/>
    </row>
    <row r="26" spans="1:7" s="64" customFormat="1" ht="12.75">
      <c r="A26" s="65" t="s">
        <v>63</v>
      </c>
      <c r="B26" s="64" t="s">
        <v>26</v>
      </c>
      <c r="C26" s="63">
        <v>649.5</v>
      </c>
      <c r="D26" s="64" t="s">
        <v>39</v>
      </c>
      <c r="E26" s="66">
        <v>3.25</v>
      </c>
      <c r="F26" s="66" t="s">
        <v>40</v>
      </c>
      <c r="G26" s="63"/>
    </row>
    <row r="27" spans="1:7" s="64" customFormat="1" ht="12.75">
      <c r="A27" s="65" t="s">
        <v>64</v>
      </c>
      <c r="B27" s="64" t="s">
        <v>26</v>
      </c>
      <c r="C27" s="63">
        <v>649.5</v>
      </c>
      <c r="D27" s="64" t="s">
        <v>39</v>
      </c>
      <c r="E27" s="66">
        <v>3.25</v>
      </c>
      <c r="F27" s="66" t="s">
        <v>40</v>
      </c>
      <c r="G27" s="63"/>
    </row>
    <row r="28" spans="1:7" s="64" customFormat="1" ht="12.75">
      <c r="A28" s="65" t="s">
        <v>65</v>
      </c>
      <c r="B28" s="64" t="s">
        <v>66</v>
      </c>
      <c r="C28" s="63">
        <v>499.99</v>
      </c>
      <c r="D28" s="64" t="s">
        <v>39</v>
      </c>
      <c r="E28" s="66">
        <v>2.5</v>
      </c>
      <c r="F28" s="66" t="s">
        <v>40</v>
      </c>
      <c r="G28" s="63"/>
    </row>
    <row r="29" spans="1:7" s="64" customFormat="1" ht="12.75">
      <c r="A29" s="65" t="s">
        <v>67</v>
      </c>
      <c r="B29" s="64" t="s">
        <v>27</v>
      </c>
      <c r="C29" s="63">
        <v>1177</v>
      </c>
      <c r="D29" s="64" t="s">
        <v>39</v>
      </c>
      <c r="E29" s="66">
        <v>5.89</v>
      </c>
      <c r="F29" s="66" t="s">
        <v>40</v>
      </c>
      <c r="G29" s="63"/>
    </row>
    <row r="30" spans="1:7" s="64" customFormat="1" ht="12.75">
      <c r="A30" s="65" t="s">
        <v>67</v>
      </c>
      <c r="B30" s="64" t="s">
        <v>27</v>
      </c>
      <c r="C30" s="63">
        <v>1177</v>
      </c>
      <c r="D30" s="64" t="s">
        <v>39</v>
      </c>
      <c r="E30" s="66">
        <v>5.89</v>
      </c>
      <c r="F30" s="66" t="s">
        <v>40</v>
      </c>
      <c r="G30" s="63"/>
    </row>
    <row r="31" spans="1:6" ht="12.75">
      <c r="A31" s="65" t="s">
        <v>68</v>
      </c>
      <c r="B31" s="64" t="s">
        <v>58</v>
      </c>
      <c r="C31" s="63">
        <v>334</v>
      </c>
      <c r="D31" s="64" t="s">
        <v>39</v>
      </c>
      <c r="E31" s="66">
        <v>1.67</v>
      </c>
      <c r="F31" s="66" t="s">
        <v>40</v>
      </c>
    </row>
    <row r="32" spans="1:6" ht="12.75">
      <c r="A32" s="65" t="s">
        <v>69</v>
      </c>
      <c r="B32" s="64" t="s">
        <v>58</v>
      </c>
      <c r="C32" s="63">
        <v>76</v>
      </c>
      <c r="D32" s="64" t="s">
        <v>39</v>
      </c>
      <c r="E32" s="66">
        <v>0.38</v>
      </c>
      <c r="F32" s="66" t="s">
        <v>40</v>
      </c>
    </row>
    <row r="33" spans="1:6" ht="12.75">
      <c r="A33" s="65" t="s">
        <v>70</v>
      </c>
      <c r="B33" s="64" t="s">
        <v>27</v>
      </c>
      <c r="C33" s="63">
        <v>195</v>
      </c>
      <c r="D33" s="64" t="s">
        <v>39</v>
      </c>
      <c r="E33" s="66">
        <v>0.98</v>
      </c>
      <c r="F33" s="66" t="s">
        <v>40</v>
      </c>
    </row>
    <row r="34" spans="1:6" ht="12.75">
      <c r="A34" s="65" t="s">
        <v>70</v>
      </c>
      <c r="B34" s="64" t="s">
        <v>27</v>
      </c>
      <c r="C34" s="63">
        <v>195</v>
      </c>
      <c r="D34" s="64" t="s">
        <v>39</v>
      </c>
      <c r="E34" s="66">
        <v>0.98</v>
      </c>
      <c r="F34" s="66" t="s">
        <v>40</v>
      </c>
    </row>
    <row r="35" spans="1:6" ht="12.75">
      <c r="A35" s="65" t="s">
        <v>71</v>
      </c>
      <c r="B35" s="64" t="s">
        <v>72</v>
      </c>
      <c r="C35" s="63">
        <v>93.84</v>
      </c>
      <c r="D35" s="64" t="s">
        <v>39</v>
      </c>
      <c r="E35" s="66">
        <v>0.47</v>
      </c>
      <c r="F35" s="66" t="s">
        <v>40</v>
      </c>
    </row>
    <row r="36" spans="1:6" ht="12.75">
      <c r="A36" s="65" t="s">
        <v>71</v>
      </c>
      <c r="B36" s="64" t="s">
        <v>72</v>
      </c>
      <c r="C36" s="63">
        <v>529.66</v>
      </c>
      <c r="D36" s="64" t="s">
        <v>39</v>
      </c>
      <c r="E36" s="66">
        <v>2.65</v>
      </c>
      <c r="F36" s="66" t="s">
        <v>40</v>
      </c>
    </row>
    <row r="37" spans="1:6" ht="12.75">
      <c r="A37" s="65" t="s">
        <v>73</v>
      </c>
      <c r="B37" s="64" t="s">
        <v>28</v>
      </c>
      <c r="C37" s="63">
        <v>684</v>
      </c>
      <c r="D37" s="64" t="s">
        <v>39</v>
      </c>
      <c r="E37" s="66">
        <v>3.42</v>
      </c>
      <c r="F37" s="66" t="s">
        <v>40</v>
      </c>
    </row>
    <row r="38" spans="1:6" ht="12.75">
      <c r="A38" s="65" t="s">
        <v>73</v>
      </c>
      <c r="B38" s="64" t="s">
        <v>28</v>
      </c>
      <c r="C38" s="63">
        <v>684</v>
      </c>
      <c r="D38" s="64" t="s">
        <v>39</v>
      </c>
      <c r="E38" s="66">
        <v>3.42</v>
      </c>
      <c r="F38" s="66" t="s">
        <v>40</v>
      </c>
    </row>
    <row r="39" spans="1:6" ht="12.75">
      <c r="A39" s="65" t="s">
        <v>74</v>
      </c>
      <c r="B39" s="64" t="s">
        <v>26</v>
      </c>
      <c r="C39" s="63">
        <v>649.5</v>
      </c>
      <c r="D39" s="64" t="s">
        <v>39</v>
      </c>
      <c r="E39" s="66">
        <v>3.25</v>
      </c>
      <c r="F39" s="66" t="s">
        <v>40</v>
      </c>
    </row>
    <row r="40" spans="1:6" ht="12.75">
      <c r="A40" s="65" t="s">
        <v>75</v>
      </c>
      <c r="B40" s="64" t="s">
        <v>76</v>
      </c>
      <c r="C40" s="63">
        <v>174</v>
      </c>
      <c r="D40" s="64" t="s">
        <v>39</v>
      </c>
      <c r="E40" s="66">
        <v>0.87</v>
      </c>
      <c r="F40" s="66" t="s">
        <v>40</v>
      </c>
    </row>
    <row r="41" spans="1:6" ht="12.75">
      <c r="A41" s="65" t="s">
        <v>77</v>
      </c>
      <c r="B41" s="64" t="s">
        <v>78</v>
      </c>
      <c r="C41" s="63">
        <v>408</v>
      </c>
      <c r="D41" s="64" t="s">
        <v>39</v>
      </c>
      <c r="E41" s="66">
        <v>2.04</v>
      </c>
      <c r="F41" s="66" t="s">
        <v>40</v>
      </c>
    </row>
    <row r="42" spans="1:6" ht="12.75">
      <c r="A42" s="65" t="s">
        <v>79</v>
      </c>
      <c r="B42" s="64" t="s">
        <v>80</v>
      </c>
      <c r="C42" s="63">
        <v>112.5</v>
      </c>
      <c r="D42" s="64" t="s">
        <v>39</v>
      </c>
      <c r="E42" s="66">
        <v>0.56</v>
      </c>
      <c r="F42" s="66" t="s">
        <v>40</v>
      </c>
    </row>
    <row r="43" spans="1:6" ht="12.75">
      <c r="A43" s="65" t="s">
        <v>81</v>
      </c>
      <c r="B43" s="64" t="s">
        <v>58</v>
      </c>
      <c r="C43" s="63">
        <v>306</v>
      </c>
      <c r="D43" s="64" t="s">
        <v>39</v>
      </c>
      <c r="E43" s="66">
        <v>1.53</v>
      </c>
      <c r="F43" s="66" t="s">
        <v>40</v>
      </c>
    </row>
    <row r="44" spans="1:6" ht="12.75">
      <c r="A44" s="65" t="s">
        <v>82</v>
      </c>
      <c r="B44" s="64" t="s">
        <v>83</v>
      </c>
      <c r="C44" s="63">
        <v>500</v>
      </c>
      <c r="D44" s="64" t="s">
        <v>39</v>
      </c>
      <c r="E44" s="66">
        <v>2.5</v>
      </c>
      <c r="F44" s="66" t="s">
        <v>40</v>
      </c>
    </row>
    <row r="45" spans="1:6" ht="12.75">
      <c r="A45" s="65" t="s">
        <v>84</v>
      </c>
      <c r="B45" s="64" t="s">
        <v>85</v>
      </c>
      <c r="C45" s="63">
        <v>23000</v>
      </c>
      <c r="D45" s="64" t="s">
        <v>39</v>
      </c>
      <c r="E45" s="66">
        <v>115</v>
      </c>
      <c r="F45" s="66" t="s">
        <v>40</v>
      </c>
    </row>
    <row r="46" spans="1:6" ht="12.75">
      <c r="A46" s="65" t="s">
        <v>86</v>
      </c>
      <c r="B46" s="64" t="s">
        <v>58</v>
      </c>
      <c r="C46" s="63">
        <v>698</v>
      </c>
      <c r="D46" s="64" t="s">
        <v>39</v>
      </c>
      <c r="E46" s="66">
        <v>3.49</v>
      </c>
      <c r="F46" s="66" t="s">
        <v>40</v>
      </c>
    </row>
    <row r="47" spans="1:6" ht="12.75">
      <c r="A47" s="65" t="s">
        <v>87</v>
      </c>
      <c r="B47" s="64" t="s">
        <v>58</v>
      </c>
      <c r="C47" s="63">
        <v>519</v>
      </c>
      <c r="D47" s="64" t="s">
        <v>39</v>
      </c>
      <c r="E47" s="66">
        <v>2.6</v>
      </c>
      <c r="F47" s="66" t="s">
        <v>40</v>
      </c>
    </row>
    <row r="48" spans="1:6" ht="12.75">
      <c r="A48" s="58" t="s">
        <v>88</v>
      </c>
      <c r="B48" t="s">
        <v>28</v>
      </c>
      <c r="C48" s="59">
        <v>827</v>
      </c>
      <c r="D48" t="s">
        <v>39</v>
      </c>
      <c r="E48" s="60">
        <v>4.14</v>
      </c>
      <c r="F48" s="60" t="s">
        <v>40</v>
      </c>
    </row>
    <row r="49" spans="1:6" ht="12.75">
      <c r="A49" s="58" t="s">
        <v>88</v>
      </c>
      <c r="B49" t="s">
        <v>28</v>
      </c>
      <c r="C49" s="59">
        <v>827</v>
      </c>
      <c r="D49" t="s">
        <v>39</v>
      </c>
      <c r="E49" s="60">
        <v>4.14</v>
      </c>
      <c r="F49" s="60" t="s">
        <v>40</v>
      </c>
    </row>
    <row r="50" spans="1:6" ht="12.75">
      <c r="A50" s="58" t="s">
        <v>89</v>
      </c>
      <c r="B50" t="s">
        <v>30</v>
      </c>
      <c r="C50" s="59">
        <v>392</v>
      </c>
      <c r="D50" t="s">
        <v>39</v>
      </c>
      <c r="E50" s="60">
        <v>1.96</v>
      </c>
      <c r="F50" s="60" t="s">
        <v>40</v>
      </c>
    </row>
    <row r="51" spans="1:6" ht="12.75">
      <c r="A51" s="58" t="s">
        <v>89</v>
      </c>
      <c r="B51" t="s">
        <v>30</v>
      </c>
      <c r="C51" s="59">
        <v>392</v>
      </c>
      <c r="D51" t="s">
        <v>39</v>
      </c>
      <c r="E51" s="60">
        <v>1.96</v>
      </c>
      <c r="F51" s="60" t="s">
        <v>40</v>
      </c>
    </row>
    <row r="52" spans="1:6" ht="12.75">
      <c r="A52" s="58" t="s">
        <v>90</v>
      </c>
      <c r="B52" t="s">
        <v>91</v>
      </c>
      <c r="C52" s="59">
        <v>3444.5</v>
      </c>
      <c r="D52" t="s">
        <v>39</v>
      </c>
      <c r="E52" s="60">
        <v>17.22</v>
      </c>
      <c r="F52" s="60" t="s">
        <v>40</v>
      </c>
    </row>
    <row r="53" spans="1:6" ht="12.75">
      <c r="A53" s="58" t="s">
        <v>92</v>
      </c>
      <c r="B53" t="s">
        <v>26</v>
      </c>
      <c r="C53" s="59">
        <v>649.5</v>
      </c>
      <c r="D53" t="s">
        <v>39</v>
      </c>
      <c r="E53" s="60">
        <v>3.25</v>
      </c>
      <c r="F53" s="60" t="s">
        <v>40</v>
      </c>
    </row>
    <row r="54" spans="1:6" ht="12.75">
      <c r="A54" s="58" t="s">
        <v>93</v>
      </c>
      <c r="B54" t="s">
        <v>83</v>
      </c>
      <c r="C54" s="59">
        <v>500</v>
      </c>
      <c r="D54" t="s">
        <v>39</v>
      </c>
      <c r="E54" s="60">
        <v>2.5</v>
      </c>
      <c r="F54" s="60" t="s">
        <v>40</v>
      </c>
    </row>
    <row r="55" spans="1:6" ht="12.75">
      <c r="A55" s="58" t="s">
        <v>94</v>
      </c>
      <c r="B55" t="s">
        <v>95</v>
      </c>
      <c r="C55" s="59">
        <v>1197</v>
      </c>
      <c r="D55" t="s">
        <v>39</v>
      </c>
      <c r="E55" s="60">
        <v>5.99</v>
      </c>
      <c r="F55" s="60" t="s">
        <v>40</v>
      </c>
    </row>
    <row r="56" spans="1:6" ht="12.75">
      <c r="A56" s="58" t="s">
        <v>96</v>
      </c>
      <c r="B56" t="s">
        <v>97</v>
      </c>
      <c r="C56" s="59">
        <v>1000</v>
      </c>
      <c r="D56" t="s">
        <v>39</v>
      </c>
      <c r="E56" s="60">
        <v>5</v>
      </c>
      <c r="F56" s="60" t="s">
        <v>40</v>
      </c>
    </row>
    <row r="57" spans="1:6" ht="12.75">
      <c r="A57" s="58" t="s">
        <v>98</v>
      </c>
      <c r="B57" t="s">
        <v>72</v>
      </c>
      <c r="C57" s="59">
        <v>611.05</v>
      </c>
      <c r="D57" t="s">
        <v>39</v>
      </c>
      <c r="E57" s="60">
        <v>3.06</v>
      </c>
      <c r="F57" s="60" t="s">
        <v>40</v>
      </c>
    </row>
    <row r="58" spans="1:6" ht="12.75">
      <c r="A58" s="58" t="s">
        <v>99</v>
      </c>
      <c r="B58" t="s">
        <v>72</v>
      </c>
      <c r="C58" s="59">
        <v>147.95</v>
      </c>
      <c r="D58" t="s">
        <v>39</v>
      </c>
      <c r="E58" s="60">
        <v>0.74</v>
      </c>
      <c r="F58" s="60" t="s">
        <v>40</v>
      </c>
    </row>
    <row r="59" spans="1:6" ht="12.75">
      <c r="A59" s="58" t="s">
        <v>100</v>
      </c>
      <c r="B59" t="s">
        <v>26</v>
      </c>
      <c r="C59" s="59">
        <v>786.7</v>
      </c>
      <c r="D59" t="s">
        <v>39</v>
      </c>
      <c r="E59" s="60">
        <v>3.93</v>
      </c>
      <c r="F59" s="60" t="s">
        <v>40</v>
      </c>
    </row>
    <row r="60" spans="1:6" ht="12.75">
      <c r="A60" s="58" t="s">
        <v>101</v>
      </c>
      <c r="B60" t="s">
        <v>83</v>
      </c>
      <c r="C60" s="59">
        <v>500</v>
      </c>
      <c r="D60" t="s">
        <v>39</v>
      </c>
      <c r="E60" s="60">
        <v>2.5</v>
      </c>
      <c r="F60" s="60" t="s">
        <v>40</v>
      </c>
    </row>
    <row r="61" spans="1:6" ht="12.75">
      <c r="A61" s="58" t="s">
        <v>102</v>
      </c>
      <c r="B61" t="s">
        <v>28</v>
      </c>
      <c r="C61" s="59">
        <v>1168</v>
      </c>
      <c r="D61" t="s">
        <v>39</v>
      </c>
      <c r="E61" s="60">
        <v>5.84</v>
      </c>
      <c r="F61" s="60" t="s">
        <v>40</v>
      </c>
    </row>
    <row r="62" spans="1:6" ht="12.75">
      <c r="A62" s="58" t="s">
        <v>102</v>
      </c>
      <c r="B62" t="s">
        <v>28</v>
      </c>
      <c r="C62" s="59">
        <v>1168</v>
      </c>
      <c r="D62" t="s">
        <v>39</v>
      </c>
      <c r="E62" s="60">
        <v>5.84</v>
      </c>
      <c r="F62" s="60" t="s">
        <v>40</v>
      </c>
    </row>
    <row r="63" spans="1:6" ht="12.75">
      <c r="A63" s="58" t="s">
        <v>103</v>
      </c>
      <c r="B63" t="s">
        <v>26</v>
      </c>
      <c r="C63" s="59">
        <v>718.1</v>
      </c>
      <c r="D63" t="s">
        <v>39</v>
      </c>
      <c r="E63" s="60">
        <v>3.59</v>
      </c>
      <c r="F63" s="60" t="s">
        <v>40</v>
      </c>
    </row>
    <row r="64" spans="1:6" ht="12.75">
      <c r="A64" s="58" t="s">
        <v>104</v>
      </c>
      <c r="B64" t="s">
        <v>105</v>
      </c>
      <c r="C64" s="59">
        <v>119</v>
      </c>
      <c r="D64" t="s">
        <v>39</v>
      </c>
      <c r="E64" s="60">
        <v>0.6</v>
      </c>
      <c r="F64" s="60" t="s">
        <v>40</v>
      </c>
    </row>
    <row r="65" spans="1:6" ht="12.75">
      <c r="A65" s="58" t="s">
        <v>104</v>
      </c>
      <c r="B65" t="s">
        <v>105</v>
      </c>
      <c r="C65" s="59">
        <v>119</v>
      </c>
      <c r="D65" t="s">
        <v>39</v>
      </c>
      <c r="E65" s="60">
        <v>0.6</v>
      </c>
      <c r="F65" s="60" t="s">
        <v>40</v>
      </c>
    </row>
    <row r="66" spans="1:6" ht="12.75">
      <c r="A66" s="58" t="s">
        <v>106</v>
      </c>
      <c r="B66" t="s">
        <v>26</v>
      </c>
      <c r="C66" s="59">
        <v>658.9</v>
      </c>
      <c r="D66" t="s">
        <v>39</v>
      </c>
      <c r="E66" s="60">
        <v>3.29</v>
      </c>
      <c r="F66" s="60" t="s">
        <v>40</v>
      </c>
    </row>
    <row r="67" spans="1:6" ht="12.75">
      <c r="A67" s="58" t="s">
        <v>107</v>
      </c>
      <c r="B67" t="s">
        <v>26</v>
      </c>
      <c r="C67" s="59">
        <v>658.9</v>
      </c>
      <c r="D67" t="s">
        <v>39</v>
      </c>
      <c r="E67" s="60">
        <v>3.29</v>
      </c>
      <c r="F67" s="60" t="s">
        <v>40</v>
      </c>
    </row>
    <row r="68" spans="1:6" ht="12.75">
      <c r="A68" s="58" t="s">
        <v>108</v>
      </c>
      <c r="B68" t="s">
        <v>109</v>
      </c>
      <c r="C68" s="59">
        <v>10</v>
      </c>
      <c r="D68" t="s">
        <v>39</v>
      </c>
      <c r="E68" s="60">
        <v>0.05</v>
      </c>
      <c r="F68" s="60" t="s">
        <v>40</v>
      </c>
    </row>
    <row r="69" spans="1:6" ht="12.75">
      <c r="A69" s="58" t="s">
        <v>110</v>
      </c>
      <c r="B69" t="s">
        <v>28</v>
      </c>
      <c r="C69" s="59">
        <v>132</v>
      </c>
      <c r="D69" t="s">
        <v>39</v>
      </c>
      <c r="E69" s="60">
        <v>0.66</v>
      </c>
      <c r="F69" s="60" t="s">
        <v>40</v>
      </c>
    </row>
    <row r="70" spans="1:6" ht="12.75">
      <c r="A70" s="58" t="s">
        <v>110</v>
      </c>
      <c r="B70" t="s">
        <v>28</v>
      </c>
      <c r="C70" s="59">
        <v>132</v>
      </c>
      <c r="D70" t="s">
        <v>39</v>
      </c>
      <c r="E70" s="60">
        <v>0.66</v>
      </c>
      <c r="F70" s="60" t="s">
        <v>40</v>
      </c>
    </row>
    <row r="71" spans="1:6" ht="12.75">
      <c r="A71" s="58" t="s">
        <v>111</v>
      </c>
      <c r="B71" t="s">
        <v>27</v>
      </c>
      <c r="C71" s="59">
        <v>862</v>
      </c>
      <c r="D71" t="s">
        <v>39</v>
      </c>
      <c r="E71" s="60">
        <v>4.31</v>
      </c>
      <c r="F71" s="60" t="s">
        <v>40</v>
      </c>
    </row>
    <row r="72" spans="1:6" ht="12.75">
      <c r="A72" s="58" t="s">
        <v>111</v>
      </c>
      <c r="B72" t="s">
        <v>27</v>
      </c>
      <c r="C72" s="59">
        <v>862</v>
      </c>
      <c r="D72" t="s">
        <v>39</v>
      </c>
      <c r="E72" s="60">
        <v>4.31</v>
      </c>
      <c r="F72" s="60" t="s">
        <v>40</v>
      </c>
    </row>
    <row r="73" spans="1:6" ht="12.75">
      <c r="A73" s="58" t="s">
        <v>112</v>
      </c>
      <c r="B73" t="s">
        <v>113</v>
      </c>
      <c r="C73" s="59">
        <v>350</v>
      </c>
      <c r="D73" t="s">
        <v>39</v>
      </c>
      <c r="E73" s="60">
        <v>1.75</v>
      </c>
      <c r="F73" s="60" t="s">
        <v>40</v>
      </c>
    </row>
    <row r="74" spans="1:6" ht="12.75">
      <c r="A74" s="58" t="s">
        <v>114</v>
      </c>
      <c r="B74" t="s">
        <v>27</v>
      </c>
      <c r="C74" s="59">
        <v>86</v>
      </c>
      <c r="D74" t="s">
        <v>39</v>
      </c>
      <c r="E74" s="60">
        <v>0.43</v>
      </c>
      <c r="F74" s="60" t="s">
        <v>40</v>
      </c>
    </row>
    <row r="75" spans="1:6" ht="12.75">
      <c r="A75" s="58" t="s">
        <v>114</v>
      </c>
      <c r="B75" t="s">
        <v>27</v>
      </c>
      <c r="C75" s="59">
        <v>86</v>
      </c>
      <c r="D75" t="s">
        <v>39</v>
      </c>
      <c r="E75" s="60">
        <v>0.43</v>
      </c>
      <c r="F75" s="60" t="s">
        <v>40</v>
      </c>
    </row>
    <row r="76" spans="1:6" ht="12.75">
      <c r="A76" s="58" t="s">
        <v>115</v>
      </c>
      <c r="B76" t="s">
        <v>28</v>
      </c>
      <c r="C76" s="59">
        <v>1126</v>
      </c>
      <c r="D76" t="s">
        <v>39</v>
      </c>
      <c r="E76" s="60">
        <v>5.63</v>
      </c>
      <c r="F76" s="60" t="s">
        <v>40</v>
      </c>
    </row>
    <row r="77" spans="1:6" ht="12.75">
      <c r="A77" s="58" t="s">
        <v>115</v>
      </c>
      <c r="B77" t="s">
        <v>28</v>
      </c>
      <c r="C77" s="59">
        <v>1126</v>
      </c>
      <c r="D77" t="s">
        <v>39</v>
      </c>
      <c r="E77" s="60">
        <v>5.63</v>
      </c>
      <c r="F77" s="60" t="s">
        <v>40</v>
      </c>
    </row>
    <row r="78" spans="1:6" ht="12.75">
      <c r="A78" s="58" t="s">
        <v>116</v>
      </c>
      <c r="B78" t="s">
        <v>28</v>
      </c>
      <c r="C78" s="59">
        <v>1332</v>
      </c>
      <c r="D78" t="s">
        <v>39</v>
      </c>
      <c r="E78" s="60">
        <v>6.66</v>
      </c>
      <c r="F78" s="60" t="s">
        <v>40</v>
      </c>
    </row>
    <row r="79" spans="1:6" ht="12.75">
      <c r="A79" s="58" t="s">
        <v>116</v>
      </c>
      <c r="B79" t="s">
        <v>28</v>
      </c>
      <c r="C79" s="59">
        <v>1332</v>
      </c>
      <c r="D79" t="s">
        <v>39</v>
      </c>
      <c r="E79" s="60">
        <v>6.66</v>
      </c>
      <c r="F79" s="60" t="s">
        <v>40</v>
      </c>
    </row>
    <row r="80" spans="1:6" ht="12.75">
      <c r="A80" s="58" t="s">
        <v>117</v>
      </c>
      <c r="B80" t="s">
        <v>97</v>
      </c>
      <c r="C80" s="59">
        <v>327</v>
      </c>
      <c r="D80" t="s">
        <v>39</v>
      </c>
      <c r="E80" s="60">
        <v>1.64</v>
      </c>
      <c r="F80" s="60" t="s">
        <v>40</v>
      </c>
    </row>
    <row r="81" spans="1:6" ht="12.75">
      <c r="A81" s="58" t="s">
        <v>118</v>
      </c>
      <c r="B81" t="s">
        <v>26</v>
      </c>
      <c r="C81" s="59">
        <v>718.1</v>
      </c>
      <c r="D81" t="s">
        <v>39</v>
      </c>
      <c r="E81" s="60">
        <v>3.59</v>
      </c>
      <c r="F81" s="60" t="s">
        <v>40</v>
      </c>
    </row>
    <row r="82" spans="1:6" ht="12.75">
      <c r="A82" s="58" t="s">
        <v>119</v>
      </c>
      <c r="B82" t="s">
        <v>120</v>
      </c>
      <c r="C82" s="59">
        <v>49</v>
      </c>
      <c r="D82" t="s">
        <v>39</v>
      </c>
      <c r="E82" s="60">
        <v>0.25</v>
      </c>
      <c r="F82" s="60" t="s">
        <v>40</v>
      </c>
    </row>
    <row r="83" spans="1:6" ht="12.75">
      <c r="A83" s="58" t="s">
        <v>121</v>
      </c>
      <c r="B83" t="s">
        <v>26</v>
      </c>
      <c r="C83" s="59">
        <v>718.1</v>
      </c>
      <c r="D83" t="s">
        <v>39</v>
      </c>
      <c r="E83" s="60">
        <v>3.59</v>
      </c>
      <c r="F83" s="60" t="s">
        <v>40</v>
      </c>
    </row>
    <row r="84" spans="1:6" ht="12.75">
      <c r="A84" s="58" t="s">
        <v>122</v>
      </c>
      <c r="B84" t="s">
        <v>123</v>
      </c>
      <c r="C84" s="59">
        <v>83</v>
      </c>
      <c r="D84" t="s">
        <v>39</v>
      </c>
      <c r="E84" s="60">
        <v>0.42</v>
      </c>
      <c r="F84" s="60" t="s">
        <v>40</v>
      </c>
    </row>
    <row r="85" spans="1:6" ht="12.75">
      <c r="A85" s="58" t="s">
        <v>124</v>
      </c>
      <c r="B85" t="s">
        <v>31</v>
      </c>
      <c r="C85" s="59">
        <v>378</v>
      </c>
      <c r="D85" t="s">
        <v>39</v>
      </c>
      <c r="E85" s="60">
        <v>1.89</v>
      </c>
      <c r="F85" s="60" t="s">
        <v>40</v>
      </c>
    </row>
    <row r="86" spans="1:6" ht="12.75">
      <c r="A86" s="58" t="s">
        <v>125</v>
      </c>
      <c r="B86" t="s">
        <v>27</v>
      </c>
      <c r="C86" s="59">
        <v>1628</v>
      </c>
      <c r="D86" t="s">
        <v>39</v>
      </c>
      <c r="E86" s="60">
        <v>8.14</v>
      </c>
      <c r="F86" s="60" t="s">
        <v>40</v>
      </c>
    </row>
    <row r="87" spans="1:6" ht="12.75">
      <c r="A87" s="58" t="s">
        <v>125</v>
      </c>
      <c r="B87" t="s">
        <v>27</v>
      </c>
      <c r="C87" s="59">
        <v>1628</v>
      </c>
      <c r="D87" t="s">
        <v>39</v>
      </c>
      <c r="E87" s="60">
        <v>8.14</v>
      </c>
      <c r="F87" s="60" t="s">
        <v>40</v>
      </c>
    </row>
    <row r="88" spans="1:6" ht="12.75">
      <c r="A88" s="58" t="s">
        <v>126</v>
      </c>
      <c r="B88" t="s">
        <v>26</v>
      </c>
      <c r="C88" s="59">
        <v>658.9</v>
      </c>
      <c r="D88" t="s">
        <v>39</v>
      </c>
      <c r="E88" s="60">
        <v>3.29</v>
      </c>
      <c r="F88" s="60" t="s">
        <v>40</v>
      </c>
    </row>
    <row r="89" spans="1:6" ht="12.75">
      <c r="A89" s="58" t="s">
        <v>127</v>
      </c>
      <c r="B89" t="s">
        <v>78</v>
      </c>
      <c r="C89" s="59">
        <v>575</v>
      </c>
      <c r="D89" t="s">
        <v>39</v>
      </c>
      <c r="E89" s="60">
        <v>2.88</v>
      </c>
      <c r="F89" s="60" t="s">
        <v>40</v>
      </c>
    </row>
    <row r="90" spans="1:6" ht="12.75">
      <c r="A90" s="58" t="s">
        <v>128</v>
      </c>
      <c r="B90" t="s">
        <v>129</v>
      </c>
      <c r="C90" s="59">
        <v>1416</v>
      </c>
      <c r="D90" t="s">
        <v>39</v>
      </c>
      <c r="E90" s="60">
        <v>7.08</v>
      </c>
      <c r="F90" s="60" t="s">
        <v>40</v>
      </c>
    </row>
    <row r="91" spans="1:6" ht="12.75">
      <c r="A91" s="58" t="s">
        <v>130</v>
      </c>
      <c r="B91" t="s">
        <v>26</v>
      </c>
      <c r="C91" s="59">
        <v>762.9</v>
      </c>
      <c r="D91" t="s">
        <v>39</v>
      </c>
      <c r="E91" s="60">
        <v>3.81</v>
      </c>
      <c r="F91" s="60" t="s">
        <v>40</v>
      </c>
    </row>
    <row r="92" spans="1:6" ht="12.75">
      <c r="A92" s="58" t="s">
        <v>131</v>
      </c>
      <c r="B92" t="s">
        <v>27</v>
      </c>
      <c r="C92" s="59">
        <v>836</v>
      </c>
      <c r="D92" t="s">
        <v>39</v>
      </c>
      <c r="E92" s="60">
        <v>4.18</v>
      </c>
      <c r="F92" s="60" t="s">
        <v>40</v>
      </c>
    </row>
    <row r="93" spans="1:6" ht="12.75">
      <c r="A93" s="58" t="s">
        <v>131</v>
      </c>
      <c r="B93" t="s">
        <v>27</v>
      </c>
      <c r="C93" s="59">
        <v>836</v>
      </c>
      <c r="D93" t="s">
        <v>39</v>
      </c>
      <c r="E93" s="60">
        <v>4.18</v>
      </c>
      <c r="F93" s="60" t="s">
        <v>40</v>
      </c>
    </row>
    <row r="94" spans="1:6" ht="12.75">
      <c r="A94" s="58" t="s">
        <v>132</v>
      </c>
      <c r="B94" t="s">
        <v>133</v>
      </c>
      <c r="C94" s="59">
        <v>1416</v>
      </c>
      <c r="D94" t="s">
        <v>39</v>
      </c>
      <c r="E94" s="60">
        <v>7.08</v>
      </c>
      <c r="F94" s="60" t="s">
        <v>40</v>
      </c>
    </row>
    <row r="95" spans="1:6" ht="12.75">
      <c r="A95" s="58" t="s">
        <v>134</v>
      </c>
      <c r="B95" t="s">
        <v>72</v>
      </c>
      <c r="C95" s="59">
        <v>58.32</v>
      </c>
      <c r="D95" t="s">
        <v>39</v>
      </c>
      <c r="E95" s="60">
        <v>0.29</v>
      </c>
      <c r="F95" s="60" t="s">
        <v>40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Григорий Романов</dc:creator>
  <cp:keywords/>
  <dc:description/>
  <cp:lastModifiedBy>Григорий Романов</cp:lastModifiedBy>
  <dcterms:created xsi:type="dcterms:W3CDTF">2017-04-25T09:49:39Z</dcterms:created>
  <dcterms:modified xsi:type="dcterms:W3CDTF">2017-04-25T10:47:54Z</dcterms:modified>
  <cp:category/>
  <cp:version/>
  <cp:contentType/>
  <cp:contentStatus/>
</cp:coreProperties>
</file>