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/>
  <bookViews>
    <workbookView xWindow="0" yWindow="0" windowWidth="15345" windowHeight="3945" activeTab="1"/>
  </bookViews>
  <sheets>
    <sheet name="Лист1" sheetId="3" r:id="rId1"/>
    <sheet name="Лист1 (3)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 l="1"/>
  <c r="I3" i="5" l="1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M42" i="5"/>
  <c r="J42" i="5"/>
  <c r="H42" i="5"/>
  <c r="M41" i="5"/>
  <c r="J41" i="5"/>
  <c r="H41" i="5"/>
  <c r="M40" i="5"/>
  <c r="J40" i="5"/>
  <c r="H40" i="5"/>
  <c r="M39" i="5"/>
  <c r="J39" i="5"/>
  <c r="H39" i="5"/>
  <c r="M38" i="5"/>
  <c r="J38" i="5"/>
  <c r="H38" i="5"/>
  <c r="M37" i="5"/>
  <c r="J37" i="5"/>
  <c r="H37" i="5"/>
  <c r="M36" i="5"/>
  <c r="J36" i="5"/>
  <c r="H36" i="5"/>
  <c r="M35" i="5"/>
  <c r="J35" i="5"/>
  <c r="H35" i="5"/>
  <c r="M34" i="5"/>
  <c r="J34" i="5"/>
  <c r="H34" i="5"/>
  <c r="M33" i="5"/>
  <c r="J33" i="5"/>
  <c r="H33" i="5"/>
  <c r="M32" i="5"/>
  <c r="J32" i="5"/>
  <c r="H32" i="5"/>
  <c r="M31" i="5"/>
  <c r="J31" i="5"/>
  <c r="H31" i="5"/>
  <c r="M30" i="5"/>
  <c r="J30" i="5"/>
  <c r="H30" i="5"/>
  <c r="M29" i="5"/>
  <c r="J29" i="5"/>
  <c r="H29" i="5"/>
  <c r="M28" i="5"/>
  <c r="J28" i="5"/>
  <c r="H28" i="5"/>
  <c r="M27" i="5"/>
  <c r="J27" i="5"/>
  <c r="H27" i="5"/>
  <c r="M26" i="5"/>
  <c r="J26" i="5"/>
  <c r="H26" i="5"/>
  <c r="M25" i="5"/>
  <c r="J25" i="5"/>
  <c r="H25" i="5"/>
  <c r="M24" i="5"/>
  <c r="J24" i="5"/>
  <c r="H24" i="5"/>
  <c r="M23" i="5"/>
  <c r="J23" i="5"/>
  <c r="H23" i="5"/>
  <c r="M22" i="5"/>
  <c r="J22" i="5"/>
  <c r="H22" i="5"/>
  <c r="M21" i="5"/>
  <c r="J21" i="5"/>
  <c r="H21" i="5"/>
  <c r="M20" i="5"/>
  <c r="J20" i="5"/>
  <c r="H20" i="5"/>
  <c r="M19" i="5"/>
  <c r="J19" i="5"/>
  <c r="H19" i="5"/>
  <c r="M18" i="5"/>
  <c r="J18" i="5"/>
  <c r="H18" i="5"/>
  <c r="M17" i="5"/>
  <c r="J17" i="5"/>
  <c r="H17" i="5"/>
  <c r="M16" i="5"/>
  <c r="J16" i="5"/>
  <c r="H16" i="5"/>
  <c r="M15" i="5"/>
  <c r="J15" i="5"/>
  <c r="H15" i="5"/>
  <c r="M14" i="5"/>
  <c r="J14" i="5"/>
  <c r="H14" i="5"/>
  <c r="M13" i="5"/>
  <c r="J13" i="5"/>
  <c r="H13" i="5"/>
  <c r="M12" i="5"/>
  <c r="J12" i="5"/>
  <c r="H12" i="5"/>
  <c r="M11" i="5"/>
  <c r="J11" i="5"/>
  <c r="H11" i="5"/>
  <c r="M10" i="5"/>
  <c r="J10" i="5"/>
  <c r="H10" i="5"/>
  <c r="M9" i="5"/>
  <c r="J9" i="5"/>
  <c r="H9" i="5"/>
  <c r="M8" i="5"/>
  <c r="J8" i="5"/>
  <c r="H8" i="5"/>
  <c r="M7" i="5"/>
  <c r="J7" i="5"/>
  <c r="H7" i="5"/>
  <c r="M6" i="5"/>
  <c r="J6" i="5"/>
  <c r="H6" i="5"/>
  <c r="M5" i="5"/>
  <c r="J5" i="5"/>
  <c r="H5" i="5"/>
  <c r="M4" i="5"/>
  <c r="J4" i="5"/>
  <c r="H4" i="5"/>
  <c r="M3" i="5"/>
  <c r="J3" i="5"/>
  <c r="F42" i="5"/>
  <c r="F41" i="5"/>
  <c r="F40" i="5"/>
  <c r="F39" i="5"/>
  <c r="K39" i="5" s="1"/>
  <c r="F38" i="5"/>
  <c r="K38" i="5" s="1"/>
  <c r="F37" i="5"/>
  <c r="F36" i="5"/>
  <c r="F35" i="5"/>
  <c r="F34" i="5"/>
  <c r="F33" i="5"/>
  <c r="F32" i="5"/>
  <c r="K32" i="5" s="1"/>
  <c r="F31" i="5"/>
  <c r="K31" i="5" s="1"/>
  <c r="F30" i="5"/>
  <c r="F29" i="5"/>
  <c r="F28" i="5"/>
  <c r="F27" i="5"/>
  <c r="F26" i="5"/>
  <c r="F25" i="5"/>
  <c r="K25" i="5" s="1"/>
  <c r="F24" i="5"/>
  <c r="K24" i="5" s="1"/>
  <c r="F23" i="5"/>
  <c r="K23" i="5" s="1"/>
  <c r="F22" i="5"/>
  <c r="F21" i="5"/>
  <c r="F20" i="5"/>
  <c r="F19" i="5"/>
  <c r="F18" i="5"/>
  <c r="K18" i="5" s="1"/>
  <c r="F17" i="5"/>
  <c r="K17" i="5" s="1"/>
  <c r="F16" i="5"/>
  <c r="F15" i="5"/>
  <c r="F14" i="5"/>
  <c r="F13" i="5"/>
  <c r="G12" i="5"/>
  <c r="K12" i="5" s="1"/>
  <c r="F12" i="5"/>
  <c r="R12" i="5" s="1"/>
  <c r="F11" i="5"/>
  <c r="R11" i="5" s="1"/>
  <c r="K10" i="5"/>
  <c r="G10" i="5"/>
  <c r="L10" i="5" s="1"/>
  <c r="F10" i="5"/>
  <c r="R10" i="5" s="1"/>
  <c r="F9" i="5"/>
  <c r="R9" i="5" s="1"/>
  <c r="K8" i="5"/>
  <c r="G8" i="5"/>
  <c r="L8" i="5" s="1"/>
  <c r="F8" i="5"/>
  <c r="R8" i="5" s="1"/>
  <c r="R7" i="5"/>
  <c r="G7" i="5"/>
  <c r="K7" i="5" s="1"/>
  <c r="F7" i="5"/>
  <c r="F6" i="5"/>
  <c r="R6" i="5" s="1"/>
  <c r="F5" i="5"/>
  <c r="K5" i="5" s="1"/>
  <c r="F4" i="5"/>
  <c r="K4" i="5" s="1"/>
  <c r="F3" i="5"/>
  <c r="K3" i="5" s="1"/>
  <c r="J43" i="5" l="1"/>
  <c r="H43" i="5"/>
  <c r="I43" i="5"/>
  <c r="G3" i="5"/>
  <c r="G4" i="5"/>
  <c r="L4" i="5" s="1"/>
  <c r="G5" i="5"/>
  <c r="L5" i="5" s="1"/>
  <c r="G6" i="5"/>
  <c r="L6" i="5" s="1"/>
  <c r="K6" i="5"/>
  <c r="L7" i="5"/>
  <c r="G9" i="5"/>
  <c r="L9" i="5" s="1"/>
  <c r="K9" i="5"/>
  <c r="G11" i="5"/>
  <c r="L11" i="5" s="1"/>
  <c r="K11" i="5"/>
  <c r="L12" i="5"/>
  <c r="G13" i="5"/>
  <c r="L13" i="5" s="1"/>
  <c r="G14" i="5"/>
  <c r="L14" i="5" s="1"/>
  <c r="G15" i="5"/>
  <c r="L15" i="5" s="1"/>
  <c r="G16" i="5"/>
  <c r="L16" i="5" s="1"/>
  <c r="G17" i="5"/>
  <c r="L17" i="5" s="1"/>
  <c r="G18" i="5"/>
  <c r="L18" i="5" s="1"/>
  <c r="G19" i="5"/>
  <c r="L19" i="5" s="1"/>
  <c r="G21" i="5"/>
  <c r="L21" i="5" s="1"/>
  <c r="G23" i="5"/>
  <c r="L23" i="5" s="1"/>
  <c r="G25" i="5"/>
  <c r="L25" i="5" s="1"/>
  <c r="G27" i="5"/>
  <c r="L27" i="5" s="1"/>
  <c r="G29" i="5"/>
  <c r="L29" i="5" s="1"/>
  <c r="G31" i="5"/>
  <c r="L31" i="5" s="1"/>
  <c r="G33" i="5"/>
  <c r="L33" i="5" s="1"/>
  <c r="G35" i="5"/>
  <c r="L35" i="5" s="1"/>
  <c r="G37" i="5"/>
  <c r="L37" i="5" s="1"/>
  <c r="G39" i="5"/>
  <c r="L39" i="5" s="1"/>
  <c r="G41" i="5"/>
  <c r="L41" i="5" s="1"/>
  <c r="G20" i="5"/>
  <c r="L20" i="5" s="1"/>
  <c r="G22" i="5"/>
  <c r="L22" i="5" s="1"/>
  <c r="G24" i="5"/>
  <c r="L24" i="5" s="1"/>
  <c r="G26" i="5"/>
  <c r="L26" i="5" s="1"/>
  <c r="G28" i="5"/>
  <c r="L28" i="5" s="1"/>
  <c r="G30" i="5"/>
  <c r="L30" i="5" s="1"/>
  <c r="G32" i="5"/>
  <c r="L32" i="5" s="1"/>
  <c r="G34" i="5"/>
  <c r="L34" i="5" s="1"/>
  <c r="G36" i="5"/>
  <c r="L36" i="5" s="1"/>
  <c r="G38" i="5"/>
  <c r="L38" i="5" s="1"/>
  <c r="G40" i="5"/>
  <c r="L40" i="5" s="1"/>
  <c r="G42" i="5"/>
  <c r="L42" i="5" s="1"/>
  <c r="K16" i="5" l="1"/>
  <c r="K42" i="5"/>
  <c r="K40" i="5"/>
  <c r="K36" i="5"/>
  <c r="K34" i="5"/>
  <c r="K30" i="5"/>
  <c r="K28" i="5"/>
  <c r="K26" i="5"/>
  <c r="K21" i="5"/>
  <c r="K19" i="5"/>
  <c r="K13" i="5"/>
  <c r="G43" i="5"/>
  <c r="L3" i="5"/>
  <c r="K14" i="5"/>
  <c r="K41" i="5"/>
  <c r="K37" i="5"/>
  <c r="K35" i="5"/>
  <c r="K33" i="5"/>
  <c r="K29" i="5"/>
  <c r="K27" i="5"/>
  <c r="K22" i="5"/>
  <c r="K20" i="5"/>
  <c r="K15" i="5"/>
  <c r="K43" i="5" l="1"/>
  <c r="H3" i="3"/>
  <c r="H14" i="3"/>
  <c r="F3" i="3"/>
  <c r="G3" i="3" s="1"/>
  <c r="L3" i="3" s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K14" i="3"/>
  <c r="K13" i="3"/>
  <c r="K15" i="3"/>
  <c r="K3" i="3"/>
  <c r="K4" i="3"/>
  <c r="K5" i="3"/>
  <c r="K6" i="3"/>
  <c r="K7" i="3"/>
  <c r="K8" i="3"/>
  <c r="K9" i="3"/>
  <c r="K10" i="3"/>
  <c r="K11" i="3"/>
  <c r="K12" i="3"/>
  <c r="K16" i="3"/>
  <c r="K17" i="3"/>
  <c r="K18" i="3"/>
  <c r="K19" i="3"/>
  <c r="K20" i="3"/>
  <c r="K21" i="3"/>
  <c r="K22" i="3"/>
  <c r="K23" i="3"/>
  <c r="K24" i="3"/>
  <c r="K25" i="3"/>
  <c r="K26" i="3"/>
  <c r="L4" i="3"/>
  <c r="L5" i="3"/>
  <c r="L6" i="3"/>
  <c r="L7" i="3"/>
  <c r="L8" i="3"/>
  <c r="L9" i="3"/>
  <c r="L10" i="3"/>
  <c r="L11" i="3"/>
  <c r="L12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3" i="3"/>
  <c r="L14" i="3" l="1"/>
  <c r="L13" i="3"/>
  <c r="R12" i="3"/>
  <c r="J3" i="3"/>
  <c r="H4" i="3" l="1"/>
  <c r="H5" i="3"/>
  <c r="H6" i="3"/>
  <c r="H7" i="3"/>
  <c r="H8" i="3"/>
  <c r="H9" i="3"/>
  <c r="H10" i="3"/>
  <c r="H11" i="3"/>
  <c r="H12" i="3"/>
  <c r="H13" i="3"/>
  <c r="H15" i="3"/>
  <c r="H16" i="3"/>
  <c r="H17" i="3"/>
  <c r="H18" i="3"/>
  <c r="H19" i="3"/>
  <c r="H20" i="3"/>
  <c r="H21" i="3"/>
  <c r="H22" i="3"/>
  <c r="H23" i="3"/>
  <c r="H24" i="3"/>
  <c r="H25" i="3"/>
  <c r="I3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4" i="3"/>
  <c r="R6" i="3"/>
  <c r="R7" i="3"/>
  <c r="R8" i="3"/>
  <c r="R9" i="3"/>
  <c r="R10" i="3"/>
  <c r="R11" i="3"/>
  <c r="H26" i="3" l="1"/>
  <c r="I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6" i="3" l="1"/>
</calcChain>
</file>

<file path=xl/sharedStrings.xml><?xml version="1.0" encoding="utf-8"?>
<sst xmlns="http://schemas.openxmlformats.org/spreadsheetml/2006/main" count="34" uniqueCount="18">
  <si>
    <t>дата</t>
  </si>
  <si>
    <t>день</t>
  </si>
  <si>
    <t>выезд</t>
  </si>
  <si>
    <t>заезд</t>
  </si>
  <si>
    <t>отработано</t>
  </si>
  <si>
    <t>переработано</t>
  </si>
  <si>
    <t>перерыв</t>
  </si>
  <si>
    <t>Итог</t>
  </si>
  <si>
    <t>выходные</t>
  </si>
  <si>
    <t>вечерние</t>
  </si>
  <si>
    <t>ночные</t>
  </si>
  <si>
    <t>днем</t>
  </si>
  <si>
    <t>в т. ч.</t>
  </si>
  <si>
    <t>дата выезда</t>
  </si>
  <si>
    <t xml:space="preserve"> время выезда</t>
  </si>
  <si>
    <t>Дата заезда</t>
  </si>
  <si>
    <t>время заезд</t>
  </si>
  <si>
    <t>Утро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</si>
</sst>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h]:mm"/>
    <numFmt numFmtId="165" formatCode="d/m/yyyy;@"/>
    <numFmt numFmtId="166" formatCode="[$-F400]h:mm:ss\ AM/PM"/>
    <numFmt numFmtId="167" formatCode="dddd"/>
    <numFmt numFmtId="168" formatCode="d/m/yyyy\ dd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  <border>
      <left/>
      <right/>
      <top style="medium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4"/>
      </top>
      <bottom style="thin">
        <color theme="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double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67">
    <xf numFmtId="0" fontId="0" fillId="0" borderId="0" xfId="0"/>
    <xf numFmtId="20" fontId="0" fillId="0" borderId="0" xfId="0" applyNumberFormat="1"/>
    <xf numFmtId="0" fontId="0" fillId="2" borderId="6" xfId="0" applyFont="1" applyFill="1" applyBorder="1"/>
    <xf numFmtId="20" fontId="0" fillId="2" borderId="7" xfId="0" applyNumberFormat="1" applyFont="1" applyFill="1" applyBorder="1"/>
    <xf numFmtId="165" fontId="0" fillId="0" borderId="2" xfId="0" applyNumberFormat="1" applyFont="1" applyBorder="1"/>
    <xf numFmtId="20" fontId="0" fillId="0" borderId="7" xfId="0" applyNumberFormat="1" applyFont="1" applyBorder="1"/>
    <xf numFmtId="165" fontId="0" fillId="2" borderId="2" xfId="0" applyNumberFormat="1" applyFont="1" applyFill="1" applyBorder="1"/>
    <xf numFmtId="0" fontId="1" fillId="0" borderId="8" xfId="0" applyFont="1" applyBorder="1"/>
    <xf numFmtId="0" fontId="1" fillId="0" borderId="9" xfId="0" applyFont="1" applyBorder="1"/>
    <xf numFmtId="0" fontId="0" fillId="2" borderId="12" xfId="0" applyFont="1" applyFill="1" applyBorder="1"/>
    <xf numFmtId="164" fontId="1" fillId="0" borderId="9" xfId="0" applyNumberFormat="1" applyFont="1" applyBorder="1"/>
    <xf numFmtId="166" fontId="1" fillId="0" borderId="9" xfId="0" applyNumberFormat="1" applyFont="1" applyBorder="1"/>
    <xf numFmtId="22" fontId="0" fillId="0" borderId="4" xfId="0" applyNumberFormat="1" applyFont="1" applyBorder="1"/>
    <xf numFmtId="167" fontId="0" fillId="0" borderId="3" xfId="0" applyNumberFormat="1" applyFont="1" applyBorder="1"/>
    <xf numFmtId="0" fontId="0" fillId="0" borderId="3" xfId="0" applyNumberFormat="1" applyFont="1" applyBorder="1"/>
    <xf numFmtId="0" fontId="0" fillId="0" borderId="11" xfId="0" applyNumberFormat="1" applyFont="1" applyBorder="1"/>
    <xf numFmtId="0" fontId="0" fillId="0" borderId="4" xfId="0" applyNumberFormat="1" applyFont="1" applyBorder="1"/>
    <xf numFmtId="0" fontId="0" fillId="2" borderId="11" xfId="0" applyNumberFormat="1" applyFont="1" applyFill="1" applyBorder="1"/>
    <xf numFmtId="166" fontId="0" fillId="0" borderId="0" xfId="0" applyNumberFormat="1"/>
    <xf numFmtId="166" fontId="0" fillId="2" borderId="6" xfId="0" applyNumberFormat="1" applyFont="1" applyFill="1" applyBorder="1"/>
    <xf numFmtId="166" fontId="0" fillId="0" borderId="3" xfId="0" applyNumberFormat="1" applyFont="1" applyBorder="1"/>
    <xf numFmtId="166" fontId="0" fillId="2" borderId="1" xfId="0" applyNumberFormat="1" applyFont="1" applyFill="1" applyBorder="1"/>
    <xf numFmtId="166" fontId="0" fillId="0" borderId="1" xfId="0" applyNumberFormat="1" applyFont="1" applyBorder="1"/>
    <xf numFmtId="166" fontId="0" fillId="0" borderId="5" xfId="0" applyNumberFormat="1" applyFont="1" applyBorder="1"/>
    <xf numFmtId="166" fontId="1" fillId="0" borderId="10" xfId="0" applyNumberFormat="1" applyFont="1" applyBorder="1"/>
    <xf numFmtId="166" fontId="0" fillId="0" borderId="0" xfId="0" applyNumberFormat="1" applyFill="1"/>
    <xf numFmtId="14" fontId="0" fillId="0" borderId="0" xfId="0" applyNumberFormat="1" applyFill="1"/>
    <xf numFmtId="164" fontId="0" fillId="0" borderId="0" xfId="0" applyNumberFormat="1" applyFill="1"/>
    <xf numFmtId="0" fontId="0" fillId="4" borderId="0" xfId="0" applyFill="1"/>
    <xf numFmtId="20" fontId="0" fillId="4" borderId="0" xfId="0" applyNumberFormat="1" applyFill="1"/>
    <xf numFmtId="0" fontId="4" fillId="3" borderId="15" xfId="0" applyFont="1" applyFill="1" applyBorder="1"/>
    <xf numFmtId="166" fontId="5" fillId="3" borderId="16" xfId="0" applyNumberFormat="1" applyFont="1" applyFill="1" applyBorder="1"/>
    <xf numFmtId="14" fontId="5" fillId="3" borderId="15" xfId="0" applyNumberFormat="1" applyFont="1" applyFill="1" applyBorder="1"/>
    <xf numFmtId="166" fontId="5" fillId="3" borderId="15" xfId="0" applyNumberFormat="1" applyFont="1" applyFill="1" applyBorder="1"/>
    <xf numFmtId="164" fontId="5" fillId="3" borderId="15" xfId="0" applyNumberFormat="1" applyFont="1" applyFill="1" applyBorder="1"/>
    <xf numFmtId="168" fontId="3" fillId="5" borderId="18" xfId="0" applyNumberFormat="1" applyFont="1" applyFill="1" applyBorder="1" applyAlignment="1">
      <alignment horizontal="left"/>
    </xf>
    <xf numFmtId="166" fontId="2" fillId="5" borderId="18" xfId="0" applyNumberFormat="1" applyFont="1" applyFill="1" applyBorder="1"/>
    <xf numFmtId="14" fontId="2" fillId="5" borderId="18" xfId="0" applyNumberFormat="1" applyFont="1" applyFill="1" applyBorder="1"/>
    <xf numFmtId="164" fontId="2" fillId="5" borderId="18" xfId="0" applyNumberFormat="1" applyFont="1" applyFill="1" applyBorder="1"/>
    <xf numFmtId="168" fontId="3" fillId="0" borderId="20" xfId="0" applyNumberFormat="1" applyFont="1" applyBorder="1" applyAlignment="1">
      <alignment horizontal="left"/>
    </xf>
    <xf numFmtId="166" fontId="2" fillId="0" borderId="20" xfId="0" applyNumberFormat="1" applyFont="1" applyBorder="1"/>
    <xf numFmtId="14" fontId="2" fillId="0" borderId="20" xfId="0" applyNumberFormat="1" applyFont="1" applyBorder="1"/>
    <xf numFmtId="164" fontId="2" fillId="0" borderId="20" xfId="0" applyNumberFormat="1" applyFont="1" applyBorder="1"/>
    <xf numFmtId="168" fontId="3" fillId="5" borderId="20" xfId="0" applyNumberFormat="1" applyFont="1" applyFill="1" applyBorder="1" applyAlignment="1">
      <alignment horizontal="left"/>
    </xf>
    <xf numFmtId="166" fontId="2" fillId="5" borderId="20" xfId="0" applyNumberFormat="1" applyFont="1" applyFill="1" applyBorder="1"/>
    <xf numFmtId="14" fontId="2" fillId="5" borderId="20" xfId="0" applyNumberFormat="1" applyFont="1" applyFill="1" applyBorder="1"/>
    <xf numFmtId="164" fontId="2" fillId="5" borderId="20" xfId="0" applyNumberFormat="1" applyFont="1" applyFill="1" applyBorder="1"/>
    <xf numFmtId="166" fontId="3" fillId="5" borderId="20" xfId="0" applyNumberFormat="1" applyFont="1" applyFill="1" applyBorder="1"/>
    <xf numFmtId="164" fontId="3" fillId="5" borderId="20" xfId="0" applyNumberFormat="1" applyFont="1" applyFill="1" applyBorder="1"/>
    <xf numFmtId="166" fontId="3" fillId="0" borderId="20" xfId="0" applyNumberFormat="1" applyFont="1" applyBorder="1"/>
    <xf numFmtId="164" fontId="3" fillId="0" borderId="20" xfId="0" applyNumberFormat="1" applyFont="1" applyBorder="1"/>
    <xf numFmtId="166" fontId="0" fillId="5" borderId="20" xfId="0" applyNumberFormat="1" applyFont="1" applyFill="1" applyBorder="1"/>
    <xf numFmtId="164" fontId="0" fillId="5" borderId="20" xfId="0" applyNumberFormat="1" applyFont="1" applyFill="1" applyBorder="1"/>
    <xf numFmtId="166" fontId="0" fillId="0" borderId="20" xfId="0" applyNumberFormat="1" applyFont="1" applyBorder="1"/>
    <xf numFmtId="164" fontId="0" fillId="0" borderId="20" xfId="0" applyNumberFormat="1" applyFont="1" applyBorder="1"/>
    <xf numFmtId="0" fontId="4" fillId="3" borderId="22" xfId="0" applyFont="1" applyFill="1" applyBorder="1"/>
    <xf numFmtId="164" fontId="4" fillId="3" borderId="22" xfId="0" applyNumberFormat="1" applyFont="1" applyFill="1" applyBorder="1"/>
    <xf numFmtId="0" fontId="0" fillId="0" borderId="13" xfId="0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NumberFormat="1"/>
    <xf numFmtId="164" fontId="0" fillId="0" borderId="0" xfId="0" applyNumberFormat="1"/>
    <xf numFmtId="164" fontId="5" fillId="0" borderId="15" xfId="0" applyNumberFormat="1" applyFont="1" applyBorder="1"/>
    <xf numFmtId="164" fontId="4" fillId="3" borderId="17" xfId="0" applyNumberFormat="1" applyFont="1" applyFill="1" applyBorder="1"/>
    <xf numFmtId="164" fontId="3" fillId="5" borderId="19" xfId="0" applyNumberFormat="1" applyFont="1" applyFill="1" applyBorder="1"/>
    <xf numFmtId="164" fontId="3" fillId="0" borderId="21" xfId="0" applyNumberFormat="1" applyFont="1" applyBorder="1"/>
    <xf numFmtId="164" fontId="3" fillId="5" borderId="21" xfId="0" applyNumberFormat="1" applyFont="1" applyFill="1" applyBorder="1"/>
    <xf numFmtId="164" fontId="4" fillId="3" borderId="14" xfId="0" applyNumberFormat="1" applyFont="1" applyFill="1" applyBorder="1"/>
  </cellXfs>
  <cellStyles count="1">
    <cellStyle name="Обычный" xfId="0" builtinId="0"/>
  </cellStyles>
  <dxfs count="2">
    <dxf>
      <numFmt numFmtId="25" formatCode="h:mm"/>
    </dxf>
    <dxf>
      <numFmt numFmtId="25" formatCode="h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R27"/>
  <sheetViews>
    <sheetView topLeftCell="A3" workbookViewId="0">
      <selection activeCell="G3" sqref="G3"/>
    </sheetView>
  </sheetViews>
  <sheetFormatPr defaultRowHeight="15" x14ac:dyDescent="0.25"/>
  <cols>
    <col min="3" max="3" width="13.42578125" bestFit="1" customWidth="1"/>
    <col min="4" max="6" width="17.140625" style="18" customWidth="1"/>
    <col min="7" max="11" width="17.140625" customWidth="1"/>
    <col min="12" max="12" width="10.42578125" bestFit="1" customWidth="1"/>
  </cols>
  <sheetData>
    <row r="1" spans="2:18" x14ac:dyDescent="0.25">
      <c r="H1" s="57" t="s">
        <v>12</v>
      </c>
      <c r="I1" s="57"/>
      <c r="J1" s="57"/>
      <c r="N1" t="s">
        <v>1</v>
      </c>
      <c r="O1" s="1">
        <v>0.375</v>
      </c>
      <c r="P1" s="1">
        <v>0.75</v>
      </c>
      <c r="Q1" s="1"/>
    </row>
    <row r="2" spans="2:18" ht="15.75" thickBot="1" x14ac:dyDescent="0.3">
      <c r="B2" s="2" t="s">
        <v>0</v>
      </c>
      <c r="C2" s="2" t="s">
        <v>1</v>
      </c>
      <c r="D2" s="19" t="s">
        <v>2</v>
      </c>
      <c r="E2" s="19" t="s">
        <v>3</v>
      </c>
      <c r="F2" s="19" t="s">
        <v>6</v>
      </c>
      <c r="G2" s="2" t="s">
        <v>4</v>
      </c>
      <c r="H2" s="2" t="s">
        <v>11</v>
      </c>
      <c r="I2" s="2" t="s">
        <v>9</v>
      </c>
      <c r="J2" s="2" t="s">
        <v>10</v>
      </c>
      <c r="K2" s="2" t="s">
        <v>5</v>
      </c>
      <c r="L2" s="3" t="s">
        <v>8</v>
      </c>
      <c r="N2" t="s">
        <v>9</v>
      </c>
      <c r="O2" s="1">
        <v>0.75</v>
      </c>
      <c r="P2" s="1">
        <v>0.91666666666666663</v>
      </c>
      <c r="Q2" s="1"/>
    </row>
    <row r="3" spans="2:18" ht="15.75" thickBot="1" x14ac:dyDescent="0.3">
      <c r="B3" s="4">
        <v>42826</v>
      </c>
      <c r="C3" s="13">
        <f>B3</f>
        <v>42826</v>
      </c>
      <c r="D3" s="20">
        <v>0.4375</v>
      </c>
      <c r="E3" s="20">
        <v>6.9444444444444441E-3</v>
      </c>
      <c r="F3" s="20">
        <f t="shared" ref="F3:F26" si="0">IF(WEEKDAY(B3,2)&gt;5,0,--"1:00")</f>
        <v>0</v>
      </c>
      <c r="G3" s="20">
        <f>IF(E3="",,1*(D3&gt;E3)+E3-D3-F3)</f>
        <v>0.56944444444444442</v>
      </c>
      <c r="H3" s="15">
        <f>IF(E3="","",MIN(E3,IF(WEEKDAY(B3,2)=5,$P$1-"1:00",$P$1))-MAX(D3,$O$1)-F3)</f>
        <v>-0.43055555555555558</v>
      </c>
      <c r="I3" s="15" t="str">
        <f>IF(E3&gt;=IF(WEEKDAY(B3,2)=5,$O$2-"1:00",$O$2),MIN(E3,$P$2)-MAX(D3,IF(WEEKDAY(B3,2)=5,$O$2-"1:00",$O$2)),"0:00")</f>
        <v>0:00</v>
      </c>
      <c r="J3" s="15">
        <f>IF(D3&lt;$P$3,$P$3-D3,"0:00")+IF(E3&gt;$P$2,E3-$P$2,"0:00")</f>
        <v>0</v>
      </c>
      <c r="K3" s="16">
        <f>IFERROR(IF(WEEKDAY(B3,2)&gt;5,0,G3-IF(WEEKDAY(B3,2)=5,"7:00","8:00")),"")</f>
        <v>0</v>
      </c>
      <c r="L3" s="5">
        <f>IFERROR((WEEKDAY(B3,2)&gt;5)*G3,"")</f>
        <v>0.56944444444444442</v>
      </c>
      <c r="N3" s="9" t="s">
        <v>10</v>
      </c>
      <c r="O3" s="1">
        <v>0.91666666666666663</v>
      </c>
      <c r="P3" s="1">
        <v>0.25</v>
      </c>
      <c r="Q3" s="1"/>
      <c r="R3" s="1"/>
    </row>
    <row r="4" spans="2:18" ht="15.75" thickBot="1" x14ac:dyDescent="0.3">
      <c r="B4" s="6">
        <v>42828</v>
      </c>
      <c r="C4" s="13">
        <f t="shared" ref="C4:C25" si="1">B4</f>
        <v>42828</v>
      </c>
      <c r="D4" s="21">
        <v>0.29166666666666669</v>
      </c>
      <c r="E4" s="21">
        <v>0.81597222222222199</v>
      </c>
      <c r="F4" s="20">
        <f t="shared" si="0"/>
        <v>4.1666666666666664E-2</v>
      </c>
      <c r="G4" s="20">
        <f t="shared" ref="G4:G26" si="2">IF(E4="",,1*(D4&gt;E4)+E4-D4-F4)</f>
        <v>0.48263888888888867</v>
      </c>
      <c r="H4" s="15">
        <f t="shared" ref="H4:H25" si="3">IF(E4="","",MIN(E4,IF(WEEKDAY(B4,2)=5,$P$1-"1:00",$P$1))-MAX(D4,$O$1)-F4)</f>
        <v>0.33333333333333331</v>
      </c>
      <c r="I4" s="15">
        <f>IF(E4&gt;=IF(WEEKDAY(B4,2)=5,$O$2-"1:00",$O$2),MIN(E4,$P$2)-MAX(D4,IF(WEEKDAY(B4,2)=5,$O$2-"1:00",$O$2)),"0:00")</f>
        <v>6.5972222222221988E-2</v>
      </c>
      <c r="J4" s="17">
        <f t="shared" ref="J4:J25" si="4">IF(D4&lt;$P$3,$P$3-D4,"0:00")+IF(E4&gt;$P$2,E4-$P$2,"0:00")</f>
        <v>0</v>
      </c>
      <c r="K4" s="16">
        <f t="shared" ref="K4:K26" si="5">IFERROR(IF(WEEKDAY(B4,2)&gt;5,0,G4-IF(WEEKDAY(B4,2)=5,"7:00","8:00")),"")</f>
        <v>0.14930555555555536</v>
      </c>
      <c r="L4" s="5">
        <f t="shared" ref="L4:L27" si="6">IFERROR((WEEKDAY(B4,2)&gt;5)*G4,"")</f>
        <v>0</v>
      </c>
      <c r="R4" s="1"/>
    </row>
    <row r="5" spans="2:18" ht="15.75" thickBot="1" x14ac:dyDescent="0.3">
      <c r="B5" s="4">
        <v>42829</v>
      </c>
      <c r="C5" s="13">
        <f t="shared" si="1"/>
        <v>42829</v>
      </c>
      <c r="D5" s="22">
        <v>0.29166666666666669</v>
      </c>
      <c r="E5" s="22">
        <v>0.81944444444444497</v>
      </c>
      <c r="F5" s="20">
        <f t="shared" si="0"/>
        <v>4.1666666666666664E-2</v>
      </c>
      <c r="G5" s="20">
        <f t="shared" si="2"/>
        <v>0.48611111111111166</v>
      </c>
      <c r="H5" s="15">
        <f t="shared" si="3"/>
        <v>0.33333333333333331</v>
      </c>
      <c r="I5" s="15">
        <f t="shared" ref="I5:I25" si="7">IF(E5&gt;=IF(WEEKDAY(B5,2)=5,$O$2-"1:00",$O$2),MIN(E5,$P$2)-MAX(D5,IF(WEEKDAY(B5,2)=5,$O$2-"1:00",$O$2)),"0:00")</f>
        <v>6.9444444444444975E-2</v>
      </c>
      <c r="J5" s="15">
        <f t="shared" si="4"/>
        <v>0</v>
      </c>
      <c r="K5" s="16">
        <f t="shared" si="5"/>
        <v>0.15277777777777835</v>
      </c>
      <c r="L5" s="5">
        <f t="shared" si="6"/>
        <v>0</v>
      </c>
      <c r="R5" s="1"/>
    </row>
    <row r="6" spans="2:18" ht="15.75" thickBot="1" x14ac:dyDescent="0.3">
      <c r="B6" s="6">
        <v>42830</v>
      </c>
      <c r="C6" s="13">
        <f t="shared" si="1"/>
        <v>42830</v>
      </c>
      <c r="D6" s="21">
        <v>0.29166666666666669</v>
      </c>
      <c r="E6" s="21">
        <v>0.82291666666666696</v>
      </c>
      <c r="F6" s="20">
        <f t="shared" si="0"/>
        <v>4.1666666666666664E-2</v>
      </c>
      <c r="G6" s="20">
        <f t="shared" si="2"/>
        <v>0.48958333333333354</v>
      </c>
      <c r="H6" s="15">
        <f t="shared" si="3"/>
        <v>0.33333333333333331</v>
      </c>
      <c r="I6" s="15">
        <f t="shared" si="7"/>
        <v>7.2916666666666963E-2</v>
      </c>
      <c r="J6" s="17">
        <f t="shared" si="4"/>
        <v>0</v>
      </c>
      <c r="K6" s="16">
        <f t="shared" si="5"/>
        <v>0.15625000000000022</v>
      </c>
      <c r="L6" s="5">
        <f t="shared" si="6"/>
        <v>0</v>
      </c>
      <c r="R6" s="1">
        <f t="shared" ref="R6:R12" si="8">IF(E6="","",MIN(E6,$P$1)-MAX(D6,$O$1)-F6)</f>
        <v>0.33333333333333331</v>
      </c>
    </row>
    <row r="7" spans="2:18" ht="15.75" thickBot="1" x14ac:dyDescent="0.3">
      <c r="B7" s="4">
        <v>42831</v>
      </c>
      <c r="C7" s="13">
        <f t="shared" si="1"/>
        <v>42831</v>
      </c>
      <c r="D7" s="22">
        <v>0.29166666666666669</v>
      </c>
      <c r="E7" s="22">
        <v>0.8125</v>
      </c>
      <c r="F7" s="20">
        <f t="shared" si="0"/>
        <v>4.1666666666666664E-2</v>
      </c>
      <c r="G7" s="20">
        <f t="shared" si="2"/>
        <v>0.47916666666666657</v>
      </c>
      <c r="H7" s="15">
        <f t="shared" si="3"/>
        <v>0.33333333333333331</v>
      </c>
      <c r="I7" s="15">
        <f t="shared" si="7"/>
        <v>6.25E-2</v>
      </c>
      <c r="J7" s="15">
        <f t="shared" si="4"/>
        <v>0</v>
      </c>
      <c r="K7" s="16">
        <f t="shared" si="5"/>
        <v>0.14583333333333326</v>
      </c>
      <c r="L7" s="5">
        <f t="shared" si="6"/>
        <v>0</v>
      </c>
      <c r="R7" s="1">
        <f t="shared" si="8"/>
        <v>0.33333333333333331</v>
      </c>
    </row>
    <row r="8" spans="2:18" ht="15.75" thickBot="1" x14ac:dyDescent="0.3">
      <c r="B8" s="6">
        <v>42832</v>
      </c>
      <c r="C8" s="13">
        <f t="shared" si="1"/>
        <v>42832</v>
      </c>
      <c r="D8" s="21">
        <v>0.29166666666666669</v>
      </c>
      <c r="E8" s="21">
        <v>0.79166666666666696</v>
      </c>
      <c r="F8" s="20">
        <f t="shared" si="0"/>
        <v>4.1666666666666664E-2</v>
      </c>
      <c r="G8" s="20">
        <f t="shared" si="2"/>
        <v>0.45833333333333354</v>
      </c>
      <c r="H8" s="15">
        <f t="shared" si="3"/>
        <v>0.29166666666666669</v>
      </c>
      <c r="I8" s="15">
        <f t="shared" si="7"/>
        <v>8.3333333333333592E-2</v>
      </c>
      <c r="J8" s="17">
        <f t="shared" si="4"/>
        <v>0</v>
      </c>
      <c r="K8" s="16">
        <f t="shared" si="5"/>
        <v>0.16666666666666685</v>
      </c>
      <c r="L8" s="5">
        <f t="shared" si="6"/>
        <v>0</v>
      </c>
      <c r="R8" s="1">
        <f t="shared" si="8"/>
        <v>0.33333333333333331</v>
      </c>
    </row>
    <row r="9" spans="2:18" ht="15.75" thickBot="1" x14ac:dyDescent="0.3">
      <c r="B9" s="4">
        <v>42835</v>
      </c>
      <c r="C9" s="13">
        <f t="shared" si="1"/>
        <v>42835</v>
      </c>
      <c r="D9" s="22">
        <v>0.29166666666666669</v>
      </c>
      <c r="E9" s="22">
        <v>0.8125</v>
      </c>
      <c r="F9" s="20">
        <f t="shared" si="0"/>
        <v>4.1666666666666664E-2</v>
      </c>
      <c r="G9" s="20">
        <f t="shared" si="2"/>
        <v>0.47916666666666657</v>
      </c>
      <c r="H9" s="15">
        <f t="shared" si="3"/>
        <v>0.33333333333333331</v>
      </c>
      <c r="I9" s="15">
        <f t="shared" si="7"/>
        <v>6.25E-2</v>
      </c>
      <c r="J9" s="15">
        <f t="shared" si="4"/>
        <v>0</v>
      </c>
      <c r="K9" s="16">
        <f t="shared" si="5"/>
        <v>0.14583333333333326</v>
      </c>
      <c r="L9" s="5">
        <f t="shared" si="6"/>
        <v>0</v>
      </c>
      <c r="R9" s="1">
        <f t="shared" si="8"/>
        <v>0.33333333333333331</v>
      </c>
    </row>
    <row r="10" spans="2:18" ht="15.75" thickBot="1" x14ac:dyDescent="0.3">
      <c r="B10" s="6">
        <v>42836</v>
      </c>
      <c r="C10" s="13">
        <f t="shared" si="1"/>
        <v>42836</v>
      </c>
      <c r="D10" s="21">
        <v>0.29166666666666669</v>
      </c>
      <c r="E10" s="21">
        <v>0.96875</v>
      </c>
      <c r="F10" s="20">
        <f t="shared" si="0"/>
        <v>4.1666666666666664E-2</v>
      </c>
      <c r="G10" s="20">
        <f t="shared" si="2"/>
        <v>0.63541666666666663</v>
      </c>
      <c r="H10" s="15">
        <f t="shared" si="3"/>
        <v>0.33333333333333331</v>
      </c>
      <c r="I10" s="15">
        <f t="shared" si="7"/>
        <v>0.16666666666666663</v>
      </c>
      <c r="J10" s="17">
        <f t="shared" si="4"/>
        <v>5.208333333333337E-2</v>
      </c>
      <c r="K10" s="16">
        <f t="shared" si="5"/>
        <v>0.30208333333333331</v>
      </c>
      <c r="L10" s="5">
        <f t="shared" si="6"/>
        <v>0</v>
      </c>
      <c r="R10" s="1">
        <f t="shared" si="8"/>
        <v>0.33333333333333331</v>
      </c>
    </row>
    <row r="11" spans="2:18" ht="15.75" thickBot="1" x14ac:dyDescent="0.3">
      <c r="B11" s="4">
        <v>42837</v>
      </c>
      <c r="C11" s="13">
        <f t="shared" si="1"/>
        <v>42837</v>
      </c>
      <c r="D11" s="22">
        <v>0.29166666666666669</v>
      </c>
      <c r="E11" s="22">
        <v>1.0208333333333299</v>
      </c>
      <c r="F11" s="20">
        <f t="shared" si="0"/>
        <v>4.1666666666666664E-2</v>
      </c>
      <c r="G11" s="20">
        <f t="shared" si="2"/>
        <v>0.68749999999999656</v>
      </c>
      <c r="H11" s="15">
        <f t="shared" si="3"/>
        <v>0.33333333333333331</v>
      </c>
      <c r="I11" s="15">
        <f t="shared" si="7"/>
        <v>0.16666666666666663</v>
      </c>
      <c r="J11" s="15">
        <f t="shared" si="4"/>
        <v>0.1041666666666633</v>
      </c>
      <c r="K11" s="16">
        <f t="shared" si="5"/>
        <v>0.35416666666666324</v>
      </c>
      <c r="L11" s="5">
        <f t="shared" si="6"/>
        <v>0</v>
      </c>
      <c r="R11" s="1">
        <f t="shared" si="8"/>
        <v>0.33333333333333331</v>
      </c>
    </row>
    <row r="12" spans="2:18" ht="15.75" thickBot="1" x14ac:dyDescent="0.3">
      <c r="B12" s="6">
        <v>42838</v>
      </c>
      <c r="C12" s="13">
        <f t="shared" si="1"/>
        <v>42838</v>
      </c>
      <c r="D12" s="22">
        <v>0.29166666666666669</v>
      </c>
      <c r="E12" s="21">
        <v>0.82291666666666696</v>
      </c>
      <c r="F12" s="20">
        <f t="shared" si="0"/>
        <v>4.1666666666666664E-2</v>
      </c>
      <c r="G12" s="20">
        <f t="shared" si="2"/>
        <v>0.48958333333333354</v>
      </c>
      <c r="H12" s="15">
        <f t="shared" si="3"/>
        <v>0.33333333333333331</v>
      </c>
      <c r="I12" s="15">
        <f t="shared" si="7"/>
        <v>7.2916666666666963E-2</v>
      </c>
      <c r="J12" s="17">
        <f t="shared" si="4"/>
        <v>0</v>
      </c>
      <c r="K12" s="16">
        <f t="shared" si="5"/>
        <v>0.15625000000000022</v>
      </c>
      <c r="L12" s="5">
        <f t="shared" si="6"/>
        <v>0</v>
      </c>
      <c r="R12" s="1">
        <f t="shared" si="8"/>
        <v>0.33333333333333331</v>
      </c>
    </row>
    <row r="13" spans="2:18" ht="15.75" thickBot="1" x14ac:dyDescent="0.3">
      <c r="B13" s="4">
        <v>42839</v>
      </c>
      <c r="C13" s="13">
        <f t="shared" si="1"/>
        <v>42839</v>
      </c>
      <c r="D13" s="22">
        <v>0.29166666666666669</v>
      </c>
      <c r="E13" s="22">
        <v>0.70833333333333337</v>
      </c>
      <c r="F13" s="20">
        <f t="shared" si="0"/>
        <v>4.1666666666666664E-2</v>
      </c>
      <c r="G13" s="20">
        <f t="shared" si="2"/>
        <v>0.375</v>
      </c>
      <c r="H13" s="15">
        <f t="shared" si="3"/>
        <v>0.29166666666666669</v>
      </c>
      <c r="I13" s="15">
        <f t="shared" si="7"/>
        <v>0</v>
      </c>
      <c r="J13" s="15">
        <f t="shared" si="4"/>
        <v>0</v>
      </c>
      <c r="K13" s="16">
        <f t="shared" si="5"/>
        <v>8.3333333333333315E-2</v>
      </c>
      <c r="L13" s="5">
        <f t="shared" si="6"/>
        <v>0</v>
      </c>
    </row>
    <row r="14" spans="2:18" ht="15.75" thickBot="1" x14ac:dyDescent="0.3">
      <c r="B14" s="6">
        <v>42842</v>
      </c>
      <c r="C14" s="13">
        <f t="shared" si="1"/>
        <v>42842</v>
      </c>
      <c r="D14" s="22">
        <v>0.4375</v>
      </c>
      <c r="E14" s="21">
        <v>4.8611111111111112E-2</v>
      </c>
      <c r="F14" s="20">
        <f t="shared" si="0"/>
        <v>4.1666666666666664E-2</v>
      </c>
      <c r="G14" s="20">
        <f t="shared" si="2"/>
        <v>0.56944444444444453</v>
      </c>
      <c r="H14" s="15">
        <f>IF(E14="","",MIN(E14,IF(WEEKDAY(B14,2)=5,$P$1-"1:00",$P$1))-MAX(D14,$O$1)-F14)</f>
        <v>-0.43055555555555558</v>
      </c>
      <c r="I14" s="15" t="str">
        <f t="shared" si="7"/>
        <v>0:00</v>
      </c>
      <c r="J14" s="17">
        <f t="shared" si="4"/>
        <v>0</v>
      </c>
      <c r="K14" s="16">
        <f t="shared" si="5"/>
        <v>0.23611111111111122</v>
      </c>
      <c r="L14" s="5">
        <f t="shared" si="6"/>
        <v>0</v>
      </c>
    </row>
    <row r="15" spans="2:18" ht="15.75" thickBot="1" x14ac:dyDescent="0.3">
      <c r="B15" s="4">
        <v>42843</v>
      </c>
      <c r="C15" s="13">
        <f t="shared" si="1"/>
        <v>42843</v>
      </c>
      <c r="D15" s="22">
        <v>0.29166666666666669</v>
      </c>
      <c r="E15" s="22"/>
      <c r="F15" s="20">
        <f t="shared" si="0"/>
        <v>4.1666666666666664E-2</v>
      </c>
      <c r="G15" s="20">
        <f t="shared" si="2"/>
        <v>0</v>
      </c>
      <c r="H15" s="15" t="str">
        <f t="shared" si="3"/>
        <v/>
      </c>
      <c r="I15" s="15" t="str">
        <f t="shared" si="7"/>
        <v>0:00</v>
      </c>
      <c r="J15" s="15">
        <f t="shared" si="4"/>
        <v>0</v>
      </c>
      <c r="K15" s="16">
        <f>IFERROR(IF(WEEKDAY(B15,2)&gt;5,0,G15-IF(WEEKDAY(B15,2)=5,"7:00","8:00")),"")</f>
        <v>-0.33333333333333331</v>
      </c>
      <c r="L15" s="5">
        <f t="shared" si="6"/>
        <v>0</v>
      </c>
    </row>
    <row r="16" spans="2:18" ht="15.75" thickBot="1" x14ac:dyDescent="0.3">
      <c r="B16" s="6">
        <v>42844</v>
      </c>
      <c r="C16" s="13">
        <f t="shared" si="1"/>
        <v>42844</v>
      </c>
      <c r="D16" s="22">
        <v>0.29166666666666669</v>
      </c>
      <c r="E16" s="21"/>
      <c r="F16" s="20">
        <f t="shared" si="0"/>
        <v>4.1666666666666664E-2</v>
      </c>
      <c r="G16" s="20">
        <f t="shared" si="2"/>
        <v>0</v>
      </c>
      <c r="H16" s="15" t="str">
        <f t="shared" si="3"/>
        <v/>
      </c>
      <c r="I16" s="15" t="str">
        <f t="shared" si="7"/>
        <v>0:00</v>
      </c>
      <c r="J16" s="17">
        <f t="shared" si="4"/>
        <v>0</v>
      </c>
      <c r="K16" s="16">
        <f t="shared" si="5"/>
        <v>-0.33333333333333331</v>
      </c>
      <c r="L16" s="5">
        <f t="shared" si="6"/>
        <v>0</v>
      </c>
    </row>
    <row r="17" spans="2:12" ht="15.75" thickBot="1" x14ac:dyDescent="0.3">
      <c r="B17" s="4">
        <v>42845</v>
      </c>
      <c r="C17" s="13">
        <f t="shared" si="1"/>
        <v>42845</v>
      </c>
      <c r="D17" s="22">
        <v>0.29166666666666669</v>
      </c>
      <c r="E17" s="22"/>
      <c r="F17" s="20">
        <f t="shared" si="0"/>
        <v>4.1666666666666664E-2</v>
      </c>
      <c r="G17" s="20">
        <f t="shared" si="2"/>
        <v>0</v>
      </c>
      <c r="H17" s="15" t="str">
        <f t="shared" si="3"/>
        <v/>
      </c>
      <c r="I17" s="15" t="str">
        <f t="shared" si="7"/>
        <v>0:00</v>
      </c>
      <c r="J17" s="15">
        <f t="shared" si="4"/>
        <v>0</v>
      </c>
      <c r="K17" s="16">
        <f t="shared" si="5"/>
        <v>-0.33333333333333331</v>
      </c>
      <c r="L17" s="5">
        <f t="shared" si="6"/>
        <v>0</v>
      </c>
    </row>
    <row r="18" spans="2:12" ht="15.75" thickBot="1" x14ac:dyDescent="0.3">
      <c r="B18" s="6">
        <v>42846</v>
      </c>
      <c r="C18" s="13">
        <f t="shared" si="1"/>
        <v>42846</v>
      </c>
      <c r="D18" s="22">
        <v>0.29166666666666669</v>
      </c>
      <c r="E18" s="21"/>
      <c r="F18" s="20">
        <f t="shared" si="0"/>
        <v>4.1666666666666664E-2</v>
      </c>
      <c r="G18" s="20">
        <f t="shared" si="2"/>
        <v>0</v>
      </c>
      <c r="H18" s="15" t="str">
        <f t="shared" si="3"/>
        <v/>
      </c>
      <c r="I18" s="15" t="str">
        <f t="shared" si="7"/>
        <v>0:00</v>
      </c>
      <c r="J18" s="17">
        <f t="shared" si="4"/>
        <v>0</v>
      </c>
      <c r="K18" s="16">
        <f t="shared" si="5"/>
        <v>-0.29166666666666669</v>
      </c>
      <c r="L18" s="5">
        <f t="shared" si="6"/>
        <v>0</v>
      </c>
    </row>
    <row r="19" spans="2:12" ht="15.75" thickBot="1" x14ac:dyDescent="0.3">
      <c r="B19" s="4">
        <v>42849</v>
      </c>
      <c r="C19" s="13">
        <f t="shared" si="1"/>
        <v>42849</v>
      </c>
      <c r="D19" s="22">
        <v>0.29166666666666669</v>
      </c>
      <c r="E19" s="22"/>
      <c r="F19" s="20">
        <f t="shared" si="0"/>
        <v>4.1666666666666664E-2</v>
      </c>
      <c r="G19" s="20">
        <f t="shared" si="2"/>
        <v>0</v>
      </c>
      <c r="H19" s="15" t="str">
        <f t="shared" si="3"/>
        <v/>
      </c>
      <c r="I19" s="15" t="str">
        <f t="shared" si="7"/>
        <v>0:00</v>
      </c>
      <c r="J19" s="15">
        <f t="shared" si="4"/>
        <v>0</v>
      </c>
      <c r="K19" s="16">
        <f t="shared" si="5"/>
        <v>-0.33333333333333331</v>
      </c>
      <c r="L19" s="5">
        <f t="shared" si="6"/>
        <v>0</v>
      </c>
    </row>
    <row r="20" spans="2:12" ht="15.75" thickBot="1" x14ac:dyDescent="0.3">
      <c r="B20" s="6">
        <v>42850</v>
      </c>
      <c r="C20" s="13">
        <f t="shared" si="1"/>
        <v>42850</v>
      </c>
      <c r="D20" s="22">
        <v>0.29166666666666669</v>
      </c>
      <c r="E20" s="21"/>
      <c r="F20" s="20">
        <f t="shared" si="0"/>
        <v>4.1666666666666664E-2</v>
      </c>
      <c r="G20" s="20">
        <f t="shared" si="2"/>
        <v>0</v>
      </c>
      <c r="H20" s="15" t="str">
        <f t="shared" si="3"/>
        <v/>
      </c>
      <c r="I20" s="15" t="str">
        <f t="shared" si="7"/>
        <v>0:00</v>
      </c>
      <c r="J20" s="17">
        <f t="shared" si="4"/>
        <v>0</v>
      </c>
      <c r="K20" s="16">
        <f t="shared" si="5"/>
        <v>-0.33333333333333331</v>
      </c>
      <c r="L20" s="5">
        <f t="shared" si="6"/>
        <v>0</v>
      </c>
    </row>
    <row r="21" spans="2:12" ht="15.75" thickBot="1" x14ac:dyDescent="0.3">
      <c r="B21" s="4">
        <v>42851</v>
      </c>
      <c r="C21" s="13">
        <f t="shared" si="1"/>
        <v>42851</v>
      </c>
      <c r="D21" s="22">
        <v>0.29166666666666669</v>
      </c>
      <c r="E21" s="22"/>
      <c r="F21" s="20">
        <f t="shared" si="0"/>
        <v>4.1666666666666664E-2</v>
      </c>
      <c r="G21" s="20">
        <f t="shared" si="2"/>
        <v>0</v>
      </c>
      <c r="H21" s="15" t="str">
        <f t="shared" si="3"/>
        <v/>
      </c>
      <c r="I21" s="15" t="str">
        <f t="shared" si="7"/>
        <v>0:00</v>
      </c>
      <c r="J21" s="15">
        <f t="shared" si="4"/>
        <v>0</v>
      </c>
      <c r="K21" s="16">
        <f t="shared" si="5"/>
        <v>-0.33333333333333331</v>
      </c>
      <c r="L21" s="5">
        <f t="shared" si="6"/>
        <v>0</v>
      </c>
    </row>
    <row r="22" spans="2:12" ht="15.75" thickBot="1" x14ac:dyDescent="0.3">
      <c r="B22" s="6">
        <v>42852</v>
      </c>
      <c r="C22" s="13">
        <f t="shared" si="1"/>
        <v>42852</v>
      </c>
      <c r="D22" s="22">
        <v>0.29166666666666669</v>
      </c>
      <c r="E22" s="21"/>
      <c r="F22" s="20">
        <f t="shared" si="0"/>
        <v>4.1666666666666664E-2</v>
      </c>
      <c r="G22" s="20">
        <f t="shared" si="2"/>
        <v>0</v>
      </c>
      <c r="H22" s="15" t="str">
        <f t="shared" si="3"/>
        <v/>
      </c>
      <c r="I22" s="15" t="str">
        <f t="shared" si="7"/>
        <v>0:00</v>
      </c>
      <c r="J22" s="17">
        <f t="shared" si="4"/>
        <v>0</v>
      </c>
      <c r="K22" s="16">
        <f t="shared" si="5"/>
        <v>-0.33333333333333331</v>
      </c>
      <c r="L22" s="5">
        <f t="shared" si="6"/>
        <v>0</v>
      </c>
    </row>
    <row r="23" spans="2:12" ht="15.75" thickBot="1" x14ac:dyDescent="0.3">
      <c r="B23" s="4">
        <v>42853</v>
      </c>
      <c r="C23" s="13">
        <f t="shared" si="1"/>
        <v>42853</v>
      </c>
      <c r="D23" s="22">
        <v>0.29166666666666669</v>
      </c>
      <c r="E23" s="22"/>
      <c r="F23" s="20">
        <f t="shared" si="0"/>
        <v>4.1666666666666664E-2</v>
      </c>
      <c r="G23" s="20">
        <f t="shared" si="2"/>
        <v>0</v>
      </c>
      <c r="H23" s="15" t="str">
        <f t="shared" si="3"/>
        <v/>
      </c>
      <c r="I23" s="15" t="str">
        <f t="shared" si="7"/>
        <v>0:00</v>
      </c>
      <c r="J23" s="15">
        <f t="shared" si="4"/>
        <v>0</v>
      </c>
      <c r="K23" s="16">
        <f t="shared" si="5"/>
        <v>-0.29166666666666669</v>
      </c>
      <c r="L23" s="5">
        <f t="shared" si="6"/>
        <v>0</v>
      </c>
    </row>
    <row r="24" spans="2:12" ht="15.75" thickBot="1" x14ac:dyDescent="0.3">
      <c r="B24" s="6">
        <v>42856</v>
      </c>
      <c r="C24" s="13">
        <f t="shared" si="1"/>
        <v>42856</v>
      </c>
      <c r="D24" s="22">
        <v>0.29166666666666669</v>
      </c>
      <c r="E24" s="21"/>
      <c r="F24" s="20">
        <f t="shared" si="0"/>
        <v>4.1666666666666664E-2</v>
      </c>
      <c r="G24" s="20">
        <f t="shared" si="2"/>
        <v>0</v>
      </c>
      <c r="H24" s="15" t="str">
        <f t="shared" si="3"/>
        <v/>
      </c>
      <c r="I24" s="15" t="str">
        <f t="shared" si="7"/>
        <v>0:00</v>
      </c>
      <c r="J24" s="17">
        <f t="shared" si="4"/>
        <v>0</v>
      </c>
      <c r="K24" s="16">
        <f t="shared" si="5"/>
        <v>-0.33333333333333331</v>
      </c>
      <c r="L24" s="5">
        <f t="shared" si="6"/>
        <v>0</v>
      </c>
    </row>
    <row r="25" spans="2:12" ht="15.75" thickBot="1" x14ac:dyDescent="0.3">
      <c r="B25" s="4">
        <v>42857</v>
      </c>
      <c r="C25" s="13">
        <f t="shared" si="1"/>
        <v>42857</v>
      </c>
      <c r="D25" s="22">
        <v>0.29166666666666669</v>
      </c>
      <c r="E25" s="23"/>
      <c r="F25" s="20">
        <f t="shared" si="0"/>
        <v>4.1666666666666664E-2</v>
      </c>
      <c r="G25" s="20">
        <f t="shared" si="2"/>
        <v>0</v>
      </c>
      <c r="H25" s="15" t="str">
        <f t="shared" si="3"/>
        <v/>
      </c>
      <c r="I25" s="15" t="str">
        <f t="shared" si="7"/>
        <v>0:00</v>
      </c>
      <c r="J25" s="15">
        <f t="shared" si="4"/>
        <v>0</v>
      </c>
      <c r="K25" s="16">
        <f t="shared" si="5"/>
        <v>-0.33333333333333331</v>
      </c>
      <c r="L25" s="5">
        <f t="shared" si="6"/>
        <v>0</v>
      </c>
    </row>
    <row r="26" spans="2:12" ht="15.75" thickTop="1" x14ac:dyDescent="0.25">
      <c r="B26" s="7" t="s">
        <v>7</v>
      </c>
      <c r="C26" s="8"/>
      <c r="D26" s="24"/>
      <c r="E26" s="11"/>
      <c r="F26" s="20" t="e">
        <f t="shared" si="0"/>
        <v>#VALUE!</v>
      </c>
      <c r="G26" s="14">
        <f t="shared" si="2"/>
        <v>0</v>
      </c>
      <c r="H26" s="10">
        <f t="shared" ref="H26:I26" si="9">SUM(H3:H25)</f>
        <v>2.3888888888888884</v>
      </c>
      <c r="I26" s="10">
        <f t="shared" si="9"/>
        <v>0.82291666666666774</v>
      </c>
      <c r="J26" s="11">
        <f>SUM(J3:J25)</f>
        <v>0.15624999999999667</v>
      </c>
      <c r="K26" s="12" t="str">
        <f t="shared" si="5"/>
        <v/>
      </c>
      <c r="L26" s="5" t="str">
        <f t="shared" si="6"/>
        <v/>
      </c>
    </row>
    <row r="27" spans="2:12" x14ac:dyDescent="0.25">
      <c r="L27" s="5">
        <f t="shared" si="6"/>
        <v>0</v>
      </c>
    </row>
  </sheetData>
  <mergeCells count="1">
    <mergeCell ref="H1:J1"/>
  </mergeCells>
  <conditionalFormatting sqref="K3:K26">
    <cfRule type="cellIs" dxfId="1" priority="1" operator="equal">
      <formula>0.145833333333333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Zeros="0" tabSelected="1" zoomScale="90" zoomScaleNormal="90" workbookViewId="0">
      <selection activeCell="P15" sqref="P15"/>
    </sheetView>
  </sheetViews>
  <sheetFormatPr defaultRowHeight="15" x14ac:dyDescent="0.25"/>
  <cols>
    <col min="2" max="2" width="23.85546875" customWidth="1"/>
    <col min="3" max="3" width="17.140625" style="25" customWidth="1"/>
    <col min="4" max="4" width="11.5703125" style="26" customWidth="1"/>
    <col min="5" max="6" width="11.5703125" style="25" customWidth="1"/>
    <col min="7" max="12" width="11.5703125" style="27" customWidth="1"/>
    <col min="13" max="13" width="9.140625" style="60"/>
    <col min="15" max="15" width="15.42578125" bestFit="1" customWidth="1"/>
  </cols>
  <sheetData>
    <row r="1" spans="2:18" ht="15.75" thickBot="1" x14ac:dyDescent="0.3">
      <c r="H1" s="58" t="s">
        <v>12</v>
      </c>
      <c r="I1" s="58"/>
      <c r="J1" s="58"/>
      <c r="N1" t="s">
        <v>1</v>
      </c>
      <c r="O1" s="1">
        <v>0.375</v>
      </c>
      <c r="P1" s="1">
        <v>0.75</v>
      </c>
      <c r="Q1" s="1"/>
    </row>
    <row r="2" spans="2:18" ht="15.75" thickBot="1" x14ac:dyDescent="0.3">
      <c r="B2" s="30" t="s">
        <v>13</v>
      </c>
      <c r="C2" s="31" t="s">
        <v>14</v>
      </c>
      <c r="D2" s="32" t="s">
        <v>15</v>
      </c>
      <c r="E2" s="33" t="s">
        <v>16</v>
      </c>
      <c r="F2" s="33" t="s">
        <v>6</v>
      </c>
      <c r="G2" s="34" t="s">
        <v>4</v>
      </c>
      <c r="H2" s="34" t="s">
        <v>11</v>
      </c>
      <c r="I2" s="34" t="s">
        <v>9</v>
      </c>
      <c r="J2" s="34" t="s">
        <v>10</v>
      </c>
      <c r="K2" s="61" t="s">
        <v>5</v>
      </c>
      <c r="L2" s="61" t="s">
        <v>8</v>
      </c>
      <c r="M2" s="62" t="s">
        <v>17</v>
      </c>
      <c r="N2" t="s">
        <v>9</v>
      </c>
      <c r="O2" s="1">
        <v>0.75</v>
      </c>
      <c r="P2" s="1">
        <v>0.91666666666666663</v>
      </c>
      <c r="Q2" s="1"/>
    </row>
    <row r="3" spans="2:18" x14ac:dyDescent="0.25">
      <c r="B3" s="35">
        <v>42826</v>
      </c>
      <c r="C3" s="36">
        <v>6.25E-2</v>
      </c>
      <c r="D3" s="37">
        <v>42828</v>
      </c>
      <c r="E3" s="36">
        <v>0.63194444444444442</v>
      </c>
      <c r="F3" s="36">
        <f>IF(D3,(WEEKDAY(B3,2)&lt;6)*"1:00"*(('Лист1 (3)'!$D3+'Лист1 (3)'!$E3-('Лист1 (3)'!$B3+'Лист1 (3)'!$C3))&gt;--"04:00"),)</f>
        <v>0</v>
      </c>
      <c r="G3" s="38">
        <f>IF(E3="",,D3+E3-(B3+C3)-F3)</f>
        <v>2.5694444444452529</v>
      </c>
      <c r="H3" s="38">
        <f>(SUMPRODUCT((MOD(INDEX(B3+C3+(ROW($1:$10080)-1)*"0:01",),1)&gt;=$O$1)*(MOD(INDEX(B3+C3+(ROW($1:$10080)-1)*"0:01",),1)&lt;$P$1)*(INDEX(B3+C3+(ROW($1:$10080)-1)*"0:01",)&gt;=(B3+C3))*(INDEX(B3+C3+(ROW($1:$10080)-1)*"0:01",)&lt;(D3+E3))))/60/24</f>
        <v>1.0069444444444444</v>
      </c>
      <c r="I3" s="38">
        <f>(SUMPRODUCT((MOD(INDEX(B3+C3+(ROW($1:$10080)-1)*"0:01",),1)&gt;$O$2)*(MOD(INDEX(B3+C3+(ROW($1:$10080)-1)*"0:01",),1)&lt;$P$2)*(INDEX(B3+C3+(ROW($1:$10080)-1)*"0:01",)&gt;(B3+C3))*(INDEX(B3+C3+(ROW($1:$10080)-1)*"0:01",)&lt;(D3+E3))))/60/24</f>
        <v>0.33333333333333331</v>
      </c>
      <c r="J3" s="38">
        <f t="shared" ref="J3:J42" si="0">(SUMPRODUCT((MOD(INDEX(B3+C3+(ROW($1:$10080)-1)*"0:01",),1)&gt;=$O$3)*(MOD(INDEX(B3+C3+(ROW($1:$10080)-1)*"0:01",),1)&lt;$P$3)*(INDEX(B3+C3+(ROW($1:$10080)-1)*"0:01",)&gt;=(B3+C3))*(INDEX(B3+C3+(ROW($1:$10080)-1)*"0:01",)&lt;(D3+E3)))+SUMPRODUCT((MOD(INDEX(B3+C3+(ROW($1:$10080)-1)*"0:01",),1)&gt;=$Q$3)*(MOD(INDEX(B3+C3+(ROW($1:$10080)-1)*"0:01",),1)&lt;$R$3)*(INDEX(B3+C3+(ROW($1:$10080)-1)*"0:01",)&gt;=(B3+C3))*(INDEX(B3+C3+(ROW($1:$10080)-1)*"0:01",)&lt;(D3+E3))))/60/24</f>
        <v>0.85277777777777775</v>
      </c>
      <c r="K3" s="38">
        <f t="shared" ref="K3:K6" si="1">IF(AND(D3&gt;0,F3&gt;0),G3-IF(WEEKDAY(B3,2)=5,"7:00","8:00"),)</f>
        <v>0</v>
      </c>
      <c r="L3" s="38">
        <f t="shared" ref="L3:L42" si="2">IFERROR((WEEKDAY(B3,2)&gt;5)*G3,"")</f>
        <v>2.5694444444452529</v>
      </c>
      <c r="M3" s="63">
        <f t="shared" ref="M3:M42" si="3">(SUMPRODUCT((MOD(INDEX(B3+C3+(ROW($1:$10080)-1)*"0:01",),1)&gt;=$O$4)*(MOD(INDEX(B3+C3+(ROW($1:$10080)-1)*"0:01",),1)&lt;$P$4)*(INDEX(B3+C3+(ROW($1:$10080)-1)*"0:01",)&gt;=(B3+C3))*(INDEX(B3+C3+(ROW($1:$10080)-1)*"0:01",)&lt;(D3+E3))))/60/24</f>
        <v>0.375</v>
      </c>
      <c r="N3" s="9" t="s">
        <v>10</v>
      </c>
      <c r="O3" s="1">
        <v>0.91666666666666663</v>
      </c>
      <c r="P3" s="1">
        <v>1</v>
      </c>
      <c r="Q3" s="1">
        <v>0</v>
      </c>
      <c r="R3" s="1">
        <v>0.25</v>
      </c>
    </row>
    <row r="4" spans="2:18" x14ac:dyDescent="0.25">
      <c r="B4" s="39">
        <v>42827</v>
      </c>
      <c r="C4" s="40">
        <v>0.104166666666667</v>
      </c>
      <c r="D4" s="41">
        <v>42827</v>
      </c>
      <c r="E4" s="40">
        <v>0.25694444444444398</v>
      </c>
      <c r="F4" s="40">
        <f>IF(D4,(WEEKDAY(B4,2)&lt;6)*"1:00"*(('Лист1 (3)'!$D4+'Лист1 (3)'!$E4-('Лист1 (3)'!$B4+'Лист1 (3)'!$C4))&gt;--"04:00"),)</f>
        <v>0</v>
      </c>
      <c r="G4" s="42">
        <f t="shared" ref="G4:G42" si="4">IF(E4="",,D4+E4-(B4+C4)-F4)</f>
        <v>0.15277777778101154</v>
      </c>
      <c r="H4" s="42">
        <f t="shared" ref="H3:H42" si="5">(SUMPRODUCT((MOD(INDEX(B4+C4+(ROW($1:$10080)-1)*"0:01",),1)&gt;=$O$1)*(MOD(INDEX(B4+C4+(ROW($1:$10080)-1)*"0:01",),1)&lt;$P$1)*(INDEX(B4+C4+(ROW($1:$10080)-1)*"0:01",)&gt;=(B4+C4))*(INDEX(B4+C4+(ROW($1:$10080)-1)*"0:01",)&lt;(D4+E4))))/60/24</f>
        <v>0</v>
      </c>
      <c r="I4" s="42">
        <f t="shared" ref="I4:I42" si="6">(SUMPRODUCT((MOD(INDEX(B4+C4+(ROW($1:$10080)-1)*"0:01",),1)&gt;$O$2)*(MOD(INDEX(B4+C4+(ROW($1:$10080)-1)*"0:01",),1)&lt;$P$2)*(INDEX(B4+C4+(ROW($1:$10080)-1)*"0:01",)&gt;(B4+C4))*(INDEX(B4+C4+(ROW($1:$10080)-1)*"0:01",)&lt;(D4+E4))))/60/24</f>
        <v>0</v>
      </c>
      <c r="J4" s="42">
        <f t="shared" si="0"/>
        <v>0.14583333333333334</v>
      </c>
      <c r="K4" s="42">
        <f t="shared" si="1"/>
        <v>0</v>
      </c>
      <c r="L4" s="42">
        <f t="shared" si="2"/>
        <v>0.15277777778101154</v>
      </c>
      <c r="M4" s="64">
        <f t="shared" si="3"/>
        <v>6.9444444444444441E-3</v>
      </c>
      <c r="N4" s="28" t="s">
        <v>17</v>
      </c>
      <c r="O4" s="29">
        <v>0.25</v>
      </c>
      <c r="P4" s="29">
        <v>0.375</v>
      </c>
      <c r="R4" s="1"/>
    </row>
    <row r="5" spans="2:18" x14ac:dyDescent="0.25">
      <c r="B5" s="43">
        <v>42828</v>
      </c>
      <c r="C5" s="44">
        <v>0.14583333333333301</v>
      </c>
      <c r="D5" s="45">
        <v>42828</v>
      </c>
      <c r="E5" s="44">
        <v>0.29861111111111099</v>
      </c>
      <c r="F5" s="44">
        <f>IF(D5,(WEEKDAY(B5,2)&lt;6)*"1:00"*(('Лист1 (3)'!$D5+'Лист1 (3)'!$E5-('Лист1 (3)'!$B5+'Лист1 (3)'!$C5))&gt;--"04:00"),)</f>
        <v>0</v>
      </c>
      <c r="G5" s="46">
        <f t="shared" si="4"/>
        <v>0.15277777777373558</v>
      </c>
      <c r="H5" s="46">
        <f t="shared" si="5"/>
        <v>0</v>
      </c>
      <c r="I5" s="46">
        <f t="shared" si="6"/>
        <v>0</v>
      </c>
      <c r="J5" s="46">
        <f t="shared" si="0"/>
        <v>0.10416666666666667</v>
      </c>
      <c r="K5" s="46">
        <f t="shared" si="1"/>
        <v>0</v>
      </c>
      <c r="L5" s="46">
        <f t="shared" si="2"/>
        <v>0</v>
      </c>
      <c r="M5" s="65">
        <f t="shared" si="3"/>
        <v>4.8611111111111112E-2</v>
      </c>
      <c r="R5" s="1"/>
    </row>
    <row r="6" spans="2:18" x14ac:dyDescent="0.25">
      <c r="B6" s="39">
        <v>42829</v>
      </c>
      <c r="C6" s="40">
        <v>0.1875</v>
      </c>
      <c r="D6" s="41">
        <v>42829</v>
      </c>
      <c r="E6" s="40">
        <v>0.34027777777777801</v>
      </c>
      <c r="F6" s="40">
        <f>IF(D6,(WEEKDAY(B6,2)&lt;6)*"1:00"*(('Лист1 (3)'!$D6+'Лист1 (3)'!$E6-('Лист1 (3)'!$B6+'Лист1 (3)'!$C6))&gt;--"04:00"),)</f>
        <v>0</v>
      </c>
      <c r="G6" s="42">
        <f t="shared" si="4"/>
        <v>0.15277777778101154</v>
      </c>
      <c r="H6" s="42">
        <f t="shared" si="5"/>
        <v>0</v>
      </c>
      <c r="I6" s="42">
        <f t="shared" si="6"/>
        <v>0</v>
      </c>
      <c r="J6" s="42">
        <f t="shared" si="0"/>
        <v>6.25E-2</v>
      </c>
      <c r="K6" s="42">
        <f t="shared" si="1"/>
        <v>0</v>
      </c>
      <c r="L6" s="42">
        <f t="shared" si="2"/>
        <v>0</v>
      </c>
      <c r="M6" s="64">
        <f t="shared" si="3"/>
        <v>9.0277777777777776E-2</v>
      </c>
      <c r="O6" s="18"/>
      <c r="R6" s="1">
        <f t="shared" ref="R6:R12" si="7">IF(E6="","",MIN(E6,$P$1)-MAX(C6,$O$1)-F6)</f>
        <v>-3.4722222222221988E-2</v>
      </c>
    </row>
    <row r="7" spans="2:18" x14ac:dyDescent="0.25">
      <c r="B7" s="43">
        <v>42830</v>
      </c>
      <c r="C7" s="44">
        <v>0.22916666666666699</v>
      </c>
      <c r="D7" s="45">
        <v>42830</v>
      </c>
      <c r="E7" s="44">
        <v>0.79861111111111116</v>
      </c>
      <c r="F7" s="44">
        <f>IF(D7,(WEEKDAY(B7,2)&lt;6)*"1:00"*(('Лист1 (3)'!$D7+'Лист1 (3)'!$E7-('Лист1 (3)'!$B7+'Лист1 (3)'!$C7))&gt;--"04:00"),)</f>
        <v>4.1666666666666664E-2</v>
      </c>
      <c r="G7" s="46">
        <f t="shared" si="4"/>
        <v>0.52777777777858625</v>
      </c>
      <c r="H7" s="46">
        <f t="shared" si="5"/>
        <v>0.375</v>
      </c>
      <c r="I7" s="46">
        <f t="shared" si="6"/>
        <v>4.7916666666666663E-2</v>
      </c>
      <c r="J7" s="46">
        <f t="shared" si="0"/>
        <v>2.0833333333333332E-2</v>
      </c>
      <c r="K7" s="46">
        <f>IF(AND(D7&gt;0,F7&gt;0),G7-IF(WEEKDAY(B7,2)=5,"7:00","8:00"),)</f>
        <v>0.19444444444525294</v>
      </c>
      <c r="L7" s="46">
        <f t="shared" si="2"/>
        <v>0</v>
      </c>
      <c r="M7" s="65">
        <f t="shared" si="3"/>
        <v>0.125</v>
      </c>
      <c r="O7" s="59"/>
      <c r="R7" s="1">
        <f t="shared" si="7"/>
        <v>0.33333333333333331</v>
      </c>
    </row>
    <row r="8" spans="2:18" x14ac:dyDescent="0.25">
      <c r="B8" s="39">
        <v>42831</v>
      </c>
      <c r="C8" s="40">
        <v>0.27083333333333298</v>
      </c>
      <c r="D8" s="41">
        <v>42831</v>
      </c>
      <c r="E8" s="40">
        <v>0.42361111111111099</v>
      </c>
      <c r="F8" s="40">
        <f>IF(D8,(WEEKDAY(B8,2)&lt;6)*"1:00"*(('Лист1 (3)'!$D8+'Лист1 (3)'!$E8-('Лист1 (3)'!$B8+'Лист1 (3)'!$C8))&gt;--"04:00"),)</f>
        <v>0</v>
      </c>
      <c r="G8" s="42">
        <f t="shared" si="4"/>
        <v>0.15277777777373558</v>
      </c>
      <c r="H8" s="42">
        <f t="shared" si="5"/>
        <v>4.8611111111111112E-2</v>
      </c>
      <c r="I8" s="42">
        <f t="shared" si="6"/>
        <v>0</v>
      </c>
      <c r="J8" s="42">
        <f t="shared" si="0"/>
        <v>0</v>
      </c>
      <c r="K8" s="42">
        <f t="shared" ref="K8:K42" si="8">IF(AND(D8&gt;0,F8&gt;0),G8-IF(WEEKDAY(B8,2)=5,"7:00","8:00"),)</f>
        <v>0</v>
      </c>
      <c r="L8" s="42">
        <f t="shared" si="2"/>
        <v>0</v>
      </c>
      <c r="M8" s="64">
        <f t="shared" si="3"/>
        <v>0.10416666666666667</v>
      </c>
      <c r="O8" s="18"/>
      <c r="R8" s="1">
        <f t="shared" si="7"/>
        <v>4.8611111111110994E-2</v>
      </c>
    </row>
    <row r="9" spans="2:18" x14ac:dyDescent="0.25">
      <c r="B9" s="43">
        <v>42832</v>
      </c>
      <c r="C9" s="44">
        <v>0.3125</v>
      </c>
      <c r="D9" s="45">
        <v>42832</v>
      </c>
      <c r="E9" s="44">
        <v>0.46527777777777801</v>
      </c>
      <c r="F9" s="44">
        <f>IF(D9,(WEEKDAY(B9,2)&lt;6)*"1:00"*(('Лист1 (3)'!$D9+'Лист1 (3)'!$E9-('Лист1 (3)'!$B9+'Лист1 (3)'!$C9))&gt;--"04:00"),)</f>
        <v>0</v>
      </c>
      <c r="G9" s="46">
        <f t="shared" si="4"/>
        <v>0.15277777778101154</v>
      </c>
      <c r="H9" s="46">
        <f t="shared" si="5"/>
        <v>9.0277777777777776E-2</v>
      </c>
      <c r="I9" s="46">
        <f t="shared" si="6"/>
        <v>0</v>
      </c>
      <c r="J9" s="46">
        <f t="shared" si="0"/>
        <v>0</v>
      </c>
      <c r="K9" s="46">
        <f t="shared" si="8"/>
        <v>0</v>
      </c>
      <c r="L9" s="46">
        <f t="shared" si="2"/>
        <v>0</v>
      </c>
      <c r="M9" s="65">
        <f t="shared" si="3"/>
        <v>6.25E-2</v>
      </c>
      <c r="O9" s="18"/>
      <c r="R9" s="1">
        <f t="shared" si="7"/>
        <v>9.0277777777778012E-2</v>
      </c>
    </row>
    <row r="10" spans="2:18" x14ac:dyDescent="0.25">
      <c r="B10" s="39">
        <v>42833</v>
      </c>
      <c r="C10" s="40">
        <v>0.35416666666666702</v>
      </c>
      <c r="D10" s="41">
        <v>42833</v>
      </c>
      <c r="E10" s="40">
        <v>0.50694444444444398</v>
      </c>
      <c r="F10" s="40">
        <f>IF(D10,(WEEKDAY(B10,2)&lt;6)*"1:00"*(('Лист1 (3)'!$D10+'Лист1 (3)'!$E10-('Лист1 (3)'!$B10+'Лист1 (3)'!$C10))&gt;--"04:00"),)</f>
        <v>0</v>
      </c>
      <c r="G10" s="42">
        <f t="shared" si="4"/>
        <v>0.15277777778101154</v>
      </c>
      <c r="H10" s="42">
        <f t="shared" si="5"/>
        <v>0.13194444444444445</v>
      </c>
      <c r="I10" s="42">
        <f t="shared" si="6"/>
        <v>0</v>
      </c>
      <c r="J10" s="42">
        <f t="shared" si="0"/>
        <v>0</v>
      </c>
      <c r="K10" s="42">
        <f t="shared" si="8"/>
        <v>0</v>
      </c>
      <c r="L10" s="42">
        <f t="shared" si="2"/>
        <v>0.15277777778101154</v>
      </c>
      <c r="M10" s="64">
        <f t="shared" si="3"/>
        <v>2.0833333333333332E-2</v>
      </c>
      <c r="O10" s="18"/>
      <c r="R10" s="1">
        <f t="shared" si="7"/>
        <v>0.13194444444444398</v>
      </c>
    </row>
    <row r="11" spans="2:18" x14ac:dyDescent="0.25">
      <c r="B11" s="43">
        <v>42834</v>
      </c>
      <c r="C11" s="44">
        <v>0.39583333333333298</v>
      </c>
      <c r="D11" s="45">
        <v>42834</v>
      </c>
      <c r="E11" s="44">
        <v>0.54861111111111105</v>
      </c>
      <c r="F11" s="44">
        <f>IF(D11,(WEEKDAY(B11,2)&lt;6)*"1:00"*(('Лист1 (3)'!$D11+'Лист1 (3)'!$E11-('Лист1 (3)'!$B11+'Лист1 (3)'!$C11))&gt;--"04:00"),)</f>
        <v>0</v>
      </c>
      <c r="G11" s="46">
        <f t="shared" si="4"/>
        <v>0.15277777777373558</v>
      </c>
      <c r="H11" s="46">
        <f t="shared" si="5"/>
        <v>0.15277777777777776</v>
      </c>
      <c r="I11" s="46">
        <f t="shared" si="6"/>
        <v>0</v>
      </c>
      <c r="J11" s="46">
        <f t="shared" si="0"/>
        <v>0</v>
      </c>
      <c r="K11" s="46">
        <f t="shared" si="8"/>
        <v>0</v>
      </c>
      <c r="L11" s="46">
        <f t="shared" si="2"/>
        <v>0.15277777777373558</v>
      </c>
      <c r="M11" s="65">
        <f t="shared" si="3"/>
        <v>0</v>
      </c>
      <c r="O11" s="18"/>
      <c r="R11" s="1">
        <f t="shared" si="7"/>
        <v>0.15277777777777807</v>
      </c>
    </row>
    <row r="12" spans="2:18" x14ac:dyDescent="0.25">
      <c r="B12" s="39">
        <v>42835</v>
      </c>
      <c r="C12" s="40">
        <v>0.4375</v>
      </c>
      <c r="D12" s="41">
        <v>42837</v>
      </c>
      <c r="E12" s="40">
        <v>0.96527777777777779</v>
      </c>
      <c r="F12" s="40">
        <f>IF(D12,(WEEKDAY(B12,2)&lt;6)*"1:00"*(('Лист1 (3)'!$D12+'Лист1 (3)'!$E12-('Лист1 (3)'!$B12+'Лист1 (3)'!$C12))&gt;--"04:00"),)</f>
        <v>4.1666666666666664E-2</v>
      </c>
      <c r="G12" s="42">
        <f t="shared" si="4"/>
        <v>2.486111111114345</v>
      </c>
      <c r="H12" s="42">
        <f t="shared" si="5"/>
        <v>1.0625</v>
      </c>
      <c r="I12" s="42">
        <f t="shared" si="6"/>
        <v>0.5</v>
      </c>
      <c r="J12" s="42">
        <f t="shared" si="0"/>
        <v>0.71319444444444446</v>
      </c>
      <c r="K12" s="42">
        <f t="shared" si="8"/>
        <v>2.1527777777810115</v>
      </c>
      <c r="L12" s="42">
        <f t="shared" si="2"/>
        <v>0</v>
      </c>
      <c r="M12" s="64">
        <f t="shared" si="3"/>
        <v>0.25</v>
      </c>
      <c r="O12" s="18"/>
      <c r="R12" s="1">
        <f t="shared" si="7"/>
        <v>0.27083333333333331</v>
      </c>
    </row>
    <row r="13" spans="2:18" x14ac:dyDescent="0.25">
      <c r="B13" s="43">
        <v>42836</v>
      </c>
      <c r="C13" s="44">
        <v>0.47916666666666702</v>
      </c>
      <c r="D13" s="45">
        <v>42837</v>
      </c>
      <c r="E13" s="44">
        <v>0.63194444444444398</v>
      </c>
      <c r="F13" s="44">
        <f>IF(D13,(WEEKDAY(B13,2)&lt;6)*"1:00"*(('Лист1 (3)'!$D13+'Лист1 (3)'!$E13-('Лист1 (3)'!$B13+'Лист1 (3)'!$C13))&gt;--"04:00"),)</f>
        <v>4.1666666666666664E-2</v>
      </c>
      <c r="G13" s="46">
        <f t="shared" si="4"/>
        <v>1.1111111111143448</v>
      </c>
      <c r="H13" s="46">
        <f t="shared" si="5"/>
        <v>0.52777777777777779</v>
      </c>
      <c r="I13" s="46">
        <f t="shared" si="6"/>
        <v>0.16666666666666666</v>
      </c>
      <c r="J13" s="46">
        <f t="shared" si="0"/>
        <v>0.33263888888888887</v>
      </c>
      <c r="K13" s="46">
        <f t="shared" si="8"/>
        <v>0.77777777778101154</v>
      </c>
      <c r="L13" s="46">
        <f t="shared" si="2"/>
        <v>0</v>
      </c>
      <c r="M13" s="65">
        <f t="shared" si="3"/>
        <v>0.125</v>
      </c>
      <c r="O13" s="18"/>
    </row>
    <row r="14" spans="2:18" x14ac:dyDescent="0.25">
      <c r="B14" s="39">
        <v>42837</v>
      </c>
      <c r="C14" s="40">
        <v>0.52083333333333304</v>
      </c>
      <c r="D14" s="41">
        <v>42838</v>
      </c>
      <c r="E14" s="40">
        <v>0.67361111111111105</v>
      </c>
      <c r="F14" s="40">
        <f>IF(D14,(WEEKDAY(B14,2)&lt;6)*"1:00"*(('Лист1 (3)'!$D14+'Лист1 (3)'!$E14-('Лист1 (3)'!$B14+'Лист1 (3)'!$C14))&gt;--"04:00"),)</f>
        <v>4.1666666666666664E-2</v>
      </c>
      <c r="G14" s="42">
        <f t="shared" si="4"/>
        <v>1.1111111111070688</v>
      </c>
      <c r="H14" s="42">
        <f t="shared" si="5"/>
        <v>0.52777777777777779</v>
      </c>
      <c r="I14" s="42">
        <f t="shared" si="6"/>
        <v>0.16597222222222222</v>
      </c>
      <c r="J14" s="42">
        <f t="shared" si="0"/>
        <v>0.33333333333333331</v>
      </c>
      <c r="K14" s="42">
        <f t="shared" si="8"/>
        <v>0.77777777777373558</v>
      </c>
      <c r="L14" s="42">
        <f t="shared" si="2"/>
        <v>0</v>
      </c>
      <c r="M14" s="64">
        <f t="shared" si="3"/>
        <v>0.125</v>
      </c>
      <c r="O14" s="18"/>
    </row>
    <row r="15" spans="2:18" x14ac:dyDescent="0.25">
      <c r="B15" s="43">
        <v>42838</v>
      </c>
      <c r="C15" s="44">
        <v>0.5625</v>
      </c>
      <c r="D15" s="45">
        <v>42839</v>
      </c>
      <c r="E15" s="44">
        <v>0.71527777777777801</v>
      </c>
      <c r="F15" s="47">
        <f>IF(D15,(WEEKDAY(B15,2)&lt;6)*"1:00"*(('Лист1 (3)'!$D15+'Лист1 (3)'!$E15-('Лист1 (3)'!$B15+'Лист1 (3)'!$C15))&gt;--"04:00"),)</f>
        <v>4.1666666666666664E-2</v>
      </c>
      <c r="G15" s="48">
        <f t="shared" si="4"/>
        <v>1.1111111111143448</v>
      </c>
      <c r="H15" s="48">
        <f t="shared" si="5"/>
        <v>0.52777777777777779</v>
      </c>
      <c r="I15" s="48">
        <f t="shared" si="6"/>
        <v>0.16666666666666666</v>
      </c>
      <c r="J15" s="48">
        <f t="shared" si="0"/>
        <v>0.33263888888888887</v>
      </c>
      <c r="K15" s="48">
        <f t="shared" si="8"/>
        <v>0.77777777778101154</v>
      </c>
      <c r="L15" s="48">
        <f t="shared" si="2"/>
        <v>0</v>
      </c>
      <c r="M15" s="65">
        <f t="shared" si="3"/>
        <v>0.125</v>
      </c>
      <c r="O15" s="18"/>
    </row>
    <row r="16" spans="2:18" x14ac:dyDescent="0.25">
      <c r="B16" s="39">
        <v>42839</v>
      </c>
      <c r="C16" s="40">
        <v>0.60416666666666696</v>
      </c>
      <c r="D16" s="41">
        <v>42840</v>
      </c>
      <c r="E16" s="40">
        <v>0.75694444444444398</v>
      </c>
      <c r="F16" s="49">
        <f>IF(D16,(WEEKDAY(B16,2)&lt;6)*"1:00"*(('Лист1 (3)'!$D16+'Лист1 (3)'!$E16-('Лист1 (3)'!$B16+'Лист1 (3)'!$C16))&gt;--"04:00"),)</f>
        <v>4.1666666666666664E-2</v>
      </c>
      <c r="G16" s="50">
        <f t="shared" si="4"/>
        <v>1.1111111111143448</v>
      </c>
      <c r="H16" s="50">
        <f t="shared" si="5"/>
        <v>0.52083333333333337</v>
      </c>
      <c r="I16" s="50">
        <f t="shared" si="6"/>
        <v>0.17291666666666669</v>
      </c>
      <c r="J16" s="50">
        <f t="shared" si="0"/>
        <v>0.33263888888888887</v>
      </c>
      <c r="K16" s="50">
        <f t="shared" si="8"/>
        <v>0.81944444444767806</v>
      </c>
      <c r="L16" s="50">
        <f t="shared" si="2"/>
        <v>0</v>
      </c>
      <c r="M16" s="64">
        <f t="shared" si="3"/>
        <v>0.125</v>
      </c>
      <c r="O16" s="18"/>
    </row>
    <row r="17" spans="2:15" x14ac:dyDescent="0.25">
      <c r="B17" s="43">
        <v>42840</v>
      </c>
      <c r="C17" s="44">
        <v>0.64583333333333304</v>
      </c>
      <c r="D17" s="45">
        <v>42841</v>
      </c>
      <c r="E17" s="44">
        <v>0.79861111111111105</v>
      </c>
      <c r="F17" s="51">
        <f>IF(D17,(WEEKDAY(B17,2)&lt;6)*"1:00"*(('Лист1 (3)'!$D17+'Лист1 (3)'!$E17-('Лист1 (3)'!$B17+'Лист1 (3)'!$C17))&gt;--"04:00"),)</f>
        <v>0</v>
      </c>
      <c r="G17" s="52">
        <f t="shared" si="4"/>
        <v>1.1527777777737356</v>
      </c>
      <c r="H17" s="52">
        <f t="shared" si="5"/>
        <v>0.47916666666666669</v>
      </c>
      <c r="I17" s="52">
        <f t="shared" si="6"/>
        <v>0.21388888888888891</v>
      </c>
      <c r="J17" s="52">
        <f t="shared" si="0"/>
        <v>0.33333333333333331</v>
      </c>
      <c r="K17" s="52">
        <f t="shared" si="8"/>
        <v>0</v>
      </c>
      <c r="L17" s="52">
        <f t="shared" si="2"/>
        <v>1.1527777777737356</v>
      </c>
      <c r="M17" s="65">
        <f t="shared" si="3"/>
        <v>0.125</v>
      </c>
      <c r="O17" s="18"/>
    </row>
    <row r="18" spans="2:15" x14ac:dyDescent="0.25">
      <c r="B18" s="39">
        <v>42841</v>
      </c>
      <c r="C18" s="40">
        <v>0.6875</v>
      </c>
      <c r="D18" s="41">
        <v>42842</v>
      </c>
      <c r="E18" s="40">
        <v>0.84027777777777801</v>
      </c>
      <c r="F18" s="53">
        <f>IF(D18,(WEEKDAY(B18,2)&lt;6)*"1:00"*(('Лист1 (3)'!$D18+'Лист1 (3)'!$E18-('Лист1 (3)'!$B18+'Лист1 (3)'!$C18))&gt;--"04:00"),)</f>
        <v>0</v>
      </c>
      <c r="G18" s="54">
        <f t="shared" si="4"/>
        <v>1.1527777777810115</v>
      </c>
      <c r="H18" s="54">
        <f t="shared" si="5"/>
        <v>0.4375</v>
      </c>
      <c r="I18" s="54">
        <f t="shared" si="6"/>
        <v>0.25625000000000003</v>
      </c>
      <c r="J18" s="54">
        <f t="shared" si="0"/>
        <v>0.33263888888888887</v>
      </c>
      <c r="K18" s="54">
        <f t="shared" si="8"/>
        <v>0</v>
      </c>
      <c r="L18" s="54">
        <f t="shared" si="2"/>
        <v>1.1527777777810115</v>
      </c>
      <c r="M18" s="64">
        <f t="shared" si="3"/>
        <v>0.125</v>
      </c>
      <c r="O18" s="18"/>
    </row>
    <row r="19" spans="2:15" x14ac:dyDescent="0.25">
      <c r="B19" s="43">
        <v>42842</v>
      </c>
      <c r="C19" s="44">
        <v>0.72916666666666696</v>
      </c>
      <c r="D19" s="45">
        <v>42843</v>
      </c>
      <c r="E19" s="44">
        <v>0.88194444444444398</v>
      </c>
      <c r="F19" s="51">
        <f>IF(D19,(WEEKDAY(B19,2)&lt;6)*"1:00"*(('Лист1 (3)'!$D19+'Лист1 (3)'!$E19-('Лист1 (3)'!$B19+'Лист1 (3)'!$C19))&gt;--"04:00"),)</f>
        <v>4.1666666666666664E-2</v>
      </c>
      <c r="G19" s="52">
        <f t="shared" si="4"/>
        <v>1.1111111111143448</v>
      </c>
      <c r="H19" s="52">
        <f t="shared" si="5"/>
        <v>0.39583333333333331</v>
      </c>
      <c r="I19" s="52">
        <f t="shared" si="6"/>
        <v>0.29791666666666666</v>
      </c>
      <c r="J19" s="52">
        <f t="shared" si="0"/>
        <v>0.33263888888888887</v>
      </c>
      <c r="K19" s="52">
        <f t="shared" si="8"/>
        <v>0.77777777778101154</v>
      </c>
      <c r="L19" s="52">
        <f t="shared" si="2"/>
        <v>0</v>
      </c>
      <c r="M19" s="65">
        <f t="shared" si="3"/>
        <v>0.125</v>
      </c>
      <c r="O19" s="18"/>
    </row>
    <row r="20" spans="2:15" x14ac:dyDescent="0.25">
      <c r="B20" s="39">
        <v>42843</v>
      </c>
      <c r="C20" s="40">
        <v>0.77083333333333304</v>
      </c>
      <c r="D20" s="41">
        <v>42844</v>
      </c>
      <c r="E20" s="40">
        <v>0.92361111111111105</v>
      </c>
      <c r="F20" s="53">
        <f>IF(D20,(WEEKDAY(B20,2)&lt;6)*"1:00"*(('Лист1 (3)'!$D20+'Лист1 (3)'!$E20-('Лист1 (3)'!$B20+'Лист1 (3)'!$C20))&gt;--"04:00"),)</f>
        <v>4.1666666666666664E-2</v>
      </c>
      <c r="G20" s="54">
        <f t="shared" si="4"/>
        <v>1.1111111111070688</v>
      </c>
      <c r="H20" s="54">
        <f t="shared" si="5"/>
        <v>0.375</v>
      </c>
      <c r="I20" s="54">
        <f t="shared" si="6"/>
        <v>0.31111111111111112</v>
      </c>
      <c r="J20" s="54">
        <f t="shared" si="0"/>
        <v>0.34027777777777773</v>
      </c>
      <c r="K20" s="54">
        <f t="shared" si="8"/>
        <v>0.77777777777373558</v>
      </c>
      <c r="L20" s="54">
        <f t="shared" si="2"/>
        <v>0</v>
      </c>
      <c r="M20" s="64">
        <f t="shared" si="3"/>
        <v>0.125</v>
      </c>
      <c r="O20" s="18"/>
    </row>
    <row r="21" spans="2:15" x14ac:dyDescent="0.25">
      <c r="B21" s="43">
        <v>42844</v>
      </c>
      <c r="C21" s="44">
        <v>0.8125</v>
      </c>
      <c r="D21" s="45">
        <v>42845</v>
      </c>
      <c r="E21" s="44">
        <v>0.96527777777777801</v>
      </c>
      <c r="F21" s="51">
        <f>IF(D21,(WEEKDAY(B21,2)&lt;6)*"1:00"*(('Лист1 (3)'!$D21+'Лист1 (3)'!$E21-('Лист1 (3)'!$B21+'Лист1 (3)'!$C21))&gt;--"04:00"),)</f>
        <v>4.1666666666666664E-2</v>
      </c>
      <c r="G21" s="52">
        <f t="shared" si="4"/>
        <v>1.1111111111143448</v>
      </c>
      <c r="H21" s="52">
        <f t="shared" si="5"/>
        <v>0.375</v>
      </c>
      <c r="I21" s="52">
        <f t="shared" si="6"/>
        <v>0.27083333333333331</v>
      </c>
      <c r="J21" s="52">
        <f t="shared" si="0"/>
        <v>0.38055555555555554</v>
      </c>
      <c r="K21" s="52">
        <f t="shared" si="8"/>
        <v>0.77777777778101154</v>
      </c>
      <c r="L21" s="52">
        <f t="shared" si="2"/>
        <v>0</v>
      </c>
      <c r="M21" s="65">
        <f t="shared" si="3"/>
        <v>0.125</v>
      </c>
      <c r="O21" s="18"/>
    </row>
    <row r="22" spans="2:15" x14ac:dyDescent="0.25">
      <c r="B22" s="39">
        <v>42845</v>
      </c>
      <c r="C22" s="40">
        <v>0.85416666666666696</v>
      </c>
      <c r="D22" s="41">
        <v>42847</v>
      </c>
      <c r="E22" s="40">
        <v>6.9444444444444441E-3</v>
      </c>
      <c r="F22" s="53">
        <f>IF(D22,(WEEKDAY(B22,2)&lt;6)*"1:00"*(('Лист1 (3)'!$D22+'Лист1 (3)'!$E22-('Лист1 (3)'!$B22+'Лист1 (3)'!$C22))&gt;--"04:00"),)</f>
        <v>4.1666666666666664E-2</v>
      </c>
      <c r="G22" s="54">
        <f t="shared" si="4"/>
        <v>1.1111111111143448</v>
      </c>
      <c r="H22" s="54">
        <f t="shared" si="5"/>
        <v>0.375</v>
      </c>
      <c r="I22" s="54">
        <f t="shared" si="6"/>
        <v>0.22916666666666666</v>
      </c>
      <c r="J22" s="54">
        <f t="shared" si="0"/>
        <v>0.42222222222222222</v>
      </c>
      <c r="K22" s="54">
        <f t="shared" si="8"/>
        <v>0.77777777778101154</v>
      </c>
      <c r="L22" s="54">
        <f t="shared" si="2"/>
        <v>0</v>
      </c>
      <c r="M22" s="64">
        <f t="shared" si="3"/>
        <v>0.125</v>
      </c>
      <c r="O22" s="18"/>
    </row>
    <row r="23" spans="2:15" x14ac:dyDescent="0.25">
      <c r="B23" s="43">
        <v>42846</v>
      </c>
      <c r="C23" s="44">
        <v>0.89583333333333304</v>
      </c>
      <c r="D23" s="45">
        <v>42847</v>
      </c>
      <c r="E23" s="44">
        <v>4.8611111111111098E-2</v>
      </c>
      <c r="F23" s="51">
        <f>IF(D23,(WEEKDAY(B23,2)&lt;6)*"1:00"*(('Лист1 (3)'!$D23+'Лист1 (3)'!$E23-('Лист1 (3)'!$B23+'Лист1 (3)'!$C23))&gt;--"04:00"),)</f>
        <v>0</v>
      </c>
      <c r="G23" s="52">
        <f t="shared" si="4"/>
        <v>0.15277777777373558</v>
      </c>
      <c r="H23" s="52">
        <f t="shared" si="5"/>
        <v>0</v>
      </c>
      <c r="I23" s="52">
        <f t="shared" si="6"/>
        <v>2.013888888888889E-2</v>
      </c>
      <c r="J23" s="52">
        <f t="shared" si="0"/>
        <v>0.13194444444444445</v>
      </c>
      <c r="K23" s="52">
        <f t="shared" si="8"/>
        <v>0</v>
      </c>
      <c r="L23" s="52">
        <f t="shared" si="2"/>
        <v>0</v>
      </c>
      <c r="M23" s="65">
        <f t="shared" si="3"/>
        <v>0</v>
      </c>
      <c r="O23" s="18"/>
    </row>
    <row r="24" spans="2:15" x14ac:dyDescent="0.25">
      <c r="B24" s="39">
        <v>42847</v>
      </c>
      <c r="C24" s="40">
        <v>0.9375</v>
      </c>
      <c r="D24" s="41">
        <v>42848</v>
      </c>
      <c r="E24" s="40">
        <v>9.0277777777777804E-2</v>
      </c>
      <c r="F24" s="53">
        <f>IF(D24,(WEEKDAY(B24,2)&lt;6)*"1:00"*(('Лист1 (3)'!$D24+'Лист1 (3)'!$E24-('Лист1 (3)'!$B24+'Лист1 (3)'!$C24))&gt;--"04:00"),)</f>
        <v>0</v>
      </c>
      <c r="G24" s="54">
        <f t="shared" si="4"/>
        <v>0.15277777778101154</v>
      </c>
      <c r="H24" s="54">
        <f t="shared" si="5"/>
        <v>0</v>
      </c>
      <c r="I24" s="54">
        <f t="shared" si="6"/>
        <v>0</v>
      </c>
      <c r="J24" s="54">
        <f t="shared" si="0"/>
        <v>0.15277777777777776</v>
      </c>
      <c r="K24" s="54">
        <f t="shared" si="8"/>
        <v>0</v>
      </c>
      <c r="L24" s="54">
        <f t="shared" si="2"/>
        <v>0.15277777778101154</v>
      </c>
      <c r="M24" s="64">
        <f t="shared" si="3"/>
        <v>0</v>
      </c>
      <c r="O24" s="18"/>
    </row>
    <row r="25" spans="2:15" x14ac:dyDescent="0.25">
      <c r="B25" s="43">
        <v>42848</v>
      </c>
      <c r="C25" s="44">
        <v>0.97916666666666696</v>
      </c>
      <c r="D25" s="45">
        <v>42849</v>
      </c>
      <c r="E25" s="44">
        <v>0.131944444444444</v>
      </c>
      <c r="F25" s="51">
        <f>IF(D25,(WEEKDAY(B25,2)&lt;6)*"1:00"*(('Лист1 (3)'!$D25+'Лист1 (3)'!$E25-('Лист1 (3)'!$B25+'Лист1 (3)'!$C25))&gt;--"04:00"),)</f>
        <v>0</v>
      </c>
      <c r="G25" s="52">
        <f t="shared" si="4"/>
        <v>0.15277777778101154</v>
      </c>
      <c r="H25" s="52">
        <f t="shared" si="5"/>
        <v>0</v>
      </c>
      <c r="I25" s="52">
        <f t="shared" si="6"/>
        <v>0</v>
      </c>
      <c r="J25" s="52">
        <f t="shared" si="0"/>
        <v>0.15277777777777776</v>
      </c>
      <c r="K25" s="52">
        <f t="shared" si="8"/>
        <v>0</v>
      </c>
      <c r="L25" s="52">
        <f t="shared" si="2"/>
        <v>0.15277777778101154</v>
      </c>
      <c r="M25" s="65">
        <f t="shared" si="3"/>
        <v>0</v>
      </c>
      <c r="O25" s="18"/>
    </row>
    <row r="26" spans="2:15" x14ac:dyDescent="0.25">
      <c r="B26" s="39">
        <v>42849</v>
      </c>
      <c r="C26" s="40">
        <v>2.0833333333333332E-2</v>
      </c>
      <c r="D26" s="41">
        <v>42850</v>
      </c>
      <c r="E26" s="40">
        <v>0.17361111111111099</v>
      </c>
      <c r="F26" s="53">
        <f>IF(D26,(WEEKDAY(B26,2)&lt;6)*"1:00"*(('Лист1 (3)'!$D26+'Лист1 (3)'!$E26-('Лист1 (3)'!$B26+'Лист1 (3)'!$C26))&gt;--"04:00"),)</f>
        <v>4.1666666666666664E-2</v>
      </c>
      <c r="G26" s="54">
        <f t="shared" si="4"/>
        <v>1.1111111111070688</v>
      </c>
      <c r="H26" s="54">
        <f t="shared" si="5"/>
        <v>0.375</v>
      </c>
      <c r="I26" s="54">
        <f t="shared" si="6"/>
        <v>0.16597222222222222</v>
      </c>
      <c r="J26" s="54">
        <f t="shared" si="0"/>
        <v>0.4861111111111111</v>
      </c>
      <c r="K26" s="54">
        <f t="shared" si="8"/>
        <v>0.77777777777373558</v>
      </c>
      <c r="L26" s="54">
        <f t="shared" si="2"/>
        <v>0</v>
      </c>
      <c r="M26" s="64">
        <f t="shared" si="3"/>
        <v>0.125</v>
      </c>
      <c r="O26" s="18"/>
    </row>
    <row r="27" spans="2:15" x14ac:dyDescent="0.25">
      <c r="B27" s="43">
        <v>42850</v>
      </c>
      <c r="C27" s="44">
        <v>6.25E-2</v>
      </c>
      <c r="D27" s="45">
        <v>42851</v>
      </c>
      <c r="E27" s="44">
        <v>0.21527777777777801</v>
      </c>
      <c r="F27" s="51">
        <f>IF(D27,(WEEKDAY(B27,2)&lt;6)*"1:00"*(('Лист1 (3)'!$D27+'Лист1 (3)'!$E27-('Лист1 (3)'!$B27+'Лист1 (3)'!$C27))&gt;--"04:00"),)</f>
        <v>4.1666666666666664E-2</v>
      </c>
      <c r="G27" s="52">
        <f t="shared" si="4"/>
        <v>1.1111111111143448</v>
      </c>
      <c r="H27" s="52">
        <f t="shared" si="5"/>
        <v>0.375</v>
      </c>
      <c r="I27" s="52">
        <f t="shared" si="6"/>
        <v>0.16666666666666666</v>
      </c>
      <c r="J27" s="52">
        <f t="shared" si="0"/>
        <v>0.48541666666666666</v>
      </c>
      <c r="K27" s="52">
        <f t="shared" si="8"/>
        <v>0.77777777778101154</v>
      </c>
      <c r="L27" s="52">
        <f t="shared" si="2"/>
        <v>0</v>
      </c>
      <c r="M27" s="65">
        <f t="shared" si="3"/>
        <v>0.125</v>
      </c>
      <c r="O27" s="18"/>
    </row>
    <row r="28" spans="2:15" x14ac:dyDescent="0.25">
      <c r="B28" s="39">
        <v>42851</v>
      </c>
      <c r="C28" s="40">
        <v>0.104166666666667</v>
      </c>
      <c r="D28" s="41">
        <v>42852</v>
      </c>
      <c r="E28" s="40">
        <v>0.25694444444444398</v>
      </c>
      <c r="F28" s="53">
        <f>IF(D28,(WEEKDAY(B28,2)&lt;6)*"1:00"*(('Лист1 (3)'!$D28+'Лист1 (3)'!$E28-('Лист1 (3)'!$B28+'Лист1 (3)'!$C28))&gt;--"04:00"),)</f>
        <v>4.1666666666666664E-2</v>
      </c>
      <c r="G28" s="54">
        <f t="shared" si="4"/>
        <v>1.1111111111143448</v>
      </c>
      <c r="H28" s="54">
        <f t="shared" si="5"/>
        <v>0.375</v>
      </c>
      <c r="I28" s="54">
        <f t="shared" si="6"/>
        <v>0.16666666666666666</v>
      </c>
      <c r="J28" s="54">
        <f t="shared" si="0"/>
        <v>0.47847222222222219</v>
      </c>
      <c r="K28" s="54">
        <f t="shared" si="8"/>
        <v>0.77777777778101154</v>
      </c>
      <c r="L28" s="54">
        <f t="shared" si="2"/>
        <v>0</v>
      </c>
      <c r="M28" s="64">
        <f t="shared" si="3"/>
        <v>0.13194444444444445</v>
      </c>
      <c r="O28" s="18"/>
    </row>
    <row r="29" spans="2:15" x14ac:dyDescent="0.25">
      <c r="B29" s="43">
        <v>42852</v>
      </c>
      <c r="C29" s="44">
        <v>0.14583333333333301</v>
      </c>
      <c r="D29" s="45">
        <v>42853</v>
      </c>
      <c r="E29" s="44">
        <v>0.29861111111111099</v>
      </c>
      <c r="F29" s="51">
        <f>IF(D29,(WEEKDAY(B29,2)&lt;6)*"1:00"*(('Лист1 (3)'!$D29+'Лист1 (3)'!$E29-('Лист1 (3)'!$B29+'Лист1 (3)'!$C29))&gt;--"04:00"),)</f>
        <v>4.1666666666666664E-2</v>
      </c>
      <c r="G29" s="52">
        <f t="shared" si="4"/>
        <v>1.1111111111070688</v>
      </c>
      <c r="H29" s="52">
        <f t="shared" si="5"/>
        <v>0.375</v>
      </c>
      <c r="I29" s="52">
        <f t="shared" si="6"/>
        <v>0.16597222222222222</v>
      </c>
      <c r="J29" s="52">
        <f t="shared" si="0"/>
        <v>0.4375</v>
      </c>
      <c r="K29" s="52">
        <f t="shared" si="8"/>
        <v>0.77777777777373558</v>
      </c>
      <c r="L29" s="52">
        <f t="shared" si="2"/>
        <v>0</v>
      </c>
      <c r="M29" s="65">
        <f t="shared" si="3"/>
        <v>0.17361111111111113</v>
      </c>
      <c r="O29" s="18"/>
    </row>
    <row r="30" spans="2:15" x14ac:dyDescent="0.25">
      <c r="B30" s="39">
        <v>42853</v>
      </c>
      <c r="C30" s="40">
        <v>0.1875</v>
      </c>
      <c r="D30" s="41">
        <v>42854</v>
      </c>
      <c r="E30" s="40">
        <v>0.34027777777777801</v>
      </c>
      <c r="F30" s="53">
        <f>IF(D30,(WEEKDAY(B30,2)&lt;6)*"1:00"*(('Лист1 (3)'!$D30+'Лист1 (3)'!$E30-('Лист1 (3)'!$B30+'Лист1 (3)'!$C30))&gt;--"04:00"),)</f>
        <v>4.1666666666666664E-2</v>
      </c>
      <c r="G30" s="54">
        <f t="shared" si="4"/>
        <v>1.1111111111143448</v>
      </c>
      <c r="H30" s="54">
        <f t="shared" si="5"/>
        <v>0.375</v>
      </c>
      <c r="I30" s="54">
        <f t="shared" si="6"/>
        <v>0.16666666666666666</v>
      </c>
      <c r="J30" s="54">
        <f t="shared" si="0"/>
        <v>0.39513888888888887</v>
      </c>
      <c r="K30" s="54">
        <f t="shared" si="8"/>
        <v>0.81944444444767806</v>
      </c>
      <c r="L30" s="54">
        <f t="shared" si="2"/>
        <v>0</v>
      </c>
      <c r="M30" s="64">
        <f t="shared" si="3"/>
        <v>0.21527777777777779</v>
      </c>
      <c r="O30" s="18"/>
    </row>
    <row r="31" spans="2:15" x14ac:dyDescent="0.25">
      <c r="B31" s="43">
        <v>42854</v>
      </c>
      <c r="C31" s="44">
        <v>0.22916666666666699</v>
      </c>
      <c r="D31" s="45">
        <v>42855</v>
      </c>
      <c r="E31" s="44">
        <v>0.38194444444444398</v>
      </c>
      <c r="F31" s="51">
        <f>IF(D31,(WEEKDAY(B31,2)&lt;6)*"1:00"*(('Лист1 (3)'!$D31+'Лист1 (3)'!$E31-('Лист1 (3)'!$B31+'Лист1 (3)'!$C31))&gt;--"04:00"),)</f>
        <v>0</v>
      </c>
      <c r="G31" s="52">
        <f t="shared" si="4"/>
        <v>1.1527777777810115</v>
      </c>
      <c r="H31" s="52">
        <f t="shared" si="5"/>
        <v>0.38194444444444442</v>
      </c>
      <c r="I31" s="52">
        <f t="shared" si="6"/>
        <v>0.16666666666666666</v>
      </c>
      <c r="J31" s="52">
        <f t="shared" si="0"/>
        <v>0.35347222222222219</v>
      </c>
      <c r="K31" s="52">
        <f t="shared" si="8"/>
        <v>0</v>
      </c>
      <c r="L31" s="52">
        <f t="shared" si="2"/>
        <v>1.1527777777810115</v>
      </c>
      <c r="M31" s="65">
        <f t="shared" si="3"/>
        <v>0.25</v>
      </c>
      <c r="O31" s="18"/>
    </row>
    <row r="32" spans="2:15" x14ac:dyDescent="0.25">
      <c r="B32" s="39">
        <v>42855</v>
      </c>
      <c r="C32" s="40">
        <v>0.27083333333333298</v>
      </c>
      <c r="D32" s="41">
        <v>42856</v>
      </c>
      <c r="E32" s="40">
        <v>0.42361111111111099</v>
      </c>
      <c r="F32" s="53">
        <f>IF(D32,(WEEKDAY(B32,2)&lt;6)*"1:00"*(('Лист1 (3)'!$D32+'Лист1 (3)'!$E32-('Лист1 (3)'!$B32+'Лист1 (3)'!$C32))&gt;--"04:00"),)</f>
        <v>0</v>
      </c>
      <c r="G32" s="54">
        <f t="shared" si="4"/>
        <v>1.1527777777737356</v>
      </c>
      <c r="H32" s="54">
        <f t="shared" si="5"/>
        <v>0.4236111111111111</v>
      </c>
      <c r="I32" s="54">
        <f t="shared" si="6"/>
        <v>0.16597222222222222</v>
      </c>
      <c r="J32" s="54">
        <f t="shared" si="0"/>
        <v>0.33333333333333331</v>
      </c>
      <c r="K32" s="54">
        <f t="shared" si="8"/>
        <v>0</v>
      </c>
      <c r="L32" s="54">
        <f t="shared" si="2"/>
        <v>1.1527777777737356</v>
      </c>
      <c r="M32" s="64">
        <f t="shared" si="3"/>
        <v>0.22916666666666666</v>
      </c>
      <c r="O32" s="18"/>
    </row>
    <row r="33" spans="2:15" x14ac:dyDescent="0.25">
      <c r="B33" s="43">
        <v>42856</v>
      </c>
      <c r="C33" s="44">
        <v>0.3125</v>
      </c>
      <c r="D33" s="45">
        <v>42857</v>
      </c>
      <c r="E33" s="44">
        <v>0.46527777777777801</v>
      </c>
      <c r="F33" s="51">
        <f>IF(D33,(WEEKDAY(B33,2)&lt;6)*"1:00"*(('Лист1 (3)'!$D33+'Лист1 (3)'!$E33-('Лист1 (3)'!$B33+'Лист1 (3)'!$C33))&gt;--"04:00"),)</f>
        <v>4.1666666666666664E-2</v>
      </c>
      <c r="G33" s="52">
        <f t="shared" si="4"/>
        <v>1.1111111111143448</v>
      </c>
      <c r="H33" s="52">
        <f t="shared" si="5"/>
        <v>0.46527777777777773</v>
      </c>
      <c r="I33" s="52">
        <f t="shared" si="6"/>
        <v>0.16666666666666666</v>
      </c>
      <c r="J33" s="52">
        <f t="shared" si="0"/>
        <v>0.33263888888888887</v>
      </c>
      <c r="K33" s="52">
        <f t="shared" si="8"/>
        <v>0.77777777778101154</v>
      </c>
      <c r="L33" s="52">
        <f t="shared" si="2"/>
        <v>0</v>
      </c>
      <c r="M33" s="65">
        <f t="shared" si="3"/>
        <v>0.1875</v>
      </c>
      <c r="O33" s="18"/>
    </row>
    <row r="34" spans="2:15" x14ac:dyDescent="0.25">
      <c r="B34" s="39">
        <v>42857</v>
      </c>
      <c r="C34" s="40">
        <v>0.35416666666666702</v>
      </c>
      <c r="D34" s="41">
        <v>42858</v>
      </c>
      <c r="E34" s="40">
        <v>0.50694444444444398</v>
      </c>
      <c r="F34" s="53">
        <f>IF(D34,(WEEKDAY(B34,2)&lt;6)*"1:00"*(('Лист1 (3)'!$D34+'Лист1 (3)'!$E34-('Лист1 (3)'!$B34+'Лист1 (3)'!$C34))&gt;--"04:00"),)</f>
        <v>4.1666666666666664E-2</v>
      </c>
      <c r="G34" s="54">
        <f t="shared" si="4"/>
        <v>1.1111111111143448</v>
      </c>
      <c r="H34" s="54">
        <f t="shared" si="5"/>
        <v>0.50694444444444442</v>
      </c>
      <c r="I34" s="54">
        <f t="shared" si="6"/>
        <v>0.16666666666666666</v>
      </c>
      <c r="J34" s="54">
        <f t="shared" si="0"/>
        <v>0.33263888888888887</v>
      </c>
      <c r="K34" s="54">
        <f t="shared" si="8"/>
        <v>0.77777777778101154</v>
      </c>
      <c r="L34" s="54">
        <f t="shared" si="2"/>
        <v>0</v>
      </c>
      <c r="M34" s="64">
        <f t="shared" si="3"/>
        <v>0.14583333333333334</v>
      </c>
      <c r="O34" s="18"/>
    </row>
    <row r="35" spans="2:15" x14ac:dyDescent="0.25">
      <c r="B35" s="43">
        <v>42858</v>
      </c>
      <c r="C35" s="44">
        <v>0.39583333333333298</v>
      </c>
      <c r="D35" s="45">
        <v>42859</v>
      </c>
      <c r="E35" s="44">
        <v>0.54861111111111105</v>
      </c>
      <c r="F35" s="51">
        <f>IF(D35,(WEEKDAY(B35,2)&lt;6)*"1:00"*(('Лист1 (3)'!$D35+'Лист1 (3)'!$E35-('Лист1 (3)'!$B35+'Лист1 (3)'!$C35))&gt;--"04:00"),)</f>
        <v>4.1666666666666664E-2</v>
      </c>
      <c r="G35" s="52">
        <f t="shared" si="4"/>
        <v>1.1111111111070688</v>
      </c>
      <c r="H35" s="52">
        <f t="shared" si="5"/>
        <v>0.52777777777777779</v>
      </c>
      <c r="I35" s="52">
        <f t="shared" si="6"/>
        <v>0.16597222222222222</v>
      </c>
      <c r="J35" s="52">
        <f t="shared" si="0"/>
        <v>0.33333333333333331</v>
      </c>
      <c r="K35" s="52">
        <f t="shared" si="8"/>
        <v>0.77777777777373558</v>
      </c>
      <c r="L35" s="52">
        <f t="shared" si="2"/>
        <v>0</v>
      </c>
      <c r="M35" s="65">
        <f t="shared" si="3"/>
        <v>0.125</v>
      </c>
      <c r="O35" s="18"/>
    </row>
    <row r="36" spans="2:15" x14ac:dyDescent="0.25">
      <c r="B36" s="39">
        <v>42859</v>
      </c>
      <c r="C36" s="40">
        <v>0.4375</v>
      </c>
      <c r="D36" s="41">
        <v>42860</v>
      </c>
      <c r="E36" s="40">
        <v>0.59027777777777801</v>
      </c>
      <c r="F36" s="53">
        <f>IF(D36,(WEEKDAY(B36,2)&lt;6)*"1:00"*(('Лист1 (3)'!$D36+'Лист1 (3)'!$E36-('Лист1 (3)'!$B36+'Лист1 (3)'!$C36))&gt;--"04:00"),)</f>
        <v>4.1666666666666664E-2</v>
      </c>
      <c r="G36" s="54">
        <f t="shared" si="4"/>
        <v>1.1111111111143448</v>
      </c>
      <c r="H36" s="54">
        <f t="shared" si="5"/>
        <v>0.52777777777777779</v>
      </c>
      <c r="I36" s="54">
        <f t="shared" si="6"/>
        <v>0.16666666666666666</v>
      </c>
      <c r="J36" s="54">
        <f t="shared" si="0"/>
        <v>0.33263888888888887</v>
      </c>
      <c r="K36" s="54">
        <f t="shared" si="8"/>
        <v>0.77777777778101154</v>
      </c>
      <c r="L36" s="54">
        <f t="shared" si="2"/>
        <v>0</v>
      </c>
      <c r="M36" s="64">
        <f t="shared" si="3"/>
        <v>0.125</v>
      </c>
      <c r="O36" s="18"/>
    </row>
    <row r="37" spans="2:15" x14ac:dyDescent="0.25">
      <c r="B37" s="43">
        <v>42860</v>
      </c>
      <c r="C37" s="44">
        <v>0.47916666666666702</v>
      </c>
      <c r="D37" s="45">
        <v>42861</v>
      </c>
      <c r="E37" s="44">
        <v>0.63194444444444398</v>
      </c>
      <c r="F37" s="51">
        <f>IF(D37,(WEEKDAY(B37,2)&lt;6)*"1:00"*(('Лист1 (3)'!$D37+'Лист1 (3)'!$E37-('Лист1 (3)'!$B37+'Лист1 (3)'!$C37))&gt;--"04:00"),)</f>
        <v>4.1666666666666664E-2</v>
      </c>
      <c r="G37" s="52">
        <f t="shared" si="4"/>
        <v>1.1111111111143448</v>
      </c>
      <c r="H37" s="52">
        <f t="shared" si="5"/>
        <v>0.52777777777777779</v>
      </c>
      <c r="I37" s="52">
        <f t="shared" si="6"/>
        <v>0.16666666666666666</v>
      </c>
      <c r="J37" s="52">
        <f t="shared" si="0"/>
        <v>0.33263888888888887</v>
      </c>
      <c r="K37" s="52">
        <f t="shared" si="8"/>
        <v>0.81944444444767806</v>
      </c>
      <c r="L37" s="52">
        <f t="shared" si="2"/>
        <v>0</v>
      </c>
      <c r="M37" s="65">
        <f t="shared" si="3"/>
        <v>0.125</v>
      </c>
      <c r="O37" s="18"/>
    </row>
    <row r="38" spans="2:15" x14ac:dyDescent="0.25">
      <c r="B38" s="39">
        <v>42861</v>
      </c>
      <c r="C38" s="40">
        <v>0.52083333333333304</v>
      </c>
      <c r="D38" s="41">
        <v>42862</v>
      </c>
      <c r="E38" s="40">
        <v>0.67361111111111105</v>
      </c>
      <c r="F38" s="53">
        <f>IF(D38,(WEEKDAY(B38,2)&lt;6)*"1:00"*(('Лист1 (3)'!$D38+'Лист1 (3)'!$E38-('Лист1 (3)'!$B38+'Лист1 (3)'!$C38))&gt;--"04:00"),)</f>
        <v>0</v>
      </c>
      <c r="G38" s="54">
        <f t="shared" si="4"/>
        <v>1.1527777777737356</v>
      </c>
      <c r="H38" s="54">
        <f t="shared" si="5"/>
        <v>0.52777777777777779</v>
      </c>
      <c r="I38" s="54">
        <f t="shared" si="6"/>
        <v>0.16597222222222222</v>
      </c>
      <c r="J38" s="54">
        <f t="shared" si="0"/>
        <v>0.33333333333333331</v>
      </c>
      <c r="K38" s="54">
        <f t="shared" si="8"/>
        <v>0</v>
      </c>
      <c r="L38" s="54">
        <f t="shared" si="2"/>
        <v>1.1527777777737356</v>
      </c>
      <c r="M38" s="64">
        <f t="shared" si="3"/>
        <v>0.125</v>
      </c>
      <c r="O38" s="18"/>
    </row>
    <row r="39" spans="2:15" x14ac:dyDescent="0.25">
      <c r="B39" s="43">
        <v>42862</v>
      </c>
      <c r="C39" s="44">
        <v>0.5625</v>
      </c>
      <c r="D39" s="45">
        <v>42863</v>
      </c>
      <c r="E39" s="44">
        <v>0.71527777777777801</v>
      </c>
      <c r="F39" s="51">
        <f>IF(D39,(WEEKDAY(B39,2)&lt;6)*"1:00"*(('Лист1 (3)'!$D39+'Лист1 (3)'!$E39-('Лист1 (3)'!$B39+'Лист1 (3)'!$C39))&gt;--"04:00"),)</f>
        <v>0</v>
      </c>
      <c r="G39" s="52">
        <f t="shared" si="4"/>
        <v>1.1527777777810115</v>
      </c>
      <c r="H39" s="52">
        <f t="shared" si="5"/>
        <v>0.52777777777777779</v>
      </c>
      <c r="I39" s="52">
        <f t="shared" si="6"/>
        <v>0.16666666666666666</v>
      </c>
      <c r="J39" s="52">
        <f t="shared" si="0"/>
        <v>0.33263888888888887</v>
      </c>
      <c r="K39" s="52">
        <f t="shared" si="8"/>
        <v>0</v>
      </c>
      <c r="L39" s="52">
        <f t="shared" si="2"/>
        <v>1.1527777777810115</v>
      </c>
      <c r="M39" s="65">
        <f t="shared" si="3"/>
        <v>0.125</v>
      </c>
      <c r="O39" s="18"/>
    </row>
    <row r="40" spans="2:15" x14ac:dyDescent="0.25">
      <c r="B40" s="39">
        <v>42863</v>
      </c>
      <c r="C40" s="40">
        <v>0.60416666666666696</v>
      </c>
      <c r="D40" s="41">
        <v>42864</v>
      </c>
      <c r="E40" s="40">
        <v>0.75694444444444398</v>
      </c>
      <c r="F40" s="53">
        <f>IF(D40,(WEEKDAY(B40,2)&lt;6)*"1:00"*(('Лист1 (3)'!$D40+'Лист1 (3)'!$E40-('Лист1 (3)'!$B40+'Лист1 (3)'!$C40))&gt;--"04:00"),)</f>
        <v>4.1666666666666664E-2</v>
      </c>
      <c r="G40" s="54">
        <f t="shared" si="4"/>
        <v>1.1111111111143448</v>
      </c>
      <c r="H40" s="54">
        <f t="shared" si="5"/>
        <v>0.52083333333333337</v>
      </c>
      <c r="I40" s="54">
        <f t="shared" si="6"/>
        <v>0.17291666666666669</v>
      </c>
      <c r="J40" s="54">
        <f t="shared" si="0"/>
        <v>0.33263888888888887</v>
      </c>
      <c r="K40" s="54">
        <f t="shared" si="8"/>
        <v>0.77777777778101154</v>
      </c>
      <c r="L40" s="54">
        <f t="shared" si="2"/>
        <v>0</v>
      </c>
      <c r="M40" s="64">
        <f t="shared" si="3"/>
        <v>0.125</v>
      </c>
      <c r="O40" s="18"/>
    </row>
    <row r="41" spans="2:15" x14ac:dyDescent="0.25">
      <c r="B41" s="43">
        <v>42864</v>
      </c>
      <c r="C41" s="44">
        <v>0.64583333333333304</v>
      </c>
      <c r="D41" s="45">
        <v>42865</v>
      </c>
      <c r="E41" s="44">
        <v>0.79861111111111105</v>
      </c>
      <c r="F41" s="51">
        <f>IF(D41,(WEEKDAY(B41,2)&lt;6)*"1:00"*(('Лист1 (3)'!$D41+'Лист1 (3)'!$E41-('Лист1 (3)'!$B41+'Лист1 (3)'!$C41))&gt;--"04:00"),)</f>
        <v>4.1666666666666664E-2</v>
      </c>
      <c r="G41" s="52">
        <f t="shared" si="4"/>
        <v>1.1111111111070688</v>
      </c>
      <c r="H41" s="52">
        <f t="shared" si="5"/>
        <v>0.47916666666666669</v>
      </c>
      <c r="I41" s="52">
        <f t="shared" si="6"/>
        <v>0.21388888888888891</v>
      </c>
      <c r="J41" s="52">
        <f t="shared" si="0"/>
        <v>0.33333333333333331</v>
      </c>
      <c r="K41" s="52">
        <f t="shared" si="8"/>
        <v>0.77777777777373558</v>
      </c>
      <c r="L41" s="52">
        <f t="shared" si="2"/>
        <v>0</v>
      </c>
      <c r="M41" s="65">
        <f t="shared" si="3"/>
        <v>0.125</v>
      </c>
      <c r="O41" s="18"/>
    </row>
    <row r="42" spans="2:15" ht="15.75" thickBot="1" x14ac:dyDescent="0.3">
      <c r="B42" s="39">
        <v>42865</v>
      </c>
      <c r="C42" s="40">
        <v>0.6875</v>
      </c>
      <c r="D42" s="41">
        <v>42866</v>
      </c>
      <c r="E42" s="40">
        <v>0.84027777777777801</v>
      </c>
      <c r="F42" s="53">
        <f>IF(D42,(WEEKDAY(B42,2)&lt;6)*"1:00"*(('Лист1 (3)'!$D42+'Лист1 (3)'!$E42-('Лист1 (3)'!$B42+'Лист1 (3)'!$C42))&gt;--"04:00"),)</f>
        <v>4.1666666666666664E-2</v>
      </c>
      <c r="G42" s="54">
        <f t="shared" si="4"/>
        <v>1.1111111111143448</v>
      </c>
      <c r="H42" s="54">
        <f t="shared" si="5"/>
        <v>0.4375</v>
      </c>
      <c r="I42" s="54">
        <f t="shared" si="6"/>
        <v>0.25625000000000003</v>
      </c>
      <c r="J42" s="54">
        <f t="shared" si="0"/>
        <v>0.33263888888888887</v>
      </c>
      <c r="K42" s="54">
        <f t="shared" si="8"/>
        <v>0.77777777778101154</v>
      </c>
      <c r="L42" s="54">
        <f t="shared" si="2"/>
        <v>0</v>
      </c>
      <c r="M42" s="64">
        <f t="shared" si="3"/>
        <v>0.125</v>
      </c>
      <c r="O42" s="18"/>
    </row>
    <row r="43" spans="2:15" ht="15.75" thickTop="1" x14ac:dyDescent="0.25">
      <c r="B43" s="55" t="s">
        <v>7</v>
      </c>
      <c r="C43" s="55"/>
      <c r="D43" s="55"/>
      <c r="E43" s="55"/>
      <c r="F43" s="55"/>
      <c r="G43" s="56">
        <f>SUBTOTAL(109,'Лист1 (3)'!$G$3:$G$42)</f>
        <v>37.361111111141021</v>
      </c>
      <c r="H43" s="56">
        <f>SUBTOTAL(109,'Лист1 (3)'!$H$3:$H$42)</f>
        <v>15.138888888888893</v>
      </c>
      <c r="I43" s="56">
        <f>SUBTOTAL(109,'Лист1 (3)'!$I$3:$I$42)</f>
        <v>6.1256944444444441</v>
      </c>
      <c r="J43" s="56">
        <f>SUBTOTAL(109,'Лист1 (3)'!$J$3:$J$42)</f>
        <v>12.107638888888891</v>
      </c>
      <c r="K43" s="56">
        <f>SUBTOTAL(109,'Лист1 (3)'!$K$3:$K$42)</f>
        <v>18.805555555583851</v>
      </c>
      <c r="L43" s="56"/>
      <c r="M43" s="66"/>
    </row>
  </sheetData>
  <mergeCells count="1">
    <mergeCell ref="H1:J1"/>
  </mergeCells>
  <conditionalFormatting sqref="K3:K42">
    <cfRule type="cellIs" dxfId="0" priority="1" operator="equal">
      <formula>0.145833333333333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2017-04-30T14:12:52Z</dcterms:modified>
</cp:coreProperties>
</file>