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3835" windowHeight="9975"/>
  </bookViews>
  <sheets>
    <sheet name="Лист1" sheetId="1" r:id="rId1"/>
    <sheet name="Проценты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O1" i="1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6"/>
  <c r="N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6"/>
  <c r="I40"/>
  <c r="F40"/>
  <c r="E40"/>
  <c r="Q40" s="1"/>
  <c r="S40" s="1"/>
  <c r="B40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B7"/>
  <c r="H7" s="1"/>
  <c r="B8"/>
  <c r="H8" s="1"/>
  <c r="B9"/>
  <c r="B10"/>
  <c r="B11"/>
  <c r="B12"/>
  <c r="B13"/>
  <c r="B14"/>
  <c r="B15"/>
  <c r="B16"/>
  <c r="B17"/>
  <c r="B18"/>
  <c r="H18" s="1"/>
  <c r="B19"/>
  <c r="B20"/>
  <c r="B21"/>
  <c r="B22"/>
  <c r="H22" s="1"/>
  <c r="B23"/>
  <c r="B24"/>
  <c r="B25"/>
  <c r="B26"/>
  <c r="H26" s="1"/>
  <c r="B27"/>
  <c r="B28"/>
  <c r="B29"/>
  <c r="B30"/>
  <c r="B31"/>
  <c r="B32"/>
  <c r="B33"/>
  <c r="B34"/>
  <c r="B35"/>
  <c r="B36"/>
  <c r="B37"/>
  <c r="B38"/>
  <c r="B39"/>
  <c r="B6"/>
  <c r="H6" s="1"/>
  <c r="K6"/>
  <c r="K40" s="1"/>
  <c r="I5"/>
  <c r="Q5"/>
  <c r="I7" l="1"/>
  <c r="H19"/>
  <c r="H30"/>
  <c r="H20"/>
  <c r="H34"/>
  <c r="H14"/>
  <c r="H9"/>
  <c r="H38"/>
  <c r="H13"/>
  <c r="H39"/>
  <c r="H35"/>
  <c r="H31"/>
  <c r="H27"/>
  <c r="H23"/>
  <c r="H15"/>
  <c r="H11"/>
  <c r="H40"/>
  <c r="H36"/>
  <c r="H32"/>
  <c r="H28"/>
  <c r="H24"/>
  <c r="H16"/>
  <c r="H12"/>
  <c r="H10"/>
  <c r="H37"/>
  <c r="H33"/>
  <c r="H29"/>
  <c r="H25"/>
  <c r="H21"/>
  <c r="H17"/>
  <c r="Q18"/>
  <c r="S18" s="1"/>
  <c r="I18"/>
  <c r="I17"/>
  <c r="Q13"/>
  <c r="I12"/>
  <c r="I14"/>
  <c r="I6"/>
  <c r="I11"/>
  <c r="I8"/>
  <c r="I10"/>
  <c r="I16"/>
  <c r="I9"/>
  <c r="I13"/>
  <c r="Q6"/>
  <c r="S6" s="1"/>
  <c r="Q9"/>
  <c r="S9" s="1"/>
  <c r="Q7"/>
  <c r="S7" s="1"/>
  <c r="Q10"/>
  <c r="S10" s="1"/>
  <c r="Q8"/>
  <c r="S8" s="1"/>
  <c r="Q12"/>
  <c r="S12" s="1"/>
  <c r="Q11"/>
  <c r="S11" s="1"/>
  <c r="Q19" l="1"/>
  <c r="S19" s="1"/>
  <c r="I19"/>
  <c r="Q14"/>
  <c r="S14" s="1"/>
  <c r="I15"/>
  <c r="S13"/>
  <c r="Q16"/>
  <c r="S16" s="1"/>
  <c r="I20" l="1"/>
  <c r="Q20"/>
  <c r="S20" s="1"/>
  <c r="Q15"/>
  <c r="S15" s="1"/>
  <c r="I21" l="1"/>
  <c r="Q21"/>
  <c r="S21" s="1"/>
  <c r="Q17"/>
  <c r="S17" s="1"/>
  <c r="Q22" l="1"/>
  <c r="S22" s="1"/>
  <c r="I22"/>
  <c r="Q23" l="1"/>
  <c r="S23" s="1"/>
  <c r="I23"/>
  <c r="I24" l="1"/>
  <c r="Q24"/>
  <c r="S24" s="1"/>
  <c r="I25" l="1"/>
  <c r="Q25"/>
  <c r="S25" s="1"/>
  <c r="I26" l="1"/>
  <c r="Q26"/>
  <c r="S26" s="1"/>
  <c r="I27" l="1"/>
  <c r="Q27"/>
  <c r="S27" s="1"/>
  <c r="I28" l="1"/>
  <c r="Q28"/>
  <c r="S28" s="1"/>
  <c r="Q29" l="1"/>
  <c r="S29" s="1"/>
  <c r="I29"/>
  <c r="I30" l="1"/>
  <c r="Q30"/>
  <c r="S30" s="1"/>
  <c r="I31" l="1"/>
  <c r="Q31"/>
  <c r="S31" s="1"/>
  <c r="I32" l="1"/>
  <c r="Q32"/>
  <c r="S32" s="1"/>
  <c r="I33" l="1"/>
  <c r="Q33"/>
  <c r="S33" s="1"/>
  <c r="I34" l="1"/>
  <c r="Q34"/>
  <c r="S34" s="1"/>
  <c r="I35" l="1"/>
  <c r="Q35"/>
  <c r="S35" s="1"/>
  <c r="I36" l="1"/>
  <c r="Q36"/>
  <c r="S36" s="1"/>
  <c r="I37" l="1"/>
  <c r="Q37"/>
  <c r="S37" s="1"/>
  <c r="I38" l="1"/>
  <c r="Q38"/>
  <c r="S38" s="1"/>
  <c r="I39" l="1"/>
  <c r="Q39"/>
  <c r="S39" s="1"/>
</calcChain>
</file>

<file path=xl/sharedStrings.xml><?xml version="1.0" encoding="utf-8"?>
<sst xmlns="http://schemas.openxmlformats.org/spreadsheetml/2006/main" count="64" uniqueCount="54">
  <si>
    <t>Отруби пшеничные</t>
  </si>
  <si>
    <t>Соль</t>
  </si>
  <si>
    <t>Наименование</t>
  </si>
  <si>
    <t>Монокальцийфосфат</t>
  </si>
  <si>
    <t>Остатки</t>
  </si>
  <si>
    <t>Выработка</t>
  </si>
  <si>
    <t>Итого расход</t>
  </si>
  <si>
    <t>КК 60-3-376</t>
  </si>
  <si>
    <t>КК 60-2-377</t>
  </si>
  <si>
    <t>КК 65 -378</t>
  </si>
  <si>
    <t>КК 60-3-35</t>
  </si>
  <si>
    <t>КК 65 -37</t>
  </si>
  <si>
    <t>КК 60-2-36</t>
  </si>
  <si>
    <t>Амбарка, т на 18.04.17</t>
  </si>
  <si>
    <t>ПК-5-1</t>
  </si>
  <si>
    <t>ПК-5-2</t>
  </si>
  <si>
    <t>ПК-6</t>
  </si>
  <si>
    <t>КС</t>
  </si>
  <si>
    <t>ПК-2</t>
  </si>
  <si>
    <t>ПК-4</t>
  </si>
  <si>
    <t>ПК-1-2</t>
  </si>
  <si>
    <t>Овокрак</t>
  </si>
  <si>
    <t>Масло соевое</t>
  </si>
  <si>
    <t>Хостазим Комбифос</t>
  </si>
  <si>
    <t>Эндокс</t>
  </si>
  <si>
    <t>Агроксил</t>
  </si>
  <si>
    <t>Шрот подсолнечный СП 34%. СК 19%</t>
  </si>
  <si>
    <t>Ракушка</t>
  </si>
  <si>
    <t>Мука известняковая</t>
  </si>
  <si>
    <t>Лизин</t>
  </si>
  <si>
    <t>Сульфат натрия</t>
  </si>
  <si>
    <r>
      <t xml:space="preserve">Корм. Доб. </t>
    </r>
    <r>
      <rPr>
        <sz val="14"/>
        <rFont val="Calibri"/>
        <family val="2"/>
        <charset val="204"/>
        <scheme val="minor"/>
      </rPr>
      <t>Сакокс</t>
    </r>
  </si>
  <si>
    <t>Фунгистат-ГПК</t>
  </si>
  <si>
    <t>Пшеница 5кл 2015г.у</t>
  </si>
  <si>
    <t>Пшеница 5кл 2016г.у</t>
  </si>
  <si>
    <t>Кукуруза 2016г</t>
  </si>
  <si>
    <t>Ячмень фураж.2016г</t>
  </si>
  <si>
    <t>Зернпрод.корм.50-70%2 кат.риса</t>
  </si>
  <si>
    <t>Шрот подсолнечный</t>
  </si>
  <si>
    <t>Жмых подсолнеч.</t>
  </si>
  <si>
    <t>Жмых соевый</t>
  </si>
  <si>
    <t>Добавка кормовая пробиотич.Бацелл-М</t>
  </si>
  <si>
    <t>Премикс 172-ЗП60-СПЗ 1%</t>
  </si>
  <si>
    <t>Премикс 172-ЗПКР-2 1%</t>
  </si>
  <si>
    <t>Премикс П 52-1</t>
  </si>
  <si>
    <t>Премикс 172-1МН   0.15%</t>
  </si>
  <si>
    <t>Премикс 172-1П5-1 0.2%</t>
  </si>
  <si>
    <t>Мука рыбная</t>
  </si>
  <si>
    <t>Родимет</t>
  </si>
  <si>
    <t>Треонин</t>
  </si>
  <si>
    <t>Метионин</t>
  </si>
  <si>
    <t>Витамин   В4</t>
  </si>
  <si>
    <t xml:space="preserve">Карбонат калия             ( поташ) кальцинир </t>
  </si>
  <si>
    <r>
      <t xml:space="preserve">на  </t>
    </r>
    <r>
      <rPr>
        <b/>
        <sz val="14"/>
        <color rgb="FFFF0000"/>
        <rFont val="Calibri"/>
        <family val="2"/>
        <charset val="204"/>
        <scheme val="minor"/>
      </rPr>
      <t xml:space="preserve">20.04.2017 </t>
    </r>
    <r>
      <rPr>
        <b/>
        <sz val="14"/>
        <color theme="1"/>
        <rFont val="Calibri"/>
        <family val="2"/>
        <charset val="204"/>
        <scheme val="minor"/>
      </rPr>
      <t>года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</si>
</sst>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/>
    <xf numFmtId="4" fontId="4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9" fillId="0" borderId="1" xfId="0" applyNumberFormat="1" applyFont="1" applyBorder="1"/>
    <xf numFmtId="0" fontId="4" fillId="0" borderId="6" xfId="0" applyFont="1" applyBorder="1" applyAlignment="1"/>
    <xf numFmtId="14" fontId="0" fillId="0" borderId="0" xfId="0" applyNumberFormat="1"/>
    <xf numFmtId="0" fontId="2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7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4" xfId="0" applyFont="1" applyBorder="1"/>
    <xf numFmtId="164" fontId="13" fillId="0" borderId="6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12" fillId="0" borderId="1" xfId="0" applyNumberFormat="1" applyFont="1" applyBorder="1"/>
    <xf numFmtId="1" fontId="3" fillId="0" borderId="1" xfId="0" applyNumberFormat="1" applyFont="1" applyBorder="1"/>
    <xf numFmtId="0" fontId="0" fillId="0" borderId="7" xfId="0" applyFont="1" applyBorder="1"/>
    <xf numFmtId="0" fontId="0" fillId="0" borderId="8" xfId="0" applyFont="1" applyBorder="1"/>
    <xf numFmtId="164" fontId="0" fillId="0" borderId="1" xfId="0" applyNumberFormat="1" applyFont="1" applyBorder="1"/>
    <xf numFmtId="164" fontId="12" fillId="0" borderId="5" xfId="0" applyNumberFormat="1" applyFont="1" applyBorder="1"/>
    <xf numFmtId="164" fontId="0" fillId="0" borderId="10" xfId="0" applyNumberFormat="1" applyFont="1" applyBorder="1"/>
    <xf numFmtId="164" fontId="0" fillId="0" borderId="5" xfId="0" applyNumberFormat="1" applyFont="1" applyBorder="1"/>
    <xf numFmtId="0" fontId="10" fillId="0" borderId="1" xfId="0" applyFont="1" applyBorder="1"/>
    <xf numFmtId="1" fontId="8" fillId="0" borderId="1" xfId="0" applyNumberFormat="1" applyFont="1" applyBorder="1" applyAlignment="1">
      <alignment horizontal="right"/>
    </xf>
    <xf numFmtId="2" fontId="9" fillId="0" borderId="1" xfId="0" applyNumberFormat="1" applyFont="1" applyBorder="1"/>
    <xf numFmtId="0" fontId="7" fillId="0" borderId="1" xfId="0" applyFont="1" applyBorder="1"/>
    <xf numFmtId="0" fontId="7" fillId="0" borderId="1" xfId="0" applyFont="1" applyFill="1" applyBorder="1"/>
    <xf numFmtId="1" fontId="8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/>
    <xf numFmtId="0" fontId="0" fillId="0" borderId="1" xfId="0" applyBorder="1"/>
    <xf numFmtId="1" fontId="9" fillId="0" borderId="1" xfId="0" applyNumberFormat="1" applyFont="1" applyBorder="1"/>
    <xf numFmtId="164" fontId="8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/>
    <xf numFmtId="1" fontId="9" fillId="0" borderId="5" xfId="0" applyNumberFormat="1" applyFont="1" applyFill="1" applyBorder="1"/>
    <xf numFmtId="164" fontId="9" fillId="0" borderId="5" xfId="0" applyNumberFormat="1" applyFont="1" applyFill="1" applyBorder="1"/>
    <xf numFmtId="1" fontId="9" fillId="0" borderId="1" xfId="0" applyNumberFormat="1" applyFont="1" applyFill="1" applyBorder="1"/>
    <xf numFmtId="0" fontId="3" fillId="0" borderId="8" xfId="0" applyFont="1" applyBorder="1" applyAlignment="1"/>
    <xf numFmtId="0" fontId="0" fillId="0" borderId="2" xfId="0" applyFont="1" applyBorder="1"/>
    <xf numFmtId="0" fontId="0" fillId="0" borderId="3" xfId="0" applyFont="1" applyBorder="1"/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2" fontId="9" fillId="2" borderId="1" xfId="0" applyNumberFormat="1" applyFont="1" applyFill="1" applyBorder="1"/>
    <xf numFmtId="0" fontId="7" fillId="2" borderId="1" xfId="0" applyFont="1" applyFill="1" applyBorder="1"/>
    <xf numFmtId="0" fontId="7" fillId="3" borderId="1" xfId="0" applyFont="1" applyFill="1" applyBorder="1"/>
    <xf numFmtId="0" fontId="7" fillId="4" borderId="10" xfId="0" applyFont="1" applyFill="1" applyBorder="1"/>
    <xf numFmtId="0" fontId="1" fillId="0" borderId="0" xfId="0" applyFont="1" applyBorder="1"/>
    <xf numFmtId="1" fontId="1" fillId="0" borderId="0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 horizontal="left"/>
    </xf>
    <xf numFmtId="0" fontId="0" fillId="0" borderId="0" xfId="0" applyBorder="1"/>
    <xf numFmtId="164" fontId="13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13" fillId="0" borderId="6" xfId="0" applyFont="1" applyBorder="1"/>
    <xf numFmtId="0" fontId="13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&#1072;&#1087;&#1088;&#1077;&#1083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Собственная"/>
      <sheetName val="Давальческая"/>
      <sheetName val="А"/>
      <sheetName val="Лист1"/>
    </sheetNames>
    <sheetDataSet>
      <sheetData sheetId="0"/>
      <sheetData sheetId="1"/>
      <sheetData sheetId="2">
        <row r="10">
          <cell r="B10" t="str">
            <v>Пшеница 5кл 2015г.у</v>
          </cell>
          <cell r="C10">
            <v>0</v>
          </cell>
          <cell r="D10">
            <v>0</v>
          </cell>
          <cell r="H10">
            <v>0</v>
          </cell>
          <cell r="L10">
            <v>0</v>
          </cell>
        </row>
        <row r="11">
          <cell r="B11" t="str">
            <v>Пшеница 4кл 2016г.у.</v>
          </cell>
          <cell r="C11">
            <v>100</v>
          </cell>
          <cell r="D11">
            <v>0</v>
          </cell>
          <cell r="H11">
            <v>0</v>
          </cell>
          <cell r="L11">
            <v>100</v>
          </cell>
        </row>
        <row r="12">
          <cell r="B12" t="str">
            <v>Пшеница 5кл 2016г.у</v>
          </cell>
          <cell r="C12">
            <v>199</v>
          </cell>
          <cell r="D12">
            <v>0</v>
          </cell>
          <cell r="H12">
            <v>0</v>
          </cell>
          <cell r="L12">
            <v>199</v>
          </cell>
        </row>
        <row r="13">
          <cell r="B13" t="str">
            <v>Ячмень фураж.2016г</v>
          </cell>
          <cell r="C13">
            <v>0</v>
          </cell>
          <cell r="D13">
            <v>0</v>
          </cell>
          <cell r="H13">
            <v>0</v>
          </cell>
          <cell r="L13">
            <v>0</v>
          </cell>
        </row>
        <row r="14">
          <cell r="B14" t="str">
            <v>Кукуруза 2016г</v>
          </cell>
          <cell r="C14">
            <v>114958</v>
          </cell>
          <cell r="D14">
            <v>0</v>
          </cell>
          <cell r="H14">
            <v>0</v>
          </cell>
          <cell r="L14">
            <v>114958</v>
          </cell>
        </row>
        <row r="15">
          <cell r="B15" t="str">
            <v>Шрот подсолнечный</v>
          </cell>
          <cell r="C15">
            <v>0</v>
          </cell>
          <cell r="D15">
            <v>0</v>
          </cell>
          <cell r="H15">
            <v>0</v>
          </cell>
          <cell r="L15">
            <v>0</v>
          </cell>
        </row>
        <row r="16">
          <cell r="B16" t="str">
            <v>Зернпрод.корм.50-70%2 кат.риса</v>
          </cell>
          <cell r="C16">
            <v>0</v>
          </cell>
          <cell r="D16">
            <v>0</v>
          </cell>
          <cell r="H16">
            <v>0</v>
          </cell>
          <cell r="L16">
            <v>0</v>
          </cell>
        </row>
        <row r="17">
          <cell r="B17" t="str">
            <v>Жмых подсолнеч.</v>
          </cell>
          <cell r="C17">
            <v>37850</v>
          </cell>
          <cell r="D17">
            <v>0</v>
          </cell>
          <cell r="H17">
            <v>0</v>
          </cell>
          <cell r="L17">
            <v>37850</v>
          </cell>
        </row>
        <row r="18">
          <cell r="B18" t="str">
            <v>Жмых соевый</v>
          </cell>
          <cell r="C18">
            <v>0</v>
          </cell>
          <cell r="D18">
            <v>0</v>
          </cell>
          <cell r="H18">
            <v>0</v>
          </cell>
          <cell r="L18">
            <v>0</v>
          </cell>
        </row>
        <row r="19">
          <cell r="B19" t="str">
            <v>Мука известняковая</v>
          </cell>
          <cell r="C19">
            <v>0</v>
          </cell>
          <cell r="D19">
            <v>0</v>
          </cell>
          <cell r="H19">
            <v>0</v>
          </cell>
          <cell r="L19">
            <v>0</v>
          </cell>
        </row>
        <row r="20">
          <cell r="B20" t="str">
            <v>Соль поварен.пищев.</v>
          </cell>
          <cell r="C20">
            <v>0</v>
          </cell>
          <cell r="D20">
            <v>0</v>
          </cell>
          <cell r="H20">
            <v>0</v>
          </cell>
          <cell r="L20">
            <v>0</v>
          </cell>
        </row>
        <row r="21">
          <cell r="B21" t="str">
            <v>Ракушка</v>
          </cell>
          <cell r="C21">
            <v>0</v>
          </cell>
          <cell r="D21">
            <v>0</v>
          </cell>
          <cell r="H21">
            <v>0</v>
          </cell>
          <cell r="L21">
            <v>0</v>
          </cell>
        </row>
        <row r="22">
          <cell r="B22" t="str">
            <v>Метионин</v>
          </cell>
          <cell r="C22">
            <v>0</v>
          </cell>
          <cell r="D22">
            <v>0</v>
          </cell>
          <cell r="H22">
            <v>0</v>
          </cell>
          <cell r="L22">
            <v>0</v>
          </cell>
        </row>
        <row r="23">
          <cell r="B23" t="str">
            <v>Лизин</v>
          </cell>
          <cell r="C23">
            <v>0</v>
          </cell>
          <cell r="D23">
            <v>0</v>
          </cell>
          <cell r="H23">
            <v>0</v>
          </cell>
          <cell r="L23">
            <v>0</v>
          </cell>
        </row>
        <row r="24">
          <cell r="B24" t="str">
            <v>Кокцисан12%гранулят</v>
          </cell>
          <cell r="C24">
            <v>0</v>
          </cell>
          <cell r="D24">
            <v>0</v>
          </cell>
          <cell r="H24">
            <v>0</v>
          </cell>
          <cell r="L24">
            <v>0</v>
          </cell>
        </row>
        <row r="25">
          <cell r="B25" t="str">
            <v>Премикс 172-ЗПКР-2 1%</v>
          </cell>
          <cell r="C25">
            <v>0</v>
          </cell>
          <cell r="D25">
            <v>0</v>
          </cell>
          <cell r="H25">
            <v>0</v>
          </cell>
          <cell r="L25">
            <v>0</v>
          </cell>
        </row>
        <row r="26">
          <cell r="B26" t="str">
            <v>Масло соевое</v>
          </cell>
          <cell r="C26">
            <v>190</v>
          </cell>
          <cell r="D26">
            <v>0</v>
          </cell>
          <cell r="H26">
            <v>0</v>
          </cell>
          <cell r="L26">
            <v>190</v>
          </cell>
        </row>
        <row r="27">
          <cell r="B27" t="str">
            <v>Отруби пшеничные</v>
          </cell>
          <cell r="C27">
            <v>7368</v>
          </cell>
          <cell r="D27">
            <v>0</v>
          </cell>
          <cell r="H27">
            <v>0</v>
          </cell>
          <cell r="L27">
            <v>7368</v>
          </cell>
        </row>
        <row r="28">
          <cell r="B28" t="str">
            <v>Монокальцйфосф.</v>
          </cell>
          <cell r="C28">
            <v>0</v>
          </cell>
          <cell r="D28">
            <v>0</v>
          </cell>
          <cell r="H28">
            <v>0</v>
          </cell>
          <cell r="L28">
            <v>0</v>
          </cell>
        </row>
        <row r="29">
          <cell r="B29" t="str">
            <v>Премикс 172-ЗП60-СПЗ 1%</v>
          </cell>
          <cell r="C29">
            <v>0</v>
          </cell>
          <cell r="D29">
            <v>0</v>
          </cell>
          <cell r="H29">
            <v>0</v>
          </cell>
          <cell r="L29">
            <v>0</v>
          </cell>
        </row>
        <row r="30">
          <cell r="B30" t="str">
            <v>Корм. доб. Сакокс</v>
          </cell>
          <cell r="C30">
            <v>0</v>
          </cell>
          <cell r="D30">
            <v>0</v>
          </cell>
          <cell r="H30">
            <v>0</v>
          </cell>
          <cell r="L30">
            <v>0</v>
          </cell>
        </row>
        <row r="31">
          <cell r="B31" t="str">
            <v>Треонин</v>
          </cell>
          <cell r="C31">
            <v>0</v>
          </cell>
          <cell r="D31">
            <v>0</v>
          </cell>
          <cell r="H31">
            <v>0</v>
          </cell>
          <cell r="L31">
            <v>0</v>
          </cell>
        </row>
        <row r="32">
          <cell r="B32" t="str">
            <v>Добавка кормовая пробиотич.Бацелл-М</v>
          </cell>
          <cell r="C32">
            <v>0</v>
          </cell>
          <cell r="D32">
            <v>0</v>
          </cell>
          <cell r="H32">
            <v>0</v>
          </cell>
          <cell r="L32">
            <v>0</v>
          </cell>
        </row>
        <row r="33">
          <cell r="B33" t="str">
            <v>Хостазим Комбифос</v>
          </cell>
          <cell r="C33">
            <v>0</v>
          </cell>
          <cell r="D33">
            <v>0</v>
          </cell>
          <cell r="H33">
            <v>0</v>
          </cell>
          <cell r="L33">
            <v>0</v>
          </cell>
        </row>
        <row r="34">
          <cell r="B34" t="str">
            <v>Сульфат натрия</v>
          </cell>
          <cell r="C34">
            <v>0</v>
          </cell>
          <cell r="D34">
            <v>0</v>
          </cell>
          <cell r="H34">
            <v>0</v>
          </cell>
          <cell r="L34">
            <v>0</v>
          </cell>
        </row>
        <row r="35">
          <cell r="B35" t="str">
            <v>Мука рыбная</v>
          </cell>
          <cell r="C35">
            <v>0</v>
          </cell>
          <cell r="D35">
            <v>0</v>
          </cell>
          <cell r="H35">
            <v>0</v>
          </cell>
          <cell r="L35">
            <v>0</v>
          </cell>
        </row>
        <row r="36">
          <cell r="B36" t="str">
            <v>Премикс П 52-1</v>
          </cell>
          <cell r="C36">
            <v>0</v>
          </cell>
          <cell r="D36">
            <v>0</v>
          </cell>
          <cell r="H36">
            <v>0</v>
          </cell>
          <cell r="L36">
            <v>0</v>
          </cell>
        </row>
        <row r="37">
          <cell r="B37" t="str">
            <v>Премикс 172-1ПН 0.15%</v>
          </cell>
          <cell r="C37">
            <v>0</v>
          </cell>
          <cell r="D37">
            <v>0</v>
          </cell>
          <cell r="H37">
            <v>0</v>
          </cell>
          <cell r="L37">
            <v>0</v>
          </cell>
        </row>
        <row r="38">
          <cell r="B38" t="str">
            <v>Премикс 172-1П5-1 0.2%</v>
          </cell>
          <cell r="C38">
            <v>0</v>
          </cell>
          <cell r="D38">
            <v>0</v>
          </cell>
          <cell r="H38">
            <v>0</v>
          </cell>
          <cell r="L38">
            <v>0</v>
          </cell>
        </row>
        <row r="39">
          <cell r="B39" t="str">
            <v>Премикс 172-1МН   0.15%</v>
          </cell>
          <cell r="C39">
            <v>0</v>
          </cell>
          <cell r="D39">
            <v>0</v>
          </cell>
          <cell r="H39">
            <v>0</v>
          </cell>
          <cell r="L39">
            <v>0</v>
          </cell>
        </row>
        <row r="40">
          <cell r="B40" t="str">
            <v>Премикс 172-1П8-2 1%</v>
          </cell>
          <cell r="C40">
            <v>0</v>
          </cell>
          <cell r="D40">
            <v>0</v>
          </cell>
          <cell r="H40">
            <v>0</v>
          </cell>
          <cell r="L40">
            <v>0</v>
          </cell>
        </row>
        <row r="41">
          <cell r="B41" t="str">
            <v>Витамин   В4</v>
          </cell>
          <cell r="C41">
            <v>0</v>
          </cell>
          <cell r="D41">
            <v>0</v>
          </cell>
          <cell r="H41">
            <v>0</v>
          </cell>
          <cell r="L41">
            <v>0</v>
          </cell>
        </row>
        <row r="42">
          <cell r="B42" t="str">
            <v>Эндокс</v>
          </cell>
          <cell r="C42">
            <v>0</v>
          </cell>
          <cell r="D42">
            <v>0</v>
          </cell>
          <cell r="H42">
            <v>0</v>
          </cell>
          <cell r="L42">
            <v>0</v>
          </cell>
        </row>
        <row r="43">
          <cell r="B43" t="str">
            <v>Овокрак</v>
          </cell>
          <cell r="C43">
            <v>0</v>
          </cell>
          <cell r="D43">
            <v>0</v>
          </cell>
          <cell r="H43">
            <v>0</v>
          </cell>
          <cell r="L43">
            <v>0</v>
          </cell>
        </row>
        <row r="44">
          <cell r="B44" t="str">
            <v>Фунгистат-ГПК</v>
          </cell>
          <cell r="C44">
            <v>0</v>
          </cell>
          <cell r="D44">
            <v>0</v>
          </cell>
          <cell r="H44">
            <v>0</v>
          </cell>
          <cell r="L44">
            <v>0</v>
          </cell>
        </row>
        <row r="45">
          <cell r="B45" t="str">
            <v>Карбонат калия (поташ) кальцинир</v>
          </cell>
          <cell r="C45">
            <v>0</v>
          </cell>
          <cell r="D45">
            <v>0</v>
          </cell>
          <cell r="H45">
            <v>0</v>
          </cell>
          <cell r="L45">
            <v>0</v>
          </cell>
        </row>
        <row r="46">
          <cell r="B46" t="str">
            <v>Отходы некормовые</v>
          </cell>
          <cell r="C46">
            <v>0</v>
          </cell>
          <cell r="D46">
            <v>0</v>
          </cell>
          <cell r="H46">
            <v>0</v>
          </cell>
          <cell r="L46">
            <v>0</v>
          </cell>
        </row>
        <row r="47">
          <cell r="B47" t="str">
            <v>Родимет</v>
          </cell>
          <cell r="C47">
            <v>0</v>
          </cell>
          <cell r="D47">
            <v>0</v>
          </cell>
          <cell r="H47">
            <v>0</v>
          </cell>
          <cell r="L47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6"/>
  <sheetViews>
    <sheetView tabSelected="1" zoomScaleNormal="100" workbookViewId="0">
      <selection activeCell="B45" sqref="B45"/>
    </sheetView>
  </sheetViews>
  <sheetFormatPr defaultRowHeight="15"/>
  <cols>
    <col min="1" max="1" width="2.7109375" customWidth="1"/>
    <col min="2" max="3" width="9.140625" customWidth="1"/>
    <col min="4" max="4" width="15" customWidth="1"/>
    <col min="5" max="5" width="9.85546875" customWidth="1"/>
    <col min="6" max="6" width="10" customWidth="1"/>
    <col min="7" max="7" width="9.7109375" customWidth="1"/>
    <col min="8" max="8" width="13.85546875" bestFit="1" customWidth="1"/>
    <col min="9" max="9" width="13.28515625" bestFit="1" customWidth="1"/>
    <col min="10" max="10" width="10.28515625" customWidth="1"/>
    <col min="11" max="11" width="10.42578125" customWidth="1"/>
    <col min="12" max="12" width="9.7109375" customWidth="1"/>
    <col min="13" max="13" width="12" customWidth="1"/>
    <col min="14" max="14" width="10.7109375" customWidth="1"/>
    <col min="15" max="15" width="22.140625" customWidth="1"/>
    <col min="16" max="16" width="10.85546875" customWidth="1"/>
    <col min="17" max="17" width="13.28515625" bestFit="1" customWidth="1"/>
    <col min="18" max="18" width="13.85546875" bestFit="1" customWidth="1"/>
    <col min="19" max="19" width="9.85546875" customWidth="1"/>
    <col min="20" max="20" width="10.140625" bestFit="1" customWidth="1"/>
  </cols>
  <sheetData>
    <row r="1" spans="2:23" ht="24.7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>
        <f>DAY(IF(ISTEXT(B3),MID(B3,SEARCH("??.??.???? года",B3),10),0))</f>
        <v>20</v>
      </c>
      <c r="O1" t="str">
        <f>CONCATENATE("'C:\Users\Hodenitsky\Desktop\", N1, " апреля.xls]Давальческая'!$B$10:$L$47")</f>
        <v>'C:\Users\Hodenitsky\Desktop\20 апреля.xls]Давальческая'!$B$10:$L$47</v>
      </c>
      <c r="P1" s="3"/>
      <c r="Q1" s="3"/>
      <c r="R1" s="3"/>
      <c r="S1" s="3"/>
      <c r="T1" s="3"/>
      <c r="U1" s="3"/>
      <c r="V1" s="3"/>
      <c r="W1" s="3"/>
    </row>
    <row r="2" spans="2:23" ht="26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3" ht="24" customHeight="1">
      <c r="B3" s="2" t="s">
        <v>53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30.75" customHeight="1">
      <c r="B4" s="62" t="s">
        <v>2</v>
      </c>
      <c r="C4" s="63"/>
      <c r="D4" s="63"/>
      <c r="E4" s="12" t="s">
        <v>10</v>
      </c>
      <c r="F4" s="12" t="s">
        <v>12</v>
      </c>
      <c r="G4" s="12" t="s">
        <v>11</v>
      </c>
      <c r="H4" s="13" t="s">
        <v>13</v>
      </c>
      <c r="I4" s="12" t="s">
        <v>6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2" t="s">
        <v>19</v>
      </c>
      <c r="P4" s="12" t="s">
        <v>20</v>
      </c>
      <c r="Q4" s="12" t="s">
        <v>6</v>
      </c>
      <c r="R4" s="13" t="s">
        <v>13</v>
      </c>
      <c r="S4" s="12" t="s">
        <v>4</v>
      </c>
    </row>
    <row r="5" spans="2:23">
      <c r="B5" s="14" t="s">
        <v>5</v>
      </c>
      <c r="C5" s="15"/>
      <c r="D5" s="43"/>
      <c r="E5" s="12">
        <v>10000</v>
      </c>
      <c r="F5" s="16">
        <v>26000</v>
      </c>
      <c r="G5" s="12">
        <v>10000</v>
      </c>
      <c r="H5" s="12"/>
      <c r="I5" s="12">
        <f>SUM(E5:G5)</f>
        <v>46000</v>
      </c>
      <c r="J5" s="12">
        <v>15000</v>
      </c>
      <c r="K5" s="12">
        <v>10000</v>
      </c>
      <c r="L5" s="12">
        <v>10000</v>
      </c>
      <c r="M5" s="12">
        <v>20000</v>
      </c>
      <c r="N5" s="12">
        <v>15000</v>
      </c>
      <c r="O5" s="12">
        <v>30000</v>
      </c>
      <c r="P5" s="12">
        <v>16000</v>
      </c>
      <c r="Q5" s="12">
        <f>SUM(J5:P5)</f>
        <v>116000</v>
      </c>
      <c r="R5" s="12"/>
      <c r="S5" s="12"/>
    </row>
    <row r="6" spans="2:23">
      <c r="B6" s="60" t="str">
        <f>Проценты!A2</f>
        <v>Пшеница 5кл 2015г.у</v>
      </c>
      <c r="C6" s="17"/>
      <c r="D6" s="18"/>
      <c r="E6" s="19">
        <f>SUM(Проценты!B2*0.01*$E$5)</f>
        <v>400</v>
      </c>
      <c r="F6" s="19">
        <f>SUM(Проценты!C2*0.01*$F$5)</f>
        <v>1560</v>
      </c>
      <c r="G6" s="19">
        <f>SUM(Проценты!D2*0.01*$G$5)</f>
        <v>1000</v>
      </c>
      <c r="H6" s="21" t="e">
        <f>VLOOKUP(B6,O1,11,FALSE)</f>
        <v>#N/A</v>
      </c>
      <c r="I6" s="12">
        <f t="shared" ref="I6:I40" si="0">SUM(E6:G6)</f>
        <v>2960</v>
      </c>
      <c r="J6" s="19">
        <f>SUM(Проценты!E2*0.01*$J$5)</f>
        <v>3826.5</v>
      </c>
      <c r="K6" s="19">
        <f>SUM(Проценты!F2*0.01*K5)</f>
        <v>1600</v>
      </c>
      <c r="L6" s="19">
        <f>SUM(Проценты!G2*0.01*$L$5)</f>
        <v>2000</v>
      </c>
      <c r="M6" s="19">
        <f>SUM(Проценты!H2*0.01*$M$5)</f>
        <v>6000</v>
      </c>
      <c r="N6" s="19">
        <f>SUM(Проценты!I2*0.01*$N$5)</f>
        <v>7500</v>
      </c>
      <c r="O6" s="19">
        <f>SUM(Проценты!J2*0.01*$O$5)</f>
        <v>10819.2</v>
      </c>
      <c r="P6" s="19">
        <f>SUM(Проценты!K2*0.01*$P$5)</f>
        <v>2787.04</v>
      </c>
      <c r="Q6" s="20">
        <f>SUM(E6:G6)</f>
        <v>2960</v>
      </c>
      <c r="R6" s="21">
        <v>1759</v>
      </c>
      <c r="S6" s="22">
        <f>SUM(R6-Q6)</f>
        <v>-1201</v>
      </c>
    </row>
    <row r="7" spans="2:23">
      <c r="B7" s="60" t="str">
        <f>Проценты!A3</f>
        <v>Пшеница 5кл 2016г.у</v>
      </c>
      <c r="C7" s="23"/>
      <c r="D7" s="24"/>
      <c r="E7" s="19">
        <f>SUM(Проценты!B3*0.01*$E$5)</f>
        <v>400</v>
      </c>
      <c r="F7" s="19">
        <f>SUM(Проценты!C3*0.01*$F$5)</f>
        <v>1560</v>
      </c>
      <c r="G7" s="19">
        <f>SUM(Проценты!D3*0.01*$G$5)</f>
        <v>1000</v>
      </c>
      <c r="H7" s="21">
        <f>VLOOKUP(B7,[1]Давальческая!$B$10:$L$47,11,FALSE)</f>
        <v>199</v>
      </c>
      <c r="I7" s="12">
        <f t="shared" si="0"/>
        <v>2960</v>
      </c>
      <c r="J7" s="19">
        <f>SUM(Проценты!E3*0.01*$J$5)</f>
        <v>3826.5</v>
      </c>
      <c r="K7" s="19">
        <f>SUM(Проценты!F4*0.01*K5)</f>
        <v>3854</v>
      </c>
      <c r="L7" s="19">
        <f>SUM(Проценты!G3*0.01*$L$5)</f>
        <v>2000</v>
      </c>
      <c r="M7" s="19">
        <f>SUM(Проценты!H3*0.01*$M$5)</f>
        <v>6000</v>
      </c>
      <c r="N7" s="19">
        <f>SUM(Проценты!I3*0.01*$N$5)</f>
        <v>7500</v>
      </c>
      <c r="O7" s="19">
        <f>SUM(Проценты!J3*0.01*$O$5)</f>
        <v>10819.2</v>
      </c>
      <c r="P7" s="19">
        <f>SUM(Проценты!K3*0.01*$P$5)</f>
        <v>2787.04</v>
      </c>
      <c r="Q7" s="20">
        <f t="shared" ref="Q7:Q40" si="1">SUM(E7:G7)</f>
        <v>2960</v>
      </c>
      <c r="R7" s="21">
        <v>77678</v>
      </c>
      <c r="S7" s="22">
        <f t="shared" ref="S7:S40" si="2">SUM(R7-Q7)</f>
        <v>74718</v>
      </c>
    </row>
    <row r="8" spans="2:23">
      <c r="B8" s="60" t="str">
        <f>Проценты!A4</f>
        <v>Кукуруза 2016г</v>
      </c>
      <c r="C8" s="17"/>
      <c r="D8" s="18"/>
      <c r="E8" s="19">
        <f>SUM(Проценты!B4*0.01*$E$5)</f>
        <v>5400</v>
      </c>
      <c r="F8" s="19">
        <f>SUM(Проценты!C4*0.01*$F$5)</f>
        <v>13780</v>
      </c>
      <c r="G8" s="19">
        <f>SUM(Проценты!D4*0.01*$G$5)</f>
        <v>4000</v>
      </c>
      <c r="H8" s="21">
        <f>VLOOKUP(B8,[1]Давальческая!$B$10:$L$47,11,FALSE)</f>
        <v>114958</v>
      </c>
      <c r="I8" s="12">
        <f t="shared" si="0"/>
        <v>23180</v>
      </c>
      <c r="J8" s="19">
        <f>SUM(Проценты!E4*0.01*$J$5)</f>
        <v>4644.0000000000009</v>
      </c>
      <c r="K8" s="19">
        <f>SUM(Проценты!F7*0.01*K5)</f>
        <v>0</v>
      </c>
      <c r="L8" s="19">
        <f>SUM(Проценты!G4*0.01*$L$5)</f>
        <v>4132</v>
      </c>
      <c r="M8" s="19">
        <f>SUM(Проценты!H4*0.01*$M$5)</f>
        <v>2400</v>
      </c>
      <c r="N8" s="19">
        <f>SUM(Проценты!I4*0.01*$N$5)</f>
        <v>2205</v>
      </c>
      <c r="O8" s="19">
        <f>SUM(Проценты!J4*0.01*$O$5)</f>
        <v>9067.2000000000007</v>
      </c>
      <c r="P8" s="19">
        <f>SUM(Проценты!K4*0.01*$P$5)</f>
        <v>7009.12</v>
      </c>
      <c r="Q8" s="20">
        <f t="shared" si="1"/>
        <v>23180</v>
      </c>
      <c r="R8" s="25">
        <v>2758</v>
      </c>
      <c r="S8" s="22">
        <f t="shared" si="2"/>
        <v>-20422</v>
      </c>
    </row>
    <row r="9" spans="2:23">
      <c r="B9" s="60" t="str">
        <f>Проценты!A5</f>
        <v>Ячмень фураж.2016г</v>
      </c>
      <c r="C9" s="23"/>
      <c r="D9" s="24"/>
      <c r="E9" s="19">
        <f>SUM(Проценты!B5*0.01*$E$5)</f>
        <v>0</v>
      </c>
      <c r="F9" s="19">
        <f>SUM(Проценты!C5*0.01*$F$5)</f>
        <v>0</v>
      </c>
      <c r="G9" s="19">
        <f>SUM(Проценты!D5*0.01*$G$5)</f>
        <v>0</v>
      </c>
      <c r="H9" s="21">
        <f>VLOOKUP(B9,[1]Давальческая!$B$10:$L$47,11,FALSE)</f>
        <v>0</v>
      </c>
      <c r="I9" s="12">
        <f t="shared" si="0"/>
        <v>0</v>
      </c>
      <c r="J9" s="19">
        <f>SUM(Проценты!E5*0.01*$J$5)</f>
        <v>0</v>
      </c>
      <c r="K9" s="19">
        <f>SUM(Проценты!F8*0.01*K5)</f>
        <v>546</v>
      </c>
      <c r="L9" s="19">
        <f>SUM(Проценты!G5*0.01*$L$5)</f>
        <v>0</v>
      </c>
      <c r="M9" s="19">
        <f>SUM(Проценты!H5*0.01*$M$5)</f>
        <v>6219</v>
      </c>
      <c r="N9" s="19">
        <f>SUM(Проценты!I5*0.01*$N$5)</f>
        <v>0</v>
      </c>
      <c r="O9" s="19">
        <f>SUM(Проценты!J5*0.01*$O$5)</f>
        <v>4500</v>
      </c>
      <c r="P9" s="19">
        <f>SUM(Проценты!K5*0.01*$P$5)</f>
        <v>0</v>
      </c>
      <c r="Q9" s="20">
        <f t="shared" si="1"/>
        <v>0</v>
      </c>
      <c r="R9" s="26">
        <v>21080</v>
      </c>
      <c r="S9" s="22">
        <f t="shared" si="2"/>
        <v>21080</v>
      </c>
    </row>
    <row r="10" spans="2:23">
      <c r="B10" s="60" t="str">
        <f>Проценты!A6</f>
        <v>Зернпрод.корм.50-70%2 кат.риса</v>
      </c>
      <c r="C10" s="17"/>
      <c r="D10" s="18"/>
      <c r="E10" s="19">
        <f>SUM(Проценты!B6*0.01*$E$5)</f>
        <v>0</v>
      </c>
      <c r="F10" s="19">
        <f>SUM(Проценты!C6*0.01*$F$5)</f>
        <v>0</v>
      </c>
      <c r="G10" s="19">
        <f>SUM(Проценты!D6*0.01*$G$5)</f>
        <v>0</v>
      </c>
      <c r="H10" s="21">
        <f>VLOOKUP(B10,[1]Давальческая!$B$10:$L$47,11,FALSE)</f>
        <v>0</v>
      </c>
      <c r="I10" s="12">
        <f t="shared" si="0"/>
        <v>0</v>
      </c>
      <c r="J10" s="19">
        <f>SUM(Проценты!E6*0.01*$J$5)</f>
        <v>0</v>
      </c>
      <c r="K10" s="19">
        <f>SUM(Проценты!F9*0.01*K5)</f>
        <v>3157.0000000000005</v>
      </c>
      <c r="L10" s="19">
        <f>SUM(Проценты!G6*0.01*$L$5)</f>
        <v>0</v>
      </c>
      <c r="M10" s="19">
        <f>SUM(Проценты!H6*0.01*$M$5)</f>
        <v>4000</v>
      </c>
      <c r="N10" s="19">
        <f>SUM(Проценты!I6*0.01*$N$5)</f>
        <v>0</v>
      </c>
      <c r="O10" s="19">
        <f>SUM(Проценты!J6*0.01*$O$5)</f>
        <v>0</v>
      </c>
      <c r="P10" s="19">
        <f>SUM(Проценты!K6*0.01*$P$5)</f>
        <v>0</v>
      </c>
      <c r="Q10" s="20">
        <f t="shared" si="1"/>
        <v>0</v>
      </c>
      <c r="R10" s="25">
        <v>22825</v>
      </c>
      <c r="S10" s="22">
        <f t="shared" si="2"/>
        <v>22825</v>
      </c>
    </row>
    <row r="11" spans="2:23">
      <c r="B11" s="60" t="str">
        <f>Проценты!A7</f>
        <v>Шрот подсолнечный</v>
      </c>
      <c r="C11" s="23"/>
      <c r="D11" s="24"/>
      <c r="E11" s="19">
        <f>SUM(Проценты!B7*0.01*$E$5)</f>
        <v>1500</v>
      </c>
      <c r="F11" s="19">
        <f>SUM(Проценты!C7*0.01*$F$5)</f>
        <v>2600</v>
      </c>
      <c r="G11" s="19">
        <f>SUM(Проценты!D7*0.01*$G$5)</f>
        <v>2000</v>
      </c>
      <c r="H11" s="21">
        <f>VLOOKUP(B11,[1]Давальческая!$B$10:$L$47,11,FALSE)</f>
        <v>0</v>
      </c>
      <c r="I11" s="12">
        <f t="shared" si="0"/>
        <v>6100</v>
      </c>
      <c r="J11" s="19">
        <f>SUM(Проценты!E7*0.01*$J$5)</f>
        <v>0</v>
      </c>
      <c r="K11" s="19">
        <f>SUM(Проценты!F10*0.01*K5)</f>
        <v>0</v>
      </c>
      <c r="L11" s="19">
        <f>SUM(Проценты!G7*0.01*$L$5)</f>
        <v>0</v>
      </c>
      <c r="M11" s="19">
        <f>SUM(Проценты!H7*0.01*$M$5)</f>
        <v>0</v>
      </c>
      <c r="N11" s="19">
        <f>SUM(Проценты!I7*0.01*$N$5)</f>
        <v>759.45</v>
      </c>
      <c r="O11" s="19">
        <f>SUM(Проценты!J7*0.01*$O$5)</f>
        <v>0</v>
      </c>
      <c r="P11" s="19">
        <f>SUM(Проценты!K7*0.01*$P$5)</f>
        <v>0</v>
      </c>
      <c r="Q11" s="20">
        <f t="shared" si="1"/>
        <v>6100</v>
      </c>
      <c r="R11" s="26">
        <v>11528</v>
      </c>
      <c r="S11" s="22">
        <f t="shared" si="2"/>
        <v>5428</v>
      </c>
      <c r="T11" s="10"/>
    </row>
    <row r="12" spans="2:23">
      <c r="B12" s="60" t="str">
        <f>Проценты!A8</f>
        <v>Жмых подсолнеч.</v>
      </c>
      <c r="C12" s="23"/>
      <c r="D12" s="24"/>
      <c r="E12" s="19">
        <f>SUM(Проценты!B8*0.01*$E$5)</f>
        <v>1000</v>
      </c>
      <c r="F12" s="19">
        <f>SUM(Проценты!C8*0.01*$F$5)</f>
        <v>2600</v>
      </c>
      <c r="G12" s="19">
        <f>SUM(Проценты!D8*0.01*$G$5)</f>
        <v>0</v>
      </c>
      <c r="H12" s="21">
        <f>VLOOKUP(B12,[1]Давальческая!$B$10:$L$47,11,FALSE)</f>
        <v>37850</v>
      </c>
      <c r="I12" s="12">
        <f t="shared" si="0"/>
        <v>3600</v>
      </c>
      <c r="J12" s="19">
        <f>SUM(Проценты!E8*0.01*$J$5)</f>
        <v>454.49999999999994</v>
      </c>
      <c r="K12" s="19">
        <f>SUM(Проценты!F34*0.01*K5)</f>
        <v>134</v>
      </c>
      <c r="L12" s="19">
        <f>SUM(Проценты!G8*0.01*$L$5)</f>
        <v>1109</v>
      </c>
      <c r="M12" s="19">
        <f>SUM(Проценты!H8*0.01*$M$5)</f>
        <v>240</v>
      </c>
      <c r="N12" s="19">
        <f>SUM(Проценты!I8*0.01*$N$5)</f>
        <v>0</v>
      </c>
      <c r="O12" s="19">
        <f>SUM(Проценты!J8*0.01*$O$5)</f>
        <v>3482.1</v>
      </c>
      <c r="P12" s="19">
        <f>SUM(Проценты!K8*0.01*$P$5)</f>
        <v>64.960000000000008</v>
      </c>
      <c r="Q12" s="20">
        <f t="shared" si="1"/>
        <v>3600</v>
      </c>
      <c r="R12" s="25">
        <v>12384</v>
      </c>
      <c r="S12" s="22">
        <f t="shared" si="2"/>
        <v>8784</v>
      </c>
    </row>
    <row r="13" spans="2:23">
      <c r="B13" s="60" t="str">
        <f>Проценты!A9</f>
        <v>Жмых соевый</v>
      </c>
      <c r="C13" s="17"/>
      <c r="D13" s="18"/>
      <c r="E13" s="19">
        <f>SUM(Проценты!B9*0.01*$E$5)</f>
        <v>1000</v>
      </c>
      <c r="F13" s="19">
        <f>SUM(Проценты!C9*0.01*$F$5)</f>
        <v>0</v>
      </c>
      <c r="G13" s="19">
        <f>SUM(Проценты!D9*0.01*$G$5)</f>
        <v>0</v>
      </c>
      <c r="H13" s="21">
        <f>VLOOKUP(B13,[1]Давальческая!$B$10:$L$47,11,FALSE)</f>
        <v>0</v>
      </c>
      <c r="I13" s="12">
        <f t="shared" si="0"/>
        <v>1000</v>
      </c>
      <c r="J13" s="19">
        <f>SUM(Проценты!E9*0.01*$J$5)</f>
        <v>5250.0000000000009</v>
      </c>
      <c r="K13" s="19">
        <f>SUM(Проценты!F35*0.01*K5)</f>
        <v>153</v>
      </c>
      <c r="L13" s="19">
        <f>SUM(Проценты!G9*0.01*$L$5)</f>
        <v>1787.9999999999998</v>
      </c>
      <c r="M13" s="19">
        <f>SUM(Проценты!H9*0.01*$M$5)</f>
        <v>0</v>
      </c>
      <c r="N13" s="19">
        <f>SUM(Проценты!I9*0.01*$N$5)</f>
        <v>3681.15</v>
      </c>
      <c r="O13" s="19">
        <f>SUM(Проценты!J9*0.01*$O$5)</f>
        <v>0</v>
      </c>
      <c r="P13" s="19">
        <f>SUM(Проценты!K9*0.01*$P$5)</f>
        <v>1574.4</v>
      </c>
      <c r="Q13" s="20">
        <f t="shared" si="1"/>
        <v>1000</v>
      </c>
      <c r="R13" s="27">
        <v>24598</v>
      </c>
      <c r="S13" s="22">
        <f t="shared" si="2"/>
        <v>23598</v>
      </c>
    </row>
    <row r="14" spans="2:23">
      <c r="B14" s="60" t="str">
        <f>Проценты!A10</f>
        <v>Отруби пшеничные</v>
      </c>
      <c r="C14" s="23"/>
      <c r="D14" s="24"/>
      <c r="E14" s="19">
        <f>SUM(Проценты!B10*0.01*$E$5)</f>
        <v>0</v>
      </c>
      <c r="F14" s="19">
        <f>SUM(Проценты!C10*0.01*$F$5)</f>
        <v>4160</v>
      </c>
      <c r="G14" s="19">
        <f>SUM(Проценты!D10*0.01*$G$5)</f>
        <v>2500</v>
      </c>
      <c r="H14" s="21">
        <f>VLOOKUP(B14,[1]Давальческая!$B$10:$L$47,11,FALSE)</f>
        <v>7368</v>
      </c>
      <c r="I14" s="12">
        <f t="shared" si="0"/>
        <v>6660</v>
      </c>
      <c r="J14" s="19">
        <f>SUM(Проценты!E10*0.01*$J$5)</f>
        <v>0</v>
      </c>
      <c r="K14" s="19">
        <f>SUM(Проценты!F36*0.01*K5)</f>
        <v>11</v>
      </c>
      <c r="L14" s="19">
        <f>SUM(Проценты!G10*0.01*$L$5)</f>
        <v>0</v>
      </c>
      <c r="M14" s="19">
        <f>SUM(Проценты!H10*0.01*$M$5)</f>
        <v>0</v>
      </c>
      <c r="N14" s="19">
        <f>SUM(Проценты!I10*0.01*$N$5)</f>
        <v>0</v>
      </c>
      <c r="O14" s="19">
        <f>SUM(Проценты!J10*0.01*$O$5)</f>
        <v>0</v>
      </c>
      <c r="P14" s="19">
        <f>SUM(Проценты!K10*0.01*$P$5)</f>
        <v>0</v>
      </c>
      <c r="Q14" s="20">
        <f t="shared" si="1"/>
        <v>6660</v>
      </c>
      <c r="R14" s="25">
        <v>13712</v>
      </c>
      <c r="S14" s="22">
        <f t="shared" si="2"/>
        <v>7052</v>
      </c>
      <c r="T14" s="10"/>
    </row>
    <row r="15" spans="2:23">
      <c r="B15" s="60" t="str">
        <f>Проценты!A11</f>
        <v>Шрот подсолнечный СП 34%. СК 19%</v>
      </c>
      <c r="C15" s="17"/>
      <c r="D15" s="18"/>
      <c r="E15" s="19">
        <f>SUM(Проценты!B11*0.01*$E$5)</f>
        <v>0</v>
      </c>
      <c r="F15" s="19">
        <f>SUM(Проценты!C11*0.01*$F$5)</f>
        <v>0</v>
      </c>
      <c r="G15" s="19">
        <f>SUM(Проценты!D11*0.01*$G$5)</f>
        <v>0</v>
      </c>
      <c r="H15" s="21" t="e">
        <f>VLOOKUP(B15,[1]Давальческая!$B$10:$L$47,11,FALSE)</f>
        <v>#N/A</v>
      </c>
      <c r="I15" s="12">
        <f t="shared" si="0"/>
        <v>0</v>
      </c>
      <c r="J15" s="19">
        <f>SUM(Проценты!E11*0.01*$J$5)</f>
        <v>0</v>
      </c>
      <c r="K15" s="19">
        <f>SUM(Проценты!F12*0.01*K5)</f>
        <v>0</v>
      </c>
      <c r="L15" s="19">
        <f>SUM(Проценты!G11*0.01*$L$5)</f>
        <v>0</v>
      </c>
      <c r="M15" s="19">
        <f>SUM(Проценты!H11*0.01*$M$5)</f>
        <v>0</v>
      </c>
      <c r="N15" s="19">
        <f>SUM(Проценты!I11*0.01*$N$5)</f>
        <v>0</v>
      </c>
      <c r="O15" s="19">
        <f>SUM(Проценты!J11*0.01*$O$5)</f>
        <v>0</v>
      </c>
      <c r="P15" s="19">
        <f>SUM(Проценты!K11*0.01*$P$5)</f>
        <v>2400</v>
      </c>
      <c r="Q15" s="20">
        <f t="shared" si="1"/>
        <v>0</v>
      </c>
      <c r="R15" s="28">
        <v>3776</v>
      </c>
      <c r="S15" s="22">
        <f t="shared" si="2"/>
        <v>3776</v>
      </c>
    </row>
    <row r="16" spans="2:23">
      <c r="B16" s="60" t="str">
        <f>Проценты!A12</f>
        <v>Добавка кормовая пробиотич.Бацелл-М</v>
      </c>
      <c r="C16" s="23"/>
      <c r="D16" s="24"/>
      <c r="E16" s="19">
        <f>SUM(Проценты!B12*0.01*$E$5)</f>
        <v>100</v>
      </c>
      <c r="F16" s="19">
        <f>SUM(Проценты!C12*0.01*$F$5)</f>
        <v>0</v>
      </c>
      <c r="G16" s="19">
        <f>SUM(Проценты!D12*0.01*$G$5)</f>
        <v>0</v>
      </c>
      <c r="H16" s="21">
        <f>VLOOKUP(B16,[1]Давальческая!$B$10:$L$47,11,FALSE)</f>
        <v>0</v>
      </c>
      <c r="I16" s="12">
        <f t="shared" si="0"/>
        <v>100</v>
      </c>
      <c r="J16" s="19">
        <f>SUM(Проценты!E12*0.01*$J$5)</f>
        <v>0</v>
      </c>
      <c r="K16" s="19">
        <f>SUM(Проценты!F13*0.01*K5)</f>
        <v>0</v>
      </c>
      <c r="L16" s="19">
        <f>SUM(Проценты!G12*0.01*$L$5)</f>
        <v>0</v>
      </c>
      <c r="M16" s="19">
        <f>SUM(Проценты!H12*0.01*$M$5)</f>
        <v>0</v>
      </c>
      <c r="N16" s="19">
        <f>SUM(Проценты!I12*0.01*$N$5)</f>
        <v>0</v>
      </c>
      <c r="O16" s="19">
        <f>SUM(Проценты!J12*0.01*$O$5)</f>
        <v>0</v>
      </c>
      <c r="P16" s="19">
        <f>SUM(Проценты!K12*0.01*$P$5)</f>
        <v>0</v>
      </c>
      <c r="Q16" s="20">
        <f t="shared" si="1"/>
        <v>100</v>
      </c>
      <c r="R16" s="25">
        <v>6431</v>
      </c>
      <c r="S16" s="22">
        <f t="shared" si="2"/>
        <v>6331</v>
      </c>
    </row>
    <row r="17" spans="2:19">
      <c r="B17" s="60" t="str">
        <f>Проценты!A13</f>
        <v>Премикс 172-ЗП60-СПЗ 1%</v>
      </c>
      <c r="C17" s="23"/>
      <c r="D17" s="24"/>
      <c r="E17" s="19">
        <f>SUM(Проценты!B13*0.01*$E$5)</f>
        <v>300</v>
      </c>
      <c r="F17" s="19">
        <f>SUM(Проценты!C13*0.01*$F$5)</f>
        <v>780</v>
      </c>
      <c r="G17" s="19">
        <f>SUM(Проценты!D13*0.01*$G$5)</f>
        <v>0</v>
      </c>
      <c r="H17" s="21">
        <f>VLOOKUP(B17,[1]Давальческая!$B$10:$L$47,11,FALSE)</f>
        <v>0</v>
      </c>
      <c r="I17" s="12">
        <f t="shared" si="0"/>
        <v>1080</v>
      </c>
      <c r="J17" s="19">
        <f>SUM(Проценты!E13*0.01*$J$5)</f>
        <v>0</v>
      </c>
      <c r="K17" s="19">
        <f>SUM(Проценты!F14*0.01*K5)</f>
        <v>0</v>
      </c>
      <c r="L17" s="19">
        <f>SUM(Проценты!G13*0.01*$L$5)</f>
        <v>0</v>
      </c>
      <c r="M17" s="19">
        <f>SUM(Проценты!H13*0.01*$M$5)</f>
        <v>0</v>
      </c>
      <c r="N17" s="19">
        <f>SUM(Проценты!I13*0.01*$N$5)</f>
        <v>0</v>
      </c>
      <c r="O17" s="19">
        <f>SUM(Проценты!J13*0.01*$O$5)</f>
        <v>0</v>
      </c>
      <c r="P17" s="19">
        <f>SUM(Проценты!K13*0.01*$P$5)</f>
        <v>0</v>
      </c>
      <c r="Q17" s="20">
        <f t="shared" si="1"/>
        <v>1080</v>
      </c>
      <c r="R17" s="25">
        <v>8829</v>
      </c>
      <c r="S17" s="22">
        <f t="shared" si="2"/>
        <v>7749</v>
      </c>
    </row>
    <row r="18" spans="2:19">
      <c r="B18" s="60" t="str">
        <f>Проценты!A14</f>
        <v>Премикс 172-ЗПКР-2 1%</v>
      </c>
      <c r="C18" s="23"/>
      <c r="D18" s="24"/>
      <c r="E18" s="19">
        <f>SUM(Проценты!B14*0.01*$E$5)</f>
        <v>0</v>
      </c>
      <c r="F18" s="19">
        <f>SUM(Проценты!C14*0.01*$F$5)</f>
        <v>0</v>
      </c>
      <c r="G18" s="19">
        <f>SUM(Проценты!D14*0.01*$G$5)</f>
        <v>200</v>
      </c>
      <c r="H18" s="21">
        <f>VLOOKUP(B18,[1]Давальческая!$B$10:$L$47,11,FALSE)</f>
        <v>0</v>
      </c>
      <c r="I18" s="12">
        <f t="shared" si="0"/>
        <v>200</v>
      </c>
      <c r="J18" s="19">
        <f>SUM(Проценты!E14*0.01*$J$5)</f>
        <v>0</v>
      </c>
      <c r="K18" s="19">
        <f>SUM(Проценты!F18*0.01*K5)</f>
        <v>200</v>
      </c>
      <c r="L18" s="19">
        <f>SUM(Проценты!G14*0.01*$L$5)</f>
        <v>0</v>
      </c>
      <c r="M18" s="19">
        <f>SUM(Проценты!H14*0.01*$M$5)</f>
        <v>0</v>
      </c>
      <c r="N18" s="19">
        <f>SUM(Проценты!I14*0.01*$N$5)</f>
        <v>0</v>
      </c>
      <c r="O18" s="19">
        <f>SUM(Проценты!J14*0.01*$O$5)</f>
        <v>0</v>
      </c>
      <c r="P18" s="19">
        <f>SUM(Проценты!K14*0.01*$P$5)</f>
        <v>0</v>
      </c>
      <c r="Q18" s="20">
        <f t="shared" si="1"/>
        <v>200</v>
      </c>
      <c r="R18" s="36"/>
      <c r="S18" s="22">
        <f t="shared" si="2"/>
        <v>-200</v>
      </c>
    </row>
    <row r="19" spans="2:19">
      <c r="B19" s="60" t="str">
        <f>Проценты!A15</f>
        <v>Премикс 172-1МН   0.15%</v>
      </c>
      <c r="C19" s="23"/>
      <c r="D19" s="24"/>
      <c r="E19" s="19">
        <f>SUM(Проценты!B15*0.01*$E$5)</f>
        <v>0</v>
      </c>
      <c r="F19" s="19">
        <f>SUM(Проценты!C15*0.01*$F$5)</f>
        <v>0</v>
      </c>
      <c r="G19" s="19">
        <f>SUM(Проценты!D15*0.01*$G$5)</f>
        <v>0</v>
      </c>
      <c r="H19" s="21">
        <f>VLOOKUP(B19,[1]Давальческая!$B$10:$L$47,11,FALSE)</f>
        <v>0</v>
      </c>
      <c r="I19" s="12">
        <f t="shared" si="0"/>
        <v>0</v>
      </c>
      <c r="J19" s="19">
        <f>SUM(Проценты!E15*0.01*$J$5)</f>
        <v>0</v>
      </c>
      <c r="K19" s="19">
        <f>SUM(Проценты!F19*0.01*K5)</f>
        <v>26.000000000000004</v>
      </c>
      <c r="L19" s="19">
        <f>SUM(Проценты!G15*0.01*$L$5)</f>
        <v>0</v>
      </c>
      <c r="M19" s="19">
        <f>SUM(Проценты!H15*0.01*$M$5)</f>
        <v>0</v>
      </c>
      <c r="N19" s="19">
        <f>SUM(Проценты!I15*0.01*$N$5)</f>
        <v>22.5</v>
      </c>
      <c r="O19" s="19">
        <f>SUM(Проценты!J15*0.01*$O$5)</f>
        <v>45</v>
      </c>
      <c r="P19" s="19">
        <f>SUM(Проценты!K15*0.01*$P$5)</f>
        <v>24</v>
      </c>
      <c r="Q19" s="20">
        <f t="shared" si="1"/>
        <v>0</v>
      </c>
      <c r="R19" s="36"/>
      <c r="S19" s="22">
        <f t="shared" si="2"/>
        <v>0</v>
      </c>
    </row>
    <row r="20" spans="2:19">
      <c r="B20" s="60" t="str">
        <f>Проценты!A16</f>
        <v>Премикс 172-1П5-1 0.2%</v>
      </c>
      <c r="C20" s="23"/>
      <c r="D20" s="24"/>
      <c r="E20" s="19">
        <f>SUM(Проценты!B16*0.01*$E$5)</f>
        <v>0</v>
      </c>
      <c r="F20" s="19">
        <f>SUM(Проценты!C16*0.01*$F$5)</f>
        <v>0</v>
      </c>
      <c r="G20" s="19">
        <f>SUM(Проценты!D16*0.01*$G$5)</f>
        <v>0</v>
      </c>
      <c r="H20" s="21">
        <f>VLOOKUP(B20,[1]Давальческая!$B$10:$L$47,11,FALSE)</f>
        <v>0</v>
      </c>
      <c r="I20" s="12">
        <f t="shared" si="0"/>
        <v>0</v>
      </c>
      <c r="J20" s="19">
        <f>SUM(Проценты!E16*0.01*$J$5)</f>
        <v>30</v>
      </c>
      <c r="K20" s="19">
        <f>SUM(Проценты!F20*0.01*K5)</f>
        <v>23.999999999999996</v>
      </c>
      <c r="L20" s="19">
        <f>SUM(Проценты!G16*0.01*$L$5)</f>
        <v>20</v>
      </c>
      <c r="M20" s="19">
        <f>SUM(Проценты!H16*0.01*$M$5)</f>
        <v>0</v>
      </c>
      <c r="N20" s="19">
        <f>SUM(Проценты!I16*0.01*$N$5)</f>
        <v>0</v>
      </c>
      <c r="O20" s="19">
        <f>SUM(Проценты!J16*0.01*$O$5)</f>
        <v>0</v>
      </c>
      <c r="P20" s="19">
        <f>SUM(Проценты!K16*0.01*$P$5)</f>
        <v>0</v>
      </c>
      <c r="Q20" s="20">
        <f t="shared" si="1"/>
        <v>0</v>
      </c>
      <c r="R20" s="36"/>
      <c r="S20" s="22">
        <f t="shared" si="2"/>
        <v>0</v>
      </c>
    </row>
    <row r="21" spans="2:19">
      <c r="B21" s="60" t="str">
        <f>Проценты!A17</f>
        <v>Премикс П 52-1</v>
      </c>
      <c r="C21" s="23"/>
      <c r="D21" s="24"/>
      <c r="E21" s="19">
        <f>SUM(Проценты!B17*0.01*$E$5)</f>
        <v>0</v>
      </c>
      <c r="F21" s="19">
        <f>SUM(Проценты!C17*0.01*$F$5)</f>
        <v>0</v>
      </c>
      <c r="G21" s="19">
        <f>SUM(Проценты!D17*0.01*$G$5)</f>
        <v>0</v>
      </c>
      <c r="H21" s="21">
        <f>VLOOKUP(B21,[1]Давальческая!$B$10:$L$47,11,FALSE)</f>
        <v>0</v>
      </c>
      <c r="I21" s="12">
        <f t="shared" si="0"/>
        <v>0</v>
      </c>
      <c r="J21" s="19">
        <f>SUM(Проценты!E17*0.01*$J$5)</f>
        <v>0</v>
      </c>
      <c r="K21" s="19">
        <f>SUM(Проценты!F21*0.01*K5)</f>
        <v>26.000000000000004</v>
      </c>
      <c r="L21" s="19">
        <f>SUM(Проценты!G17*0.01*$L$5)</f>
        <v>0</v>
      </c>
      <c r="M21" s="19">
        <f>SUM(Проценты!H17*0.01*$M$5)</f>
        <v>200</v>
      </c>
      <c r="N21" s="19">
        <f>SUM(Проценты!I17*0.01*$N$5)</f>
        <v>0</v>
      </c>
      <c r="O21" s="19">
        <f>SUM(Проценты!J17*0.01*$O$5)</f>
        <v>0</v>
      </c>
      <c r="P21" s="19">
        <f>SUM(Проценты!K17*0.01*$P$5)</f>
        <v>0</v>
      </c>
      <c r="Q21" s="20">
        <f t="shared" si="1"/>
        <v>0</v>
      </c>
      <c r="R21" s="36"/>
      <c r="S21" s="22">
        <f t="shared" si="2"/>
        <v>0</v>
      </c>
    </row>
    <row r="22" spans="2:19">
      <c r="B22" s="60" t="str">
        <f>Проценты!A18</f>
        <v>Мука рыбная</v>
      </c>
      <c r="C22" s="23"/>
      <c r="D22" s="24"/>
      <c r="E22" s="19">
        <f>SUM(Проценты!B18*0.01*$E$5)</f>
        <v>0</v>
      </c>
      <c r="F22" s="19">
        <f>SUM(Проценты!C18*0.01*$F$5)</f>
        <v>0</v>
      </c>
      <c r="G22" s="19">
        <f>SUM(Проценты!D18*0.01*$G$5)</f>
        <v>0</v>
      </c>
      <c r="H22" s="21">
        <f>VLOOKUP(B22,[1]Давальческая!$B$10:$L$47,11,FALSE)</f>
        <v>0</v>
      </c>
      <c r="I22" s="12">
        <f t="shared" si="0"/>
        <v>0</v>
      </c>
      <c r="J22" s="19">
        <f>SUM(Проценты!E18*0.01*$J$5)</f>
        <v>150</v>
      </c>
      <c r="K22" s="19">
        <f>SUM(Проценты!F16*0.01*K5)</f>
        <v>20</v>
      </c>
      <c r="L22" s="19">
        <f>SUM(Проценты!G18*0.01*$L$5)</f>
        <v>300</v>
      </c>
      <c r="M22" s="19">
        <f>SUM(Проценты!H18*0.01*$M$5)</f>
        <v>300</v>
      </c>
      <c r="N22" s="19">
        <f>SUM(Проценты!I18*0.01*$N$5)</f>
        <v>165.60000000000002</v>
      </c>
      <c r="O22" s="19">
        <f>SUM(Проценты!J18*0.01*$O$5)</f>
        <v>300</v>
      </c>
      <c r="P22" s="19">
        <f>SUM(Проценты!K18*0.01*$P$5)</f>
        <v>160</v>
      </c>
      <c r="Q22" s="20">
        <f t="shared" si="1"/>
        <v>0</v>
      </c>
      <c r="R22" s="36"/>
      <c r="S22" s="22">
        <f t="shared" si="2"/>
        <v>0</v>
      </c>
    </row>
    <row r="23" spans="2:19">
      <c r="B23" s="60" t="str">
        <f>Проценты!A19</f>
        <v>Лизин</v>
      </c>
      <c r="C23" s="44"/>
      <c r="D23" s="45"/>
      <c r="E23" s="19">
        <f>SUM(Проценты!B19*0.01*$E$5)</f>
        <v>0</v>
      </c>
      <c r="F23" s="19">
        <f>SUM(Проценты!C19*0.01*$F$5)</f>
        <v>0</v>
      </c>
      <c r="G23" s="19">
        <f>SUM(Проценты!D19*0.01*$G$5)</f>
        <v>0</v>
      </c>
      <c r="H23" s="21">
        <f>VLOOKUP(B23,[1]Давальческая!$B$10:$L$47,11,FALSE)</f>
        <v>0</v>
      </c>
      <c r="I23" s="12">
        <f t="shared" si="0"/>
        <v>0</v>
      </c>
      <c r="J23" s="19">
        <f>SUM(Проценты!E19*0.01*$J$5)</f>
        <v>66</v>
      </c>
      <c r="K23" s="19">
        <f>SUM(Проценты!F22*0.01*K5)</f>
        <v>19</v>
      </c>
      <c r="L23" s="19">
        <f>SUM(Проценты!G19*0.01*$L$5)</f>
        <v>38</v>
      </c>
      <c r="M23" s="19">
        <f>SUM(Проценты!H19*0.01*$M$5)</f>
        <v>0</v>
      </c>
      <c r="N23" s="19">
        <f>SUM(Проценты!I19*0.01*$N$5)</f>
        <v>31.799999999999997</v>
      </c>
      <c r="O23" s="19">
        <f>SUM(Проценты!J19*0.01*$O$5)</f>
        <v>165.3</v>
      </c>
      <c r="P23" s="19">
        <f>SUM(Проценты!K19*0.01*$P$5)</f>
        <v>44.000000000000007</v>
      </c>
      <c r="Q23" s="20">
        <f t="shared" si="1"/>
        <v>0</v>
      </c>
      <c r="R23" s="36"/>
      <c r="S23" s="22">
        <f t="shared" si="2"/>
        <v>0</v>
      </c>
    </row>
    <row r="24" spans="2:19">
      <c r="B24" s="60" t="str">
        <f>Проценты!A20</f>
        <v>Родимет</v>
      </c>
      <c r="C24" s="23"/>
      <c r="D24" s="24"/>
      <c r="E24" s="19">
        <f>SUM(Проценты!B20*0.01*$E$5)</f>
        <v>0</v>
      </c>
      <c r="F24" s="19">
        <f>SUM(Проценты!C20*0.01*$F$5)</f>
        <v>0</v>
      </c>
      <c r="G24" s="19">
        <f>SUM(Проценты!D20*0.01*$G$5)</f>
        <v>0</v>
      </c>
      <c r="H24" s="21">
        <f>VLOOKUP(B24,[1]Давальческая!$B$10:$L$47,11,FALSE)</f>
        <v>0</v>
      </c>
      <c r="I24" s="12">
        <f t="shared" si="0"/>
        <v>0</v>
      </c>
      <c r="J24" s="19">
        <f>SUM(Проценты!E20*0.01*$J$5)</f>
        <v>52.499999999999993</v>
      </c>
      <c r="K24" s="19">
        <f>SUM(Проценты!F23*0.01*K5)</f>
        <v>10</v>
      </c>
      <c r="L24" s="19">
        <f>SUM(Проценты!G20*0.01*$L$5)</f>
        <v>0</v>
      </c>
      <c r="M24" s="19">
        <f>SUM(Проценты!H20*0.01*$M$5)</f>
        <v>0</v>
      </c>
      <c r="N24" s="19">
        <f>SUM(Проценты!I20*0.01*$N$5)</f>
        <v>24</v>
      </c>
      <c r="O24" s="19">
        <f>SUM(Проценты!J20*0.01*$O$5)</f>
        <v>0</v>
      </c>
      <c r="P24" s="19">
        <f>SUM(Проценты!K20*0.01*$P$5)</f>
        <v>0</v>
      </c>
      <c r="Q24" s="20">
        <f t="shared" si="1"/>
        <v>0</v>
      </c>
      <c r="R24" s="36"/>
      <c r="S24" s="22">
        <f t="shared" si="2"/>
        <v>0</v>
      </c>
    </row>
    <row r="25" spans="2:19">
      <c r="B25" s="60" t="str">
        <f>Проценты!A21</f>
        <v>Сульфат натрия</v>
      </c>
      <c r="C25" s="23"/>
      <c r="D25" s="24"/>
      <c r="E25" s="19">
        <f>SUM(Проценты!B21*0.01*$E$5)</f>
        <v>0</v>
      </c>
      <c r="F25" s="19">
        <f>SUM(Проценты!C21*0.01*$F$5)</f>
        <v>0</v>
      </c>
      <c r="G25" s="19">
        <f>SUM(Проценты!D21*0.01*$G$5)</f>
        <v>0</v>
      </c>
      <c r="H25" s="21">
        <f>VLOOKUP(B25,[1]Давальческая!$B$10:$L$47,11,FALSE)</f>
        <v>0</v>
      </c>
      <c r="I25" s="12">
        <f t="shared" si="0"/>
        <v>0</v>
      </c>
      <c r="J25" s="19">
        <f>SUM(Проценты!E21*0.01*$J$5)</f>
        <v>33</v>
      </c>
      <c r="K25" s="19">
        <f>SUM(Проценты!F24*0.01*K5)</f>
        <v>5.9999999999999991</v>
      </c>
      <c r="L25" s="19">
        <f>SUM(Проценты!G21*0.01*$L$5)</f>
        <v>20</v>
      </c>
      <c r="M25" s="19">
        <f>SUM(Проценты!H21*0.01*$M$5)</f>
        <v>0</v>
      </c>
      <c r="N25" s="19">
        <f>SUM(Проценты!I21*0.01*$N$5)</f>
        <v>45</v>
      </c>
      <c r="O25" s="19">
        <f>SUM(Проценты!J21*0.01*$O$5)</f>
        <v>107.1</v>
      </c>
      <c r="P25" s="19">
        <f>SUM(Проценты!K21*0.01*$P$5)</f>
        <v>63.2</v>
      </c>
      <c r="Q25" s="20">
        <f t="shared" si="1"/>
        <v>0</v>
      </c>
      <c r="R25" s="36"/>
      <c r="S25" s="22">
        <f t="shared" si="2"/>
        <v>0</v>
      </c>
    </row>
    <row r="26" spans="2:19">
      <c r="B26" s="60" t="str">
        <f>Проценты!A22</f>
        <v>Треонин</v>
      </c>
      <c r="C26" s="23"/>
      <c r="D26" s="24"/>
      <c r="E26" s="19">
        <f>SUM(Проценты!B22*0.01*$E$5)</f>
        <v>0</v>
      </c>
      <c r="F26" s="19">
        <f>SUM(Проценты!C22*0.01*$F$5)</f>
        <v>0</v>
      </c>
      <c r="G26" s="19">
        <f>SUM(Проценты!D22*0.01*$G$5)</f>
        <v>0</v>
      </c>
      <c r="H26" s="21">
        <f>VLOOKUP(B26,[1]Давальческая!$B$10:$L$47,11,FALSE)</f>
        <v>0</v>
      </c>
      <c r="I26" s="12">
        <f>SUM(E26:G26)</f>
        <v>0</v>
      </c>
      <c r="J26" s="19">
        <f>SUM(Проценты!E22*0.01*$J$5)</f>
        <v>22.5</v>
      </c>
      <c r="K26" s="19">
        <f>SUM(Проценты!F25*0.01*K5)</f>
        <v>196</v>
      </c>
      <c r="L26" s="19">
        <f>SUM(Проценты!G22*0.01*$L$5)</f>
        <v>26.000000000000004</v>
      </c>
      <c r="M26" s="19">
        <f>SUM(Проценты!H22*0.01*$M$5)</f>
        <v>0</v>
      </c>
      <c r="N26" s="19">
        <f>SUM(Проценты!I22*0.01*$N$5)</f>
        <v>0</v>
      </c>
      <c r="O26" s="19">
        <f>SUM(Проценты!J22*0.01*$O$5)</f>
        <v>66.600000000000009</v>
      </c>
      <c r="P26" s="19">
        <f>SUM(Проценты!K22*0.01*$P$5)</f>
        <v>14.88</v>
      </c>
      <c r="Q26" s="20">
        <f t="shared" si="1"/>
        <v>0</v>
      </c>
      <c r="R26" s="36"/>
      <c r="S26" s="22">
        <f t="shared" si="2"/>
        <v>0</v>
      </c>
    </row>
    <row r="27" spans="2:19">
      <c r="B27" s="60" t="str">
        <f>Проценты!A23</f>
        <v>Овокрак</v>
      </c>
      <c r="C27" s="23"/>
      <c r="D27" s="24"/>
      <c r="E27" s="19">
        <f>SUM(Проценты!B23*0.01*$E$5)</f>
        <v>0</v>
      </c>
      <c r="F27" s="19">
        <f>SUM(Проценты!C23*0.01*$F$5)</f>
        <v>0</v>
      </c>
      <c r="G27" s="19">
        <f>SUM(Проценты!D23*0.01*$G$5)</f>
        <v>0</v>
      </c>
      <c r="H27" s="21">
        <f>VLOOKUP(B27,[1]Давальческая!$B$10:$L$47,11,FALSE)</f>
        <v>0</v>
      </c>
      <c r="I27" s="12">
        <f t="shared" si="0"/>
        <v>0</v>
      </c>
      <c r="J27" s="19">
        <f>SUM(Проценты!E23*0.01*$J$5)</f>
        <v>15</v>
      </c>
      <c r="K27" s="19">
        <f>SUM(Проценты!F26*0.01*K5)</f>
        <v>5</v>
      </c>
      <c r="L27" s="19">
        <f>SUM(Проценты!G23*0.01*$L$5)</f>
        <v>10</v>
      </c>
      <c r="M27" s="19">
        <f>SUM(Проценты!H23*0.01*$M$5)</f>
        <v>0</v>
      </c>
      <c r="N27" s="19">
        <f>SUM(Проценты!I23*0.01*$N$5)</f>
        <v>7.5</v>
      </c>
      <c r="O27" s="19">
        <f>SUM(Проценты!J23*0.01*$O$5)</f>
        <v>15</v>
      </c>
      <c r="P27" s="19">
        <f>SUM(Проценты!K23*0.01*$P$5)</f>
        <v>0</v>
      </c>
      <c r="Q27" s="20">
        <f t="shared" si="1"/>
        <v>0</v>
      </c>
      <c r="R27" s="36"/>
      <c r="S27" s="22">
        <f t="shared" si="2"/>
        <v>0</v>
      </c>
    </row>
    <row r="28" spans="2:19">
      <c r="B28" s="60" t="str">
        <f>Проценты!A24</f>
        <v>Витамин   В4</v>
      </c>
      <c r="C28" s="23"/>
      <c r="D28" s="24"/>
      <c r="E28" s="19">
        <f>SUM(Проценты!B24*0.01*$E$5)</f>
        <v>0</v>
      </c>
      <c r="F28" s="19">
        <f>SUM(Проценты!C24*0.01*$F$5)</f>
        <v>0</v>
      </c>
      <c r="G28" s="19">
        <f>SUM(Проценты!D24*0.01*$G$5)</f>
        <v>0</v>
      </c>
      <c r="H28" s="21">
        <f>VLOOKUP(B28,[1]Давальческая!$B$10:$L$47,11,FALSE)</f>
        <v>0</v>
      </c>
      <c r="I28" s="12">
        <f t="shared" si="0"/>
        <v>0</v>
      </c>
      <c r="J28" s="19">
        <f>SUM(Проценты!E24*0.01*$J$5)</f>
        <v>9</v>
      </c>
      <c r="K28" s="19">
        <f>SUM(Проценты!F27*0.01*K5)</f>
        <v>2</v>
      </c>
      <c r="L28" s="19">
        <f>SUM(Проценты!G24*0.01*$L$5)</f>
        <v>5.9999999999999991</v>
      </c>
      <c r="M28" s="19">
        <f>SUM(Проценты!H24*0.01*$M$5)</f>
        <v>0</v>
      </c>
      <c r="N28" s="19">
        <f>SUM(Проценты!I24*0.01*$N$5)</f>
        <v>9</v>
      </c>
      <c r="O28" s="19">
        <f>SUM(Проценты!J24*0.01*$O$5)</f>
        <v>18</v>
      </c>
      <c r="P28" s="19">
        <f>SUM(Проценты!K24*0.01*$P$5)</f>
        <v>9.6</v>
      </c>
      <c r="Q28" s="20">
        <f t="shared" si="1"/>
        <v>0</v>
      </c>
      <c r="R28" s="36"/>
      <c r="S28" s="22">
        <f t="shared" si="2"/>
        <v>0</v>
      </c>
    </row>
    <row r="29" spans="2:19">
      <c r="B29" s="60" t="str">
        <f>Проценты!A25</f>
        <v>Масло соевое</v>
      </c>
      <c r="C29" s="23"/>
      <c r="D29" s="24"/>
      <c r="E29" s="19">
        <f>SUM(Проценты!B25*0.01*$E$5)</f>
        <v>0</v>
      </c>
      <c r="F29" s="19">
        <f>SUM(Проценты!C25*0.01*$F$5)</f>
        <v>0</v>
      </c>
      <c r="G29" s="19">
        <f>SUM(Проценты!D25*0.01*$G$5)</f>
        <v>0</v>
      </c>
      <c r="H29" s="21">
        <f>VLOOKUP(B29,[1]Давальческая!$B$10:$L$47,11,FALSE)</f>
        <v>190</v>
      </c>
      <c r="I29" s="12">
        <f t="shared" si="0"/>
        <v>0</v>
      </c>
      <c r="J29" s="19">
        <f>SUM(Проценты!E25*0.01*$J$5)</f>
        <v>9</v>
      </c>
      <c r="K29" s="19">
        <f>SUM(Проценты!F28*0.01*K5)</f>
        <v>1</v>
      </c>
      <c r="L29" s="19">
        <f>SUM(Проценты!G25*0.01*$L$5)</f>
        <v>266</v>
      </c>
      <c r="M29" s="19">
        <f>SUM(Проценты!H25*0.01*$M$5)</f>
        <v>0</v>
      </c>
      <c r="N29" s="19">
        <f>SUM(Проценты!I25*0.01*$N$5)</f>
        <v>0</v>
      </c>
      <c r="O29" s="19">
        <f>SUM(Проценты!J25*0.01*$O$5)</f>
        <v>0</v>
      </c>
      <c r="P29" s="19">
        <f>SUM(Проценты!K25*0.01*$P$5)</f>
        <v>12.8</v>
      </c>
      <c r="Q29" s="20">
        <f t="shared" si="1"/>
        <v>0</v>
      </c>
      <c r="R29" s="36"/>
      <c r="S29" s="22">
        <f t="shared" si="2"/>
        <v>0</v>
      </c>
    </row>
    <row r="30" spans="2:19">
      <c r="B30" s="60" t="str">
        <f>Проценты!A26</f>
        <v>Корм. Доб. Сакокс</v>
      </c>
      <c r="C30" s="23"/>
      <c r="D30" s="24"/>
      <c r="E30" s="19">
        <f>SUM(Проценты!B26*0.01*$E$5)</f>
        <v>0</v>
      </c>
      <c r="F30" s="19">
        <f>SUM(Проценты!C26*0.01*$F$5)</f>
        <v>0</v>
      </c>
      <c r="G30" s="19">
        <f>SUM(Проценты!D26*0.01*$G$5)</f>
        <v>0</v>
      </c>
      <c r="H30" s="21">
        <f>VLOOKUP(B30,[1]Давальческая!$B$10:$L$47,11,FALSE)</f>
        <v>0</v>
      </c>
      <c r="I30" s="12">
        <f t="shared" si="0"/>
        <v>0</v>
      </c>
      <c r="J30" s="19">
        <f>SUM(Проценты!E26*0.01*$J$5)</f>
        <v>7.5</v>
      </c>
      <c r="K30" s="19">
        <f>SUM(Проценты!F29*0.01*K5)</f>
        <v>10</v>
      </c>
      <c r="L30" s="19">
        <f>SUM(Проценты!G26*0.01*$L$5)</f>
        <v>0</v>
      </c>
      <c r="M30" s="19">
        <f>SUM(Проценты!H26*0.01*$M$5)</f>
        <v>0</v>
      </c>
      <c r="N30" s="19">
        <f>SUM(Проценты!I26*0.01*$N$5)</f>
        <v>7.5</v>
      </c>
      <c r="O30" s="19">
        <f>SUM(Проценты!J26*0.01*$O$5)</f>
        <v>0</v>
      </c>
      <c r="P30" s="19">
        <f>SUM(Проценты!K26*0.01*$P$5)</f>
        <v>0</v>
      </c>
      <c r="Q30" s="20">
        <f t="shared" si="1"/>
        <v>0</v>
      </c>
      <c r="R30" s="36"/>
      <c r="S30" s="22">
        <f t="shared" si="2"/>
        <v>0</v>
      </c>
    </row>
    <row r="31" spans="2:19">
      <c r="B31" s="60" t="str">
        <f>Проценты!A27</f>
        <v>Хостазим Комбифос</v>
      </c>
      <c r="C31" s="23"/>
      <c r="D31" s="24"/>
      <c r="E31" s="19">
        <f>SUM(Проценты!B27*0.01*$E$5)</f>
        <v>0</v>
      </c>
      <c r="F31" s="19">
        <f>SUM(Проценты!C27*0.01*$F$5)</f>
        <v>0</v>
      </c>
      <c r="G31" s="19">
        <f>SUM(Проценты!D27*0.01*$G$5)</f>
        <v>0</v>
      </c>
      <c r="H31" s="21">
        <f>VLOOKUP(B31,[1]Давальческая!$B$10:$L$47,11,FALSE)</f>
        <v>0</v>
      </c>
      <c r="I31" s="12">
        <f t="shared" si="0"/>
        <v>0</v>
      </c>
      <c r="J31" s="19">
        <f>SUM(Проценты!E27*0.01*$J$5)</f>
        <v>3</v>
      </c>
      <c r="K31" s="19">
        <f>SUM(Проценты!F30*0.01*K5)</f>
        <v>0</v>
      </c>
      <c r="L31" s="19">
        <f>SUM(Проценты!G27*0.01*$L$5)</f>
        <v>2</v>
      </c>
      <c r="M31" s="19">
        <f>SUM(Проценты!H27*0.01*$M$5)</f>
        <v>0</v>
      </c>
      <c r="N31" s="19">
        <f>SUM(Проценты!I27*0.01*$N$5)</f>
        <v>0.9</v>
      </c>
      <c r="O31" s="19">
        <f>SUM(Проценты!J27*0.01*$O$5)</f>
        <v>1.8</v>
      </c>
      <c r="P31" s="19">
        <f>SUM(Проценты!K27*0.01*$P$5)</f>
        <v>0.96000000000000008</v>
      </c>
      <c r="Q31" s="20">
        <f t="shared" si="1"/>
        <v>0</v>
      </c>
      <c r="R31" s="36"/>
      <c r="S31" s="22">
        <f t="shared" si="2"/>
        <v>0</v>
      </c>
    </row>
    <row r="32" spans="2:19">
      <c r="B32" s="60" t="str">
        <f>Проценты!A28</f>
        <v>Эндокс</v>
      </c>
      <c r="C32" s="46"/>
      <c r="D32" s="47"/>
      <c r="E32" s="19">
        <f>SUM(Проценты!B28*0.01*$E$5)</f>
        <v>0</v>
      </c>
      <c r="F32" s="19">
        <f>SUM(Проценты!C28*0.01*$F$5)</f>
        <v>0</v>
      </c>
      <c r="G32" s="19">
        <f>SUM(Проценты!D28*0.01*$G$5)</f>
        <v>0</v>
      </c>
      <c r="H32" s="21">
        <f>VLOOKUP(B32,[1]Давальческая!$B$10:$L$47,11,FALSE)</f>
        <v>0</v>
      </c>
      <c r="I32" s="12">
        <f t="shared" si="0"/>
        <v>0</v>
      </c>
      <c r="J32" s="19">
        <f>SUM(Проценты!E28*0.01*$J$5)</f>
        <v>1.5</v>
      </c>
      <c r="K32" s="19">
        <f>SUM(Проценты!F5*0.01*K5)</f>
        <v>0</v>
      </c>
      <c r="L32" s="19">
        <f>SUM(Проценты!G28*0.01*$L$5)</f>
        <v>1</v>
      </c>
      <c r="M32" s="19">
        <f>SUM(Проценты!H28*0.01*$M$5)</f>
        <v>0</v>
      </c>
      <c r="N32" s="19">
        <f>SUM(Проценты!I28*0.01*$N$5)</f>
        <v>1.5</v>
      </c>
      <c r="O32" s="19">
        <f>SUM(Проценты!J28*0.01*$O$5)</f>
        <v>3</v>
      </c>
      <c r="P32" s="19">
        <f>SUM(Проценты!K28*0.01*$P$5)</f>
        <v>1.6</v>
      </c>
      <c r="Q32" s="20">
        <f t="shared" si="1"/>
        <v>0</v>
      </c>
      <c r="R32" s="36"/>
      <c r="S32" s="22">
        <f t="shared" si="2"/>
        <v>0</v>
      </c>
    </row>
    <row r="33" spans="2:19">
      <c r="B33" s="60" t="str">
        <f>Проценты!A29</f>
        <v xml:space="preserve">Карбонат калия             ( поташ) кальцинир </v>
      </c>
      <c r="C33" s="23"/>
      <c r="D33" s="24"/>
      <c r="E33" s="19">
        <f>SUM(Проценты!B29*0.01*$E$5)</f>
        <v>0</v>
      </c>
      <c r="F33" s="19">
        <f>SUM(Проценты!C29*0.01*$F$5)</f>
        <v>0</v>
      </c>
      <c r="G33" s="19">
        <f>SUM(Проценты!D29*0.01*$G$5)</f>
        <v>0</v>
      </c>
      <c r="H33" s="21" t="e">
        <f>VLOOKUP(B33,[1]Давальческая!$B$10:$L$47,11,FALSE)</f>
        <v>#N/A</v>
      </c>
      <c r="I33" s="12">
        <f t="shared" si="0"/>
        <v>0</v>
      </c>
      <c r="J33" s="19">
        <f>SUM(Проценты!E29*0.01*$J$5)</f>
        <v>0</v>
      </c>
      <c r="K33" s="19">
        <f>SUM(Проценты!F6*0.01*K5)</f>
        <v>0</v>
      </c>
      <c r="L33" s="19">
        <f>SUM(Проценты!G29*0.01*$L$5)</f>
        <v>2.9999999999999996</v>
      </c>
      <c r="M33" s="19">
        <f>SUM(Проценты!H29*0.01*$M$5)</f>
        <v>0</v>
      </c>
      <c r="N33" s="19">
        <f>SUM(Проценты!I29*0.01*$N$5)</f>
        <v>0</v>
      </c>
      <c r="O33" s="19">
        <f>SUM(Проценты!J29*0.01*$O$5)</f>
        <v>9</v>
      </c>
      <c r="P33" s="19">
        <f>SUM(Проценты!K29*0.01*$P$5)</f>
        <v>16</v>
      </c>
      <c r="Q33" s="20">
        <f t="shared" si="1"/>
        <v>0</v>
      </c>
      <c r="R33" s="36"/>
      <c r="S33" s="22">
        <f t="shared" si="2"/>
        <v>0</v>
      </c>
    </row>
    <row r="34" spans="2:19">
      <c r="B34" s="60" t="str">
        <f>Проценты!A30</f>
        <v>Метионин</v>
      </c>
      <c r="C34" s="23"/>
      <c r="D34" s="24"/>
      <c r="E34" s="19">
        <f>SUM(Проценты!B30*0.01*$E$5)</f>
        <v>0</v>
      </c>
      <c r="F34" s="19">
        <f>SUM(Проценты!C30*0.01*$F$5)</f>
        <v>0</v>
      </c>
      <c r="G34" s="19">
        <f>SUM(Проценты!D30*0.01*$G$5)</f>
        <v>0</v>
      </c>
      <c r="H34" s="21">
        <f>VLOOKUP(B34,[1]Давальческая!$B$10:$L$47,11,FALSE)</f>
        <v>0</v>
      </c>
      <c r="I34" s="12">
        <f t="shared" si="0"/>
        <v>0</v>
      </c>
      <c r="J34" s="19">
        <f>SUM(Проценты!E30*0.01*$J$5)</f>
        <v>0</v>
      </c>
      <c r="K34" s="19">
        <f>SUM(Проценты!F17*0.01*K5)</f>
        <v>0</v>
      </c>
      <c r="L34" s="19">
        <f>SUM(Проценты!G30*0.01*$L$5)</f>
        <v>21</v>
      </c>
      <c r="M34" s="19">
        <f>SUM(Проценты!H30*0.01*$M$5)</f>
        <v>0</v>
      </c>
      <c r="N34" s="19">
        <f>SUM(Проценты!I30*0.01*$N$5)</f>
        <v>0</v>
      </c>
      <c r="O34" s="19">
        <f>SUM(Проценты!J30*0.01*$O$5)</f>
        <v>78.600000000000009</v>
      </c>
      <c r="P34" s="19">
        <f>SUM(Проценты!K30*0.01*$P$5)</f>
        <v>28.96</v>
      </c>
      <c r="Q34" s="20">
        <f t="shared" si="1"/>
        <v>0</v>
      </c>
      <c r="R34" s="36"/>
      <c r="S34" s="22">
        <f t="shared" si="2"/>
        <v>0</v>
      </c>
    </row>
    <row r="35" spans="2:19">
      <c r="B35" s="60" t="str">
        <f>Проценты!A31</f>
        <v>Агроксил</v>
      </c>
      <c r="C35" s="23"/>
      <c r="D35" s="24"/>
      <c r="E35" s="19">
        <f>SUM(Проценты!B31*0.01*$E$5)</f>
        <v>0</v>
      </c>
      <c r="F35" s="19">
        <f>SUM(Проценты!C31*0.01*$F$5)</f>
        <v>0</v>
      </c>
      <c r="G35" s="19">
        <f>SUM(Проценты!D31*0.01*$G$5)</f>
        <v>0</v>
      </c>
      <c r="H35" s="21" t="e">
        <f>VLOOKUP(B35,[1]Давальческая!$B$10:$L$47,11,FALSE)</f>
        <v>#N/A</v>
      </c>
      <c r="I35" s="12">
        <f t="shared" si="0"/>
        <v>0</v>
      </c>
      <c r="J35" s="19">
        <f>SUM(Проценты!E31*0.01*$J$5)</f>
        <v>0</v>
      </c>
      <c r="K35" s="19">
        <f>SUM(Проценты!F31*0.01*K5)</f>
        <v>0</v>
      </c>
      <c r="L35" s="19">
        <f>SUM(Проценты!G31*0.01*$L$5)</f>
        <v>0</v>
      </c>
      <c r="M35" s="19">
        <f>SUM(Проценты!H31*0.01*$M$5)</f>
        <v>1</v>
      </c>
      <c r="N35" s="19">
        <f>SUM(Проценты!I31*0.01*$N$5)</f>
        <v>0</v>
      </c>
      <c r="O35" s="19">
        <f>SUM(Проценты!J31*0.01*$O$5)</f>
        <v>0</v>
      </c>
      <c r="P35" s="19">
        <f>SUM(Проценты!K31*0.01*$P$5)</f>
        <v>0</v>
      </c>
      <c r="Q35" s="20">
        <f t="shared" si="1"/>
        <v>0</v>
      </c>
      <c r="R35" s="36"/>
      <c r="S35" s="22">
        <f t="shared" si="2"/>
        <v>0</v>
      </c>
    </row>
    <row r="36" spans="2:19">
      <c r="B36" s="60" t="str">
        <f>Проценты!A32</f>
        <v>Фунгистат-ГПК</v>
      </c>
      <c r="C36" s="23"/>
      <c r="D36" s="24"/>
      <c r="E36" s="19">
        <f>SUM(Проценты!B32*0.01*$E$5)</f>
        <v>0</v>
      </c>
      <c r="F36" s="19">
        <f>SUM(Проценты!C32*0.01*$F$5)</f>
        <v>0</v>
      </c>
      <c r="G36" s="19">
        <f>SUM(Проценты!D32*0.01*$G$5)</f>
        <v>0</v>
      </c>
      <c r="H36" s="21">
        <f>VLOOKUP(B36,[1]Давальческая!$B$10:$L$47,11,FALSE)</f>
        <v>0</v>
      </c>
      <c r="I36" s="12">
        <f t="shared" si="0"/>
        <v>0</v>
      </c>
      <c r="J36" s="19">
        <f>SUM(Проценты!E32*0.01*$J$5)</f>
        <v>0</v>
      </c>
      <c r="K36" s="19">
        <f>SUM(Проценты!F32*0.01*K5)</f>
        <v>0</v>
      </c>
      <c r="L36" s="19">
        <f>SUM(Проценты!G32*0.01*$L$5)</f>
        <v>0</v>
      </c>
      <c r="M36" s="19">
        <f>SUM(Проценты!H32*0.01*$M$5)</f>
        <v>0</v>
      </c>
      <c r="N36" s="19">
        <f>SUM(Проценты!I32*0.01*$N$5)</f>
        <v>30</v>
      </c>
      <c r="O36" s="19">
        <f>SUM(Проценты!J32*0.01*$O$5)</f>
        <v>60</v>
      </c>
      <c r="P36" s="19">
        <f>SUM(Проценты!K32*0.01*$P$5)</f>
        <v>32</v>
      </c>
      <c r="Q36" s="20">
        <f t="shared" si="1"/>
        <v>0</v>
      </c>
      <c r="R36" s="36"/>
      <c r="S36" s="22">
        <f t="shared" si="2"/>
        <v>0</v>
      </c>
    </row>
    <row r="37" spans="2:19">
      <c r="B37" s="60" t="str">
        <f>Проценты!A33</f>
        <v>Ракушка</v>
      </c>
      <c r="C37" s="23"/>
      <c r="D37" s="24"/>
      <c r="E37" s="19">
        <f>SUM(Проценты!B33*0.01*$E$5)</f>
        <v>0</v>
      </c>
      <c r="F37" s="19">
        <f>SUM(Проценты!C33*0.01*$F$5)</f>
        <v>0</v>
      </c>
      <c r="G37" s="19">
        <f>SUM(Проценты!D33*0.01*$G$5)</f>
        <v>0</v>
      </c>
      <c r="H37" s="21">
        <f>VLOOKUP(B37,[1]Давальческая!$B$10:$L$47,11,FALSE)</f>
        <v>0</v>
      </c>
      <c r="I37" s="12">
        <f t="shared" si="0"/>
        <v>0</v>
      </c>
      <c r="J37" s="19">
        <f>SUM(Проценты!E33*0.01*$J$5)</f>
        <v>0</v>
      </c>
      <c r="K37" s="19">
        <f>SUM(Проценты!F15*0.01*K5)</f>
        <v>0</v>
      </c>
      <c r="L37" s="19">
        <f>SUM(Проценты!G33*0.01*$L$5)</f>
        <v>0</v>
      </c>
      <c r="M37" s="19">
        <f>SUM(Проценты!H33*0.01*$M$5)</f>
        <v>0</v>
      </c>
      <c r="N37" s="19">
        <f>SUM(Проценты!I33*0.01*$N$5)</f>
        <v>0</v>
      </c>
      <c r="O37" s="19">
        <f>SUM(Проценты!J33*0.01*$O$5)</f>
        <v>0</v>
      </c>
      <c r="P37" s="19">
        <f>SUM(Проценты!K33*0.01*$P$5)</f>
        <v>306.56</v>
      </c>
      <c r="Q37" s="20">
        <f t="shared" si="1"/>
        <v>0</v>
      </c>
      <c r="R37" s="36"/>
      <c r="S37" s="22">
        <f t="shared" si="2"/>
        <v>0</v>
      </c>
    </row>
    <row r="38" spans="2:19">
      <c r="B38" s="60" t="str">
        <f>Проценты!A34</f>
        <v>Монокальцийфосфат</v>
      </c>
      <c r="C38" s="23"/>
      <c r="D38" s="24"/>
      <c r="E38" s="19">
        <f>SUM(Проценты!B34*0.01*$E$5)</f>
        <v>100</v>
      </c>
      <c r="F38" s="19">
        <f>SUM(Проценты!C34*0.01*$F$5)</f>
        <v>260</v>
      </c>
      <c r="G38" s="19">
        <f>SUM(Проценты!D34*0.01*$G$5)</f>
        <v>100</v>
      </c>
      <c r="H38" s="21" t="e">
        <f>VLOOKUP(B38,[1]Давальческая!$B$10:$L$47,11,FALSE)</f>
        <v>#N/A</v>
      </c>
      <c r="I38" s="12">
        <f t="shared" si="0"/>
        <v>460</v>
      </c>
      <c r="J38" s="19">
        <f>SUM(Проценты!E34*0.01*$J$5)</f>
        <v>222</v>
      </c>
      <c r="K38" s="19">
        <f>SUM(Проценты!F11*0.01*K5)</f>
        <v>0</v>
      </c>
      <c r="L38" s="19">
        <f>SUM(Проценты!G34*0.01*$L$5)</f>
        <v>133</v>
      </c>
      <c r="M38" s="19">
        <f>SUM(Проценты!H34*0.01*$M$5)</f>
        <v>260</v>
      </c>
      <c r="N38" s="19">
        <f>SUM(Проценты!I34*0.01*$N$5)</f>
        <v>127.50000000000001</v>
      </c>
      <c r="O38" s="19">
        <f>SUM(Проценты!J34*0.01*$O$5)</f>
        <v>462</v>
      </c>
      <c r="P38" s="19">
        <f>SUM(Проценты!K34*0.01*$P$5)</f>
        <v>171.04</v>
      </c>
      <c r="Q38" s="20">
        <f t="shared" si="1"/>
        <v>460</v>
      </c>
      <c r="R38" s="36"/>
      <c r="S38" s="22">
        <f t="shared" si="2"/>
        <v>-460</v>
      </c>
    </row>
    <row r="39" spans="2:19" ht="15" customHeight="1">
      <c r="B39" s="60" t="str">
        <f>Проценты!A35</f>
        <v>Мука известняковая</v>
      </c>
      <c r="C39" s="23"/>
      <c r="D39" s="24"/>
      <c r="E39" s="19">
        <f>SUM(Проценты!B35*0.01*$E$5)</f>
        <v>100</v>
      </c>
      <c r="F39" s="19">
        <f>SUM(Проценты!C35*0.01*$F$5)</f>
        <v>0</v>
      </c>
      <c r="G39" s="19">
        <f>SUM(Проценты!D35*0.01*$G$5)</f>
        <v>100</v>
      </c>
      <c r="H39" s="21">
        <f>VLOOKUP(B39,[1]Давальческая!$B$10:$L$47,11,FALSE)</f>
        <v>0</v>
      </c>
      <c r="I39" s="12">
        <f t="shared" si="0"/>
        <v>200</v>
      </c>
      <c r="J39" s="19">
        <f>SUM(Проценты!E35*0.01*$J$5)</f>
        <v>181.5</v>
      </c>
      <c r="K39" s="19">
        <f>SUM(Проценты!F33*0.01*K5)</f>
        <v>0</v>
      </c>
      <c r="L39" s="19">
        <f>SUM(Проценты!G35*0.01*$L$5)</f>
        <v>108</v>
      </c>
      <c r="M39" s="19">
        <f>SUM(Проценты!H35*0.01*$M$5)</f>
        <v>380</v>
      </c>
      <c r="N39" s="19">
        <f>SUM(Проценты!I35*0.01*$N$5)</f>
        <v>366.6</v>
      </c>
      <c r="O39" s="19">
        <f>SUM(Проценты!J35*0.01*$O$5)</f>
        <v>788.09999999999991</v>
      </c>
      <c r="P39" s="19">
        <f>SUM(Проценты!K35*0.01*$P$5)</f>
        <v>1260.96</v>
      </c>
      <c r="Q39" s="20">
        <f t="shared" si="1"/>
        <v>200</v>
      </c>
      <c r="R39" s="36"/>
      <c r="S39" s="22">
        <f t="shared" si="2"/>
        <v>-200</v>
      </c>
    </row>
    <row r="40" spans="2:19">
      <c r="B40" s="60" t="str">
        <f>Проценты!A36</f>
        <v>Соль</v>
      </c>
      <c r="C40" s="23"/>
      <c r="D40" s="24"/>
      <c r="E40" s="19">
        <f>SUM(Проценты!B36*0.01*$E$5)</f>
        <v>100</v>
      </c>
      <c r="F40" s="19">
        <f>SUM(Проценты!C36*0.01*$F$5)</f>
        <v>260</v>
      </c>
      <c r="G40" s="19">
        <f>SUM(Проценты!D36*0.01*$G$5)</f>
        <v>100</v>
      </c>
      <c r="H40" s="21" t="e">
        <f>VLOOKUP(B40,[1]Давальческая!$B$10:$L$47,11,FALSE)</f>
        <v>#N/A</v>
      </c>
      <c r="I40" s="12">
        <f t="shared" si="0"/>
        <v>460</v>
      </c>
      <c r="J40" s="19">
        <f>SUM(Проценты!E36*0.01*$J$5)</f>
        <v>22.5</v>
      </c>
      <c r="K40" s="19">
        <f>SUM(Проценты!F34*0.01*K6)</f>
        <v>21.44</v>
      </c>
      <c r="L40" s="19">
        <f>SUM(Проценты!G36*0.01*$L$5)</f>
        <v>17</v>
      </c>
      <c r="M40" s="19">
        <f>SUM(Проценты!H36*0.01*$M$5)</f>
        <v>0</v>
      </c>
      <c r="N40" s="19">
        <f>SUM(Проценты!I36*0.01*$N$5)</f>
        <v>15</v>
      </c>
      <c r="O40" s="19">
        <f>SUM(Проценты!J36*0.01*$O$5)</f>
        <v>12</v>
      </c>
      <c r="P40" s="19">
        <f>SUM(Проценты!K36*0.01*$P$5)</f>
        <v>17.920000000000002</v>
      </c>
      <c r="Q40" s="20">
        <f t="shared" si="1"/>
        <v>460</v>
      </c>
      <c r="R40" s="36"/>
      <c r="S40" s="22">
        <f t="shared" si="2"/>
        <v>-460</v>
      </c>
    </row>
    <row r="41" spans="2:19" ht="15.75">
      <c r="B41" s="61"/>
      <c r="C41" s="17"/>
      <c r="D41" s="17"/>
      <c r="E41" s="52"/>
      <c r="F41" s="53"/>
      <c r="G41" s="54"/>
      <c r="H41" s="55"/>
      <c r="I41" s="59"/>
      <c r="J41" s="56"/>
      <c r="K41" s="56"/>
      <c r="L41" s="56"/>
      <c r="M41" s="56"/>
      <c r="N41" s="56"/>
      <c r="O41" s="56"/>
      <c r="P41" s="56"/>
      <c r="Q41" s="57"/>
      <c r="R41" s="55"/>
      <c r="S41" s="58"/>
    </row>
    <row r="42" spans="2:19" ht="15.75">
      <c r="B42" s="17"/>
      <c r="C42" s="17"/>
      <c r="D42" s="17"/>
      <c r="E42" s="52"/>
      <c r="F42" s="53"/>
      <c r="G42" s="54"/>
      <c r="H42" s="55"/>
      <c r="I42" s="59"/>
      <c r="J42" s="56"/>
      <c r="K42" s="56"/>
      <c r="L42" s="56"/>
      <c r="M42" s="56"/>
      <c r="N42" s="56"/>
      <c r="O42" s="56"/>
      <c r="P42" s="56"/>
      <c r="Q42" s="57"/>
      <c r="R42" s="55"/>
      <c r="S42" s="58"/>
    </row>
    <row r="43" spans="2:19" ht="15.75">
      <c r="B43" s="17"/>
      <c r="C43" s="17"/>
      <c r="D43" s="17"/>
      <c r="E43" s="52"/>
      <c r="F43" s="53"/>
      <c r="G43" s="54"/>
      <c r="H43" s="55"/>
      <c r="I43" s="59"/>
      <c r="J43" s="56"/>
      <c r="K43" s="56"/>
      <c r="L43" s="56"/>
      <c r="M43" s="56"/>
      <c r="N43" s="56"/>
      <c r="O43" s="56"/>
      <c r="P43" s="56"/>
      <c r="Q43" s="57"/>
      <c r="R43" s="55"/>
      <c r="S43" s="58"/>
    </row>
    <row r="44" spans="2:19" ht="15.75">
      <c r="B44" s="17"/>
      <c r="C44" s="17"/>
      <c r="D44" s="17"/>
      <c r="E44" s="52"/>
      <c r="F44" s="53"/>
      <c r="G44" s="54"/>
      <c r="H44" s="55"/>
      <c r="I44" s="59"/>
      <c r="J44" s="56"/>
      <c r="K44" s="56"/>
      <c r="L44" s="56"/>
      <c r="M44" s="56"/>
      <c r="N44" s="56"/>
      <c r="O44" s="56"/>
      <c r="P44" s="56"/>
      <c r="Q44" s="57"/>
      <c r="R44" s="55"/>
      <c r="S44" s="58"/>
    </row>
    <row r="45" spans="2:19" ht="33.75" customHeight="1">
      <c r="B45" s="4"/>
      <c r="C45" s="4"/>
      <c r="D45" s="4"/>
      <c r="E45" s="4"/>
      <c r="F45" s="5"/>
      <c r="I45" s="59"/>
    </row>
    <row r="46" spans="2:19" ht="21" customHeight="1">
      <c r="B46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6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A30" sqref="A30"/>
    </sheetView>
  </sheetViews>
  <sheetFormatPr defaultRowHeight="15"/>
  <cols>
    <col min="1" max="1" width="48.42578125" customWidth="1"/>
    <col min="2" max="2" width="13.42578125" bestFit="1" customWidth="1"/>
    <col min="3" max="3" width="14.42578125" customWidth="1"/>
    <col min="4" max="4" width="12" bestFit="1" customWidth="1"/>
  </cols>
  <sheetData>
    <row r="1" spans="1:11" ht="15.75">
      <c r="A1" s="9" t="s">
        <v>2</v>
      </c>
      <c r="B1" s="11" t="s">
        <v>7</v>
      </c>
      <c r="C1" s="6" t="s">
        <v>8</v>
      </c>
      <c r="D1" s="7" t="s">
        <v>9</v>
      </c>
      <c r="E1" s="12" t="s">
        <v>14</v>
      </c>
      <c r="F1" s="12" t="s">
        <v>15</v>
      </c>
      <c r="G1" s="12" t="s">
        <v>16</v>
      </c>
      <c r="H1" s="12" t="s">
        <v>17</v>
      </c>
      <c r="I1" s="12" t="s">
        <v>18</v>
      </c>
      <c r="J1" s="12" t="s">
        <v>19</v>
      </c>
      <c r="K1" s="12" t="s">
        <v>20</v>
      </c>
    </row>
    <row r="2" spans="1:11" ht="18.75">
      <c r="A2" s="29" t="s">
        <v>33</v>
      </c>
      <c r="B2" s="30">
        <v>4</v>
      </c>
      <c r="C2" s="30">
        <v>6</v>
      </c>
      <c r="D2" s="30">
        <v>10</v>
      </c>
      <c r="E2" s="38">
        <v>25.51</v>
      </c>
      <c r="F2" s="8">
        <v>16</v>
      </c>
      <c r="G2" s="8">
        <v>20</v>
      </c>
      <c r="H2" s="8">
        <v>30</v>
      </c>
      <c r="I2" s="8">
        <v>50</v>
      </c>
      <c r="J2" s="8">
        <v>36.064</v>
      </c>
      <c r="K2" s="8">
        <v>17.419</v>
      </c>
    </row>
    <row r="3" spans="1:11" ht="18.75">
      <c r="A3" s="29" t="s">
        <v>34</v>
      </c>
      <c r="B3" s="30">
        <v>4</v>
      </c>
      <c r="C3" s="30">
        <v>6</v>
      </c>
      <c r="D3" s="30">
        <v>10</v>
      </c>
      <c r="E3" s="38">
        <v>25.51</v>
      </c>
      <c r="F3" s="8">
        <v>16</v>
      </c>
      <c r="G3" s="8">
        <v>20</v>
      </c>
      <c r="H3" s="8">
        <v>30</v>
      </c>
      <c r="I3" s="8">
        <v>50</v>
      </c>
      <c r="J3" s="8">
        <v>36.064</v>
      </c>
      <c r="K3" s="8">
        <v>17.419</v>
      </c>
    </row>
    <row r="4" spans="1:11" ht="18.75">
      <c r="A4" s="29" t="s">
        <v>35</v>
      </c>
      <c r="B4" s="30">
        <v>54</v>
      </c>
      <c r="C4" s="30">
        <v>53</v>
      </c>
      <c r="D4" s="30">
        <v>40</v>
      </c>
      <c r="E4" s="38">
        <v>30.96</v>
      </c>
      <c r="F4" s="38">
        <v>38.54</v>
      </c>
      <c r="G4" s="8">
        <v>41.32</v>
      </c>
      <c r="H4" s="8">
        <v>12</v>
      </c>
      <c r="I4" s="8">
        <v>14.7</v>
      </c>
      <c r="J4" s="8">
        <v>30.224</v>
      </c>
      <c r="K4" s="8">
        <v>43.807000000000002</v>
      </c>
    </row>
    <row r="5" spans="1:11" ht="18.75">
      <c r="A5" s="35" t="s">
        <v>36</v>
      </c>
      <c r="B5" s="34">
        <v>0</v>
      </c>
      <c r="C5" s="34">
        <v>0</v>
      </c>
      <c r="D5" s="34">
        <v>0</v>
      </c>
      <c r="E5" s="39">
        <v>0</v>
      </c>
      <c r="F5" s="8">
        <v>0</v>
      </c>
      <c r="G5" s="8">
        <v>0</v>
      </c>
      <c r="H5" s="8">
        <v>31.094999999999999</v>
      </c>
      <c r="I5" s="8">
        <v>0</v>
      </c>
      <c r="J5" s="8">
        <v>15</v>
      </c>
      <c r="K5" s="8">
        <v>0</v>
      </c>
    </row>
    <row r="6" spans="1:11" ht="18.75">
      <c r="A6" s="31" t="s">
        <v>37</v>
      </c>
      <c r="B6" s="37">
        <v>0</v>
      </c>
      <c r="C6" s="37">
        <v>0</v>
      </c>
      <c r="D6" s="37">
        <v>0</v>
      </c>
      <c r="E6" s="8">
        <v>0</v>
      </c>
      <c r="F6" s="8">
        <v>0</v>
      </c>
      <c r="G6" s="8">
        <v>0</v>
      </c>
      <c r="H6" s="8">
        <v>20</v>
      </c>
      <c r="I6" s="8">
        <v>0</v>
      </c>
      <c r="J6" s="8">
        <v>0</v>
      </c>
      <c r="K6" s="8">
        <v>0</v>
      </c>
    </row>
    <row r="7" spans="1:11" ht="18.75">
      <c r="A7" s="32" t="s">
        <v>38</v>
      </c>
      <c r="B7" s="30">
        <v>15</v>
      </c>
      <c r="C7" s="30">
        <v>10</v>
      </c>
      <c r="D7" s="30">
        <v>20</v>
      </c>
      <c r="E7" s="8">
        <v>0</v>
      </c>
      <c r="F7" s="8">
        <v>0</v>
      </c>
      <c r="G7" s="8">
        <v>0</v>
      </c>
      <c r="H7" s="8">
        <v>0</v>
      </c>
      <c r="I7" s="8">
        <v>5.0629999999999997</v>
      </c>
      <c r="J7" s="8">
        <v>0</v>
      </c>
      <c r="K7" s="8">
        <v>0</v>
      </c>
    </row>
    <row r="8" spans="1:11" ht="18.75">
      <c r="A8" s="32" t="s">
        <v>39</v>
      </c>
      <c r="B8" s="30">
        <v>10</v>
      </c>
      <c r="C8" s="30">
        <v>10</v>
      </c>
      <c r="D8" s="30">
        <v>0</v>
      </c>
      <c r="E8" s="8">
        <v>3.03</v>
      </c>
      <c r="F8" s="8">
        <v>5.46</v>
      </c>
      <c r="G8" s="8">
        <v>11.09</v>
      </c>
      <c r="H8" s="8">
        <v>1.2</v>
      </c>
      <c r="I8" s="8">
        <v>0</v>
      </c>
      <c r="J8" s="8">
        <v>11.606999999999999</v>
      </c>
      <c r="K8" s="8">
        <v>0.40600000000000003</v>
      </c>
    </row>
    <row r="9" spans="1:11" ht="18.75">
      <c r="A9" s="32" t="s">
        <v>40</v>
      </c>
      <c r="B9" s="30">
        <v>10</v>
      </c>
      <c r="C9" s="30">
        <v>0</v>
      </c>
      <c r="D9" s="30">
        <v>0</v>
      </c>
      <c r="E9" s="38">
        <v>35</v>
      </c>
      <c r="F9" s="8">
        <v>31.57</v>
      </c>
      <c r="G9" s="8">
        <v>17.88</v>
      </c>
      <c r="H9" s="8">
        <v>0</v>
      </c>
      <c r="I9" s="8">
        <v>24.541</v>
      </c>
      <c r="J9" s="8">
        <v>0</v>
      </c>
      <c r="K9" s="8">
        <v>9.84</v>
      </c>
    </row>
    <row r="10" spans="1:11" ht="18.75">
      <c r="A10" s="29" t="s">
        <v>0</v>
      </c>
      <c r="B10" s="30">
        <v>0</v>
      </c>
      <c r="C10" s="30">
        <v>16</v>
      </c>
      <c r="D10" s="30">
        <v>25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8.75">
      <c r="A11" s="51" t="s">
        <v>26</v>
      </c>
      <c r="B11" s="40">
        <v>0</v>
      </c>
      <c r="C11" s="40">
        <v>0</v>
      </c>
      <c r="D11" s="40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15</v>
      </c>
    </row>
    <row r="12" spans="1:11" ht="18.75">
      <c r="A12" s="32" t="s">
        <v>41</v>
      </c>
      <c r="B12" s="30">
        <v>1</v>
      </c>
      <c r="C12" s="30">
        <v>0</v>
      </c>
      <c r="D12" s="30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8.75">
      <c r="A13" s="32" t="s">
        <v>42</v>
      </c>
      <c r="B13" s="30">
        <v>3</v>
      </c>
      <c r="C13" s="30">
        <v>3</v>
      </c>
      <c r="D13" s="30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18.75">
      <c r="A14" s="32" t="s">
        <v>43</v>
      </c>
      <c r="B14" s="30">
        <v>0</v>
      </c>
      <c r="C14" s="30">
        <v>0</v>
      </c>
      <c r="D14" s="30">
        <v>2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8.75">
      <c r="A15" s="35" t="s">
        <v>45</v>
      </c>
      <c r="B15" s="42">
        <v>0</v>
      </c>
      <c r="C15" s="42">
        <v>0</v>
      </c>
      <c r="D15" s="42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0.15</v>
      </c>
      <c r="J15" s="8">
        <v>0.15</v>
      </c>
      <c r="K15" s="8">
        <v>0.15</v>
      </c>
    </row>
    <row r="16" spans="1:11" ht="18.75">
      <c r="A16" s="32" t="s">
        <v>46</v>
      </c>
      <c r="B16" s="34">
        <v>0</v>
      </c>
      <c r="C16" s="34">
        <v>0</v>
      </c>
      <c r="D16" s="34">
        <v>0</v>
      </c>
      <c r="E16" s="8">
        <v>0.2</v>
      </c>
      <c r="F16" s="8">
        <v>0.2</v>
      </c>
      <c r="G16" s="8">
        <v>0.2</v>
      </c>
      <c r="H16" s="8">
        <v>0</v>
      </c>
      <c r="I16" s="8">
        <v>0</v>
      </c>
      <c r="J16" s="8">
        <v>0</v>
      </c>
      <c r="K16" s="8">
        <v>0</v>
      </c>
    </row>
    <row r="17" spans="1:11" ht="18.75">
      <c r="A17" s="31" t="s">
        <v>44</v>
      </c>
      <c r="B17" s="37">
        <v>0</v>
      </c>
      <c r="C17" s="37">
        <v>0</v>
      </c>
      <c r="D17" s="37">
        <v>0</v>
      </c>
      <c r="E17" s="8">
        <v>0</v>
      </c>
      <c r="F17" s="8">
        <v>0</v>
      </c>
      <c r="G17" s="8">
        <v>0</v>
      </c>
      <c r="H17" s="8">
        <v>1</v>
      </c>
      <c r="I17" s="8">
        <v>0</v>
      </c>
      <c r="J17" s="8">
        <v>0</v>
      </c>
      <c r="K17" s="8">
        <v>0</v>
      </c>
    </row>
    <row r="18" spans="1:11" ht="18.75">
      <c r="A18" s="32" t="s">
        <v>47</v>
      </c>
      <c r="B18" s="30">
        <v>0</v>
      </c>
      <c r="C18" s="30">
        <v>0</v>
      </c>
      <c r="D18" s="30">
        <v>0</v>
      </c>
      <c r="E18" s="8">
        <v>1</v>
      </c>
      <c r="F18" s="8">
        <v>2</v>
      </c>
      <c r="G18" s="8">
        <v>3</v>
      </c>
      <c r="H18" s="8">
        <v>1.5</v>
      </c>
      <c r="I18" s="8">
        <v>1.1040000000000001</v>
      </c>
      <c r="J18" s="8">
        <v>1</v>
      </c>
      <c r="K18" s="8">
        <v>1</v>
      </c>
    </row>
    <row r="19" spans="1:11" ht="18.75">
      <c r="A19" s="32" t="s">
        <v>29</v>
      </c>
      <c r="B19" s="30">
        <v>0</v>
      </c>
      <c r="C19" s="30">
        <v>0</v>
      </c>
      <c r="D19" s="30">
        <v>0</v>
      </c>
      <c r="E19" s="8">
        <v>0.44</v>
      </c>
      <c r="F19" s="8">
        <v>0.26</v>
      </c>
      <c r="G19" s="8">
        <v>0.38</v>
      </c>
      <c r="H19" s="8">
        <v>0</v>
      </c>
      <c r="I19" s="8">
        <v>0.21199999999999999</v>
      </c>
      <c r="J19" s="8">
        <v>0.55100000000000005</v>
      </c>
      <c r="K19" s="8">
        <v>0.27500000000000002</v>
      </c>
    </row>
    <row r="20" spans="1:11" ht="18.75">
      <c r="A20" s="33" t="s">
        <v>48</v>
      </c>
      <c r="B20" s="34">
        <v>0</v>
      </c>
      <c r="C20" s="34">
        <v>0</v>
      </c>
      <c r="D20" s="34">
        <v>0</v>
      </c>
      <c r="E20" s="8">
        <v>0.35</v>
      </c>
      <c r="F20" s="8">
        <v>0.24</v>
      </c>
      <c r="G20" s="8">
        <v>0</v>
      </c>
      <c r="H20" s="8">
        <v>0</v>
      </c>
      <c r="I20" s="8">
        <v>0.16</v>
      </c>
      <c r="J20" s="8">
        <v>0</v>
      </c>
      <c r="K20" s="8">
        <v>0</v>
      </c>
    </row>
    <row r="21" spans="1:11" ht="18.75">
      <c r="A21" s="32" t="s">
        <v>30</v>
      </c>
      <c r="B21" s="34">
        <v>0</v>
      </c>
      <c r="C21" s="34">
        <v>0</v>
      </c>
      <c r="D21" s="34">
        <v>0</v>
      </c>
      <c r="E21" s="8">
        <v>0.22</v>
      </c>
      <c r="F21" s="8">
        <v>0.26</v>
      </c>
      <c r="G21" s="8">
        <v>0.2</v>
      </c>
      <c r="H21" s="8">
        <v>0</v>
      </c>
      <c r="I21" s="8">
        <v>0.3</v>
      </c>
      <c r="J21" s="8">
        <v>0.35699999999999998</v>
      </c>
      <c r="K21" s="8">
        <v>0.39500000000000002</v>
      </c>
    </row>
    <row r="22" spans="1:11" ht="18.75">
      <c r="A22" s="33" t="s">
        <v>49</v>
      </c>
      <c r="B22" s="34">
        <v>0</v>
      </c>
      <c r="C22" s="34">
        <v>0</v>
      </c>
      <c r="D22" s="34">
        <v>0</v>
      </c>
      <c r="E22" s="8">
        <v>0.15</v>
      </c>
      <c r="F22" s="8">
        <v>0.19</v>
      </c>
      <c r="G22" s="8">
        <v>0.26</v>
      </c>
      <c r="H22" s="8">
        <v>0</v>
      </c>
      <c r="I22" s="8">
        <v>0</v>
      </c>
      <c r="J22" s="8">
        <v>0.222</v>
      </c>
      <c r="K22" s="8">
        <v>9.2999999999999999E-2</v>
      </c>
    </row>
    <row r="23" spans="1:11" ht="18.75">
      <c r="A23" s="33" t="s">
        <v>21</v>
      </c>
      <c r="B23" s="34">
        <v>0</v>
      </c>
      <c r="C23" s="34">
        <v>0</v>
      </c>
      <c r="D23" s="34">
        <v>0</v>
      </c>
      <c r="E23" s="8">
        <v>0.1</v>
      </c>
      <c r="F23" s="8">
        <v>0.1</v>
      </c>
      <c r="G23" s="8">
        <v>0.1</v>
      </c>
      <c r="H23" s="8">
        <v>0</v>
      </c>
      <c r="I23" s="8">
        <v>0.05</v>
      </c>
      <c r="J23" s="8">
        <v>0.05</v>
      </c>
      <c r="K23" s="8">
        <v>0</v>
      </c>
    </row>
    <row r="24" spans="1:11" ht="18.75">
      <c r="A24" s="49" t="s">
        <v>51</v>
      </c>
      <c r="B24" s="34">
        <v>0</v>
      </c>
      <c r="C24" s="34">
        <v>0</v>
      </c>
      <c r="D24" s="34">
        <v>0</v>
      </c>
      <c r="E24" s="8">
        <v>0.06</v>
      </c>
      <c r="F24" s="8">
        <v>0.06</v>
      </c>
      <c r="G24" s="8">
        <v>0.06</v>
      </c>
      <c r="H24" s="8">
        <v>0</v>
      </c>
      <c r="I24" s="8">
        <v>0.06</v>
      </c>
      <c r="J24" s="8">
        <v>0.06</v>
      </c>
      <c r="K24" s="8">
        <v>0.06</v>
      </c>
    </row>
    <row r="25" spans="1:11" ht="18.75">
      <c r="A25" s="33" t="s">
        <v>22</v>
      </c>
      <c r="B25" s="34">
        <v>0</v>
      </c>
      <c r="C25" s="34">
        <v>0</v>
      </c>
      <c r="D25" s="34">
        <v>0</v>
      </c>
      <c r="E25" s="8">
        <v>0.06</v>
      </c>
      <c r="F25" s="8">
        <v>1.96</v>
      </c>
      <c r="G25" s="8">
        <v>2.66</v>
      </c>
      <c r="H25" s="8">
        <v>0</v>
      </c>
      <c r="I25" s="8">
        <v>0</v>
      </c>
      <c r="J25" s="8">
        <v>0</v>
      </c>
      <c r="K25" s="8">
        <v>0.08</v>
      </c>
    </row>
    <row r="26" spans="1:11" ht="18.75">
      <c r="A26" s="50" t="s">
        <v>31</v>
      </c>
      <c r="B26" s="34">
        <v>0</v>
      </c>
      <c r="C26" s="34">
        <v>0</v>
      </c>
      <c r="D26" s="34">
        <v>0</v>
      </c>
      <c r="E26" s="8">
        <v>0.05</v>
      </c>
      <c r="F26" s="8">
        <v>0.05</v>
      </c>
      <c r="G26" s="8">
        <v>0</v>
      </c>
      <c r="H26" s="8">
        <v>0</v>
      </c>
      <c r="I26" s="8">
        <v>0.05</v>
      </c>
      <c r="J26" s="8">
        <v>0</v>
      </c>
      <c r="K26" s="8">
        <v>0</v>
      </c>
    </row>
    <row r="27" spans="1:11" ht="18.75">
      <c r="A27" s="33" t="s">
        <v>23</v>
      </c>
      <c r="B27" s="34">
        <v>0</v>
      </c>
      <c r="C27" s="34">
        <v>0</v>
      </c>
      <c r="D27" s="34">
        <v>0</v>
      </c>
      <c r="E27" s="8">
        <v>0.02</v>
      </c>
      <c r="F27" s="8">
        <v>0.02</v>
      </c>
      <c r="G27" s="8">
        <v>0.02</v>
      </c>
      <c r="H27" s="8">
        <v>0</v>
      </c>
      <c r="I27" s="39">
        <v>6.0000000000000001E-3</v>
      </c>
      <c r="J27" s="8">
        <v>6.0000000000000001E-3</v>
      </c>
      <c r="K27" s="8">
        <v>6.0000000000000001E-3</v>
      </c>
    </row>
    <row r="28" spans="1:11" ht="18.75">
      <c r="A28" s="49" t="s">
        <v>24</v>
      </c>
      <c r="B28" s="34">
        <v>0</v>
      </c>
      <c r="C28" s="34">
        <v>0</v>
      </c>
      <c r="D28" s="34">
        <v>0</v>
      </c>
      <c r="E28" s="8">
        <v>0.01</v>
      </c>
      <c r="F28" s="8">
        <v>0.01</v>
      </c>
      <c r="G28" s="8">
        <v>0.01</v>
      </c>
      <c r="H28" s="8">
        <v>0</v>
      </c>
      <c r="I28" s="8">
        <v>0.01</v>
      </c>
      <c r="J28" s="8">
        <v>0.01</v>
      </c>
      <c r="K28" s="8">
        <v>0.01</v>
      </c>
    </row>
    <row r="29" spans="1:11" ht="18.75">
      <c r="A29" s="33" t="s">
        <v>52</v>
      </c>
      <c r="B29" s="34">
        <v>0</v>
      </c>
      <c r="C29" s="34">
        <v>0</v>
      </c>
      <c r="D29" s="34">
        <v>0</v>
      </c>
      <c r="E29" s="8">
        <v>0</v>
      </c>
      <c r="F29" s="38">
        <v>0.1</v>
      </c>
      <c r="G29" s="8">
        <v>0.03</v>
      </c>
      <c r="H29" s="8">
        <v>0</v>
      </c>
      <c r="I29" s="8">
        <v>0</v>
      </c>
      <c r="J29" s="8">
        <v>0.03</v>
      </c>
      <c r="K29" s="8">
        <v>0.1</v>
      </c>
    </row>
    <row r="30" spans="1:11" ht="18.75">
      <c r="A30" s="33" t="s">
        <v>50</v>
      </c>
      <c r="B30" s="34">
        <v>0</v>
      </c>
      <c r="C30" s="34">
        <v>0</v>
      </c>
      <c r="D30" s="34">
        <v>0</v>
      </c>
      <c r="E30" s="39">
        <v>0</v>
      </c>
      <c r="F30" s="8">
        <v>0</v>
      </c>
      <c r="G30" s="8">
        <v>0.21</v>
      </c>
      <c r="H30" s="8">
        <v>0</v>
      </c>
      <c r="I30" s="8">
        <v>0</v>
      </c>
      <c r="J30" s="8">
        <v>0.26200000000000001</v>
      </c>
      <c r="K30" s="8">
        <v>0.18099999999999999</v>
      </c>
    </row>
    <row r="31" spans="1:11" ht="18.75">
      <c r="A31" s="48" t="s">
        <v>25</v>
      </c>
      <c r="B31" s="37">
        <v>0</v>
      </c>
      <c r="C31" s="37">
        <v>0</v>
      </c>
      <c r="D31" s="37">
        <v>0</v>
      </c>
      <c r="E31" s="8">
        <v>0</v>
      </c>
      <c r="F31" s="8">
        <v>0</v>
      </c>
      <c r="G31" s="8">
        <v>0</v>
      </c>
      <c r="H31" s="8">
        <v>5.0000000000000001E-3</v>
      </c>
      <c r="I31" s="8">
        <v>0</v>
      </c>
      <c r="J31" s="8">
        <v>0</v>
      </c>
      <c r="K31" s="8">
        <v>0</v>
      </c>
    </row>
    <row r="32" spans="1:11" ht="18.75">
      <c r="A32" s="35" t="s">
        <v>32</v>
      </c>
      <c r="B32" s="42">
        <v>0</v>
      </c>
      <c r="C32" s="42">
        <v>0</v>
      </c>
      <c r="D32" s="42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0.2</v>
      </c>
      <c r="J32" s="8">
        <v>0.2</v>
      </c>
      <c r="K32" s="8">
        <v>0.2</v>
      </c>
    </row>
    <row r="33" spans="1:11" ht="18.75">
      <c r="A33" s="8" t="s">
        <v>27</v>
      </c>
      <c r="B33" s="37">
        <v>0</v>
      </c>
      <c r="C33" s="37">
        <v>0</v>
      </c>
      <c r="D33" s="37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1.9159999999999999</v>
      </c>
    </row>
    <row r="34" spans="1:11" ht="18.75">
      <c r="A34" s="32" t="s">
        <v>3</v>
      </c>
      <c r="B34" s="30">
        <v>1</v>
      </c>
      <c r="C34" s="30">
        <v>1</v>
      </c>
      <c r="D34" s="30">
        <v>1</v>
      </c>
      <c r="E34" s="8">
        <v>1.48</v>
      </c>
      <c r="F34" s="8">
        <v>1.34</v>
      </c>
      <c r="G34" s="8">
        <v>1.33</v>
      </c>
      <c r="H34" s="8">
        <v>1.3</v>
      </c>
      <c r="I34" s="8">
        <v>0.85</v>
      </c>
      <c r="J34" s="8">
        <v>1.54</v>
      </c>
      <c r="K34" s="8">
        <v>1.069</v>
      </c>
    </row>
    <row r="35" spans="1:11" ht="18.75">
      <c r="A35" s="32" t="s">
        <v>28</v>
      </c>
      <c r="B35" s="30">
        <v>1</v>
      </c>
      <c r="C35" s="30">
        <v>0</v>
      </c>
      <c r="D35" s="30">
        <v>1</v>
      </c>
      <c r="E35" s="8">
        <v>1.21</v>
      </c>
      <c r="F35" s="8">
        <v>1.53</v>
      </c>
      <c r="G35" s="8">
        <v>1.08</v>
      </c>
      <c r="H35" s="8">
        <v>1.9</v>
      </c>
      <c r="I35" s="8">
        <v>2.444</v>
      </c>
      <c r="J35" s="8">
        <v>2.6269999999999998</v>
      </c>
      <c r="K35" s="8">
        <v>7.8810000000000002</v>
      </c>
    </row>
    <row r="36" spans="1:11" ht="18.75">
      <c r="A36" s="32" t="s">
        <v>1</v>
      </c>
      <c r="B36" s="30">
        <v>1</v>
      </c>
      <c r="C36" s="30">
        <v>1</v>
      </c>
      <c r="D36" s="30">
        <v>1</v>
      </c>
      <c r="E36" s="8">
        <v>0.15</v>
      </c>
      <c r="F36" s="8">
        <v>0.11</v>
      </c>
      <c r="G36" s="8">
        <v>0.17</v>
      </c>
      <c r="H36" s="8">
        <v>0</v>
      </c>
      <c r="I36" s="8">
        <v>0.1</v>
      </c>
      <c r="J36" s="8">
        <v>0.04</v>
      </c>
      <c r="K36" s="8">
        <v>0.112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Проценты</vt:lpstr>
      <vt:lpstr>Лист3</vt:lpstr>
    </vt:vector>
  </TitlesOfParts>
  <Company>RAZ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Demchenko</dc:creator>
  <cp:lastModifiedBy>Hodenitsky</cp:lastModifiedBy>
  <cp:lastPrinted>2017-04-19T10:53:19Z</cp:lastPrinted>
  <dcterms:created xsi:type="dcterms:W3CDTF">2016-08-29T06:14:08Z</dcterms:created>
  <dcterms:modified xsi:type="dcterms:W3CDTF">2017-04-28T07:26:50Z</dcterms:modified>
</cp:coreProperties>
</file>